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71CFBA74-864B-4E90-970E-DDE25BDD6062}"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<sst xmlns="http://schemas.openxmlformats.org/spreadsheetml/2006/main" count="24488" uniqueCount="2436">
  <si>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</si>
  <si>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</si>
  <si>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</si>
  <si>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</si>
  <si>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</si>
  <si>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</si>
  <si>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</si>
  <si>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</si>
  <si>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</si>
  <si>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</si>
  <si>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</si>
  <si>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</si>
  <si>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</si>
  <si>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</si>
  <si>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</si>
  <si>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</si>
  <si>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</si>
  <si>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</si>
  <si>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</si>
  <si>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</si>
  <si>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</si>
  <si>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</si>
  <si>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</si>
  <si>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</si>
  <si>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</si>
  <si>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</si>
  <si>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</si>
  <si>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</si>
  <si>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</si>
  <si>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</si>
  <si>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</si>
  <si>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</si>
  <si>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</si>
  <si>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</si>
  <si>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</si>
  <si>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</si>
  <si>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</si>
  <si>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</si>
  <si>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</si>
  <si>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</si>
  <si>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</si>
  <si>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</si>
  <si>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</si>
  <si>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</si>
  <si>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</si>
  <si>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</si>
  <si>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</si>
  <si>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</si>
  <si>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</si>
  <si>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</si>
  <si>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</si>
  <si>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</si>
  <si>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</si>
  <si>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</si>
  <si>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</si>
  <si>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</si>
  <si>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</si>
  <si>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</si>
  <si>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</si>
  <si>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</si>
  <si>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</si>
  <si>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</si>
  <si>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</si>
  <si>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</si>
  <si>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</si>
  <si>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</si>
  <si>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</si>
  <si>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</si>
  <si>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</si>
  <si>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</si>
  <si>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</si>
  <si>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</si>
  <si>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</si>
  <si>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</si>
  <si>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</si>
  <si>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</si>
  <si>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</si>
  <si>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</si>
  <si>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</si>
  <si>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</si>
  <si>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</si>
  <si>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</si>
  <si>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</si>
  <si>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</si>
  <si>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</si>
  <si>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</si>
  <si>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</si>
  <si>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</si>
  <si>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</si>
  <si>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</si>
  <si>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</si>
  <si>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</si>
  <si>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</si>
  <si>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</si>
  <si>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</si>
  <si>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</si>
  <si>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</si>
  <si>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</si>
  <si>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</si>
  <si>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</si>
  <si>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</si>
  <si>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</si>
  <si>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</si>
  <si>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</si>
  <si>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</si>
  <si>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</si>
  <si>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</si>
  <si>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</si>
  <si>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</si>
  <si>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</si>
  <si>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</si>
  <si>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</si>
  <si>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</si>
  <si>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</si>
  <si>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</si>
  <si>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</si>
  <si>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</si>
  <si>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</si>
  <si>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</si>
  <si>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</si>
  <si>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</si>
  <si>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</si>
  <si>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</si>
  <si>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</si>
  <si>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</si>
  <si>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</si>
  <si>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</si>
  <si>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</si>
  <si>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</si>
  <si>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</si>
  <si>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</si>
  <si>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</si>
  <si>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</si>
  <si>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</si>
  <si>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</si>
  <si>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</si>
  <si>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</si>
  <si>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</si>
  <si>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</si>
  <si>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</si>
  <si>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</si>
  <si>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</si>
  <si>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</si>
  <si>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</si>
  <si>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</si>
  <si>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</si>
  <si>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</si>
  <si>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</si>
  <si>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</si>
  <si>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</si>
  <si>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</si>
  <si>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</si>
  <si>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</si>
  <si>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</si>
  <si>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</si>
  <si>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</si>
  <si>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</si>
  <si>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</si>
  <si>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</si>
  <si>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</si>
  <si>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</si>
  <si>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</si>
  <si>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</si>
  <si>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</si>
  <si>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</si>
  <si>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</si>
  <si>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</si>
  <si>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</si>
  <si>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</si>
  <si>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</si>
  <si>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</si>
  <si>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</si>
  <si>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</si>
  <si>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</si>
  <si>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</si>
  <si>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</si>
  <si>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</si>
  <si>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</si>
  <si>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</si>
  <si>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</si>
  <si>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</si>
  <si>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</si>
  <si>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</si>
  <si>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</si>
  <si>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</si>
  <si>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</si>
  <si>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</si>
  <si>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</si>
  <si>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</si>
  <si>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</si>
  <si>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</si>
  <si>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</si>
  <si>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</si>
  <si>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</si>
  <si>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</si>
  <si>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</si>
  <si>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</si>
  <si>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</si>
  <si>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</si>
  <si>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</si>
  <si>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</si>
  <si>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</si>
  <si>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</si>
  <si>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</si>
  <si>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</si>
  <si>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</si>
  <si>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</si>
  <si>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</si>
  <si>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</si>
  <si>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</si>
  <si>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</si>
  <si>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</si>
  <si>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</si>
  <si>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</si>
  <si>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</si>
  <si>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</si>
  <si>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</si>
  <si>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</si>
  <si>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</si>
  <si>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</si>
  <si>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</si>
  <si>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</si>
  <si>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</si>
  <si>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</si>
  <si>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</si>
  <si>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</si>
  <si>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</si>
  <si>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</si>
  <si>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</si>
  <si>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</si>
  <si>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</si>
  <si>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</si>
  <si>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</si>
  <si>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</si>
  <si>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</si>
  <si>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</si>
  <si>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</si>
  <si>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</si>
  <si>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</si>
  <si>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</si>
  <si>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</si>
  <si>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</si>
  <si>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</si>
  <si>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</si>
  <si>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</si>
  <si>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</si>
  <si>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</si>
  <si>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</si>
  <si>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</si>
  <si>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</si>
  <si>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</si>
  <si>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</si>
  <si>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</si>
  <si>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</si>
  <si>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</si>
  <si>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</si>
  <si>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</si>
  <si>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</si>
  <si>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</si>
  <si>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</si>
  <si>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</si>
  <si>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</si>
  <si>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</si>
  <si>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</si>
  <si>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</si>
  <si>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</si>
  <si>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</si>
  <si>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</si>
  <si>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</si>
  <si>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</si>
  <si>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</si>
  <si>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</si>
  <si>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</si>
  <si>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</si>
  <si>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</si>
  <si>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</si>
  <si>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</si>
  <si>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</si>
  <si>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</si>
  <si>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</si>
  <si>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</si>
  <si>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</si>
  <si>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</si>
  <si>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</si>
  <si>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</si>
  <si>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</si>
  <si>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</si>
  <si>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</si>
  <si>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</si>
  <si>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</si>
  <si>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</si>
  <si>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</si>
  <si>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</si>
  <si>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</si>
  <si>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</si>
  <si>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</si>
  <si>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</si>
  <si>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</si>
  <si>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</si>
  <si>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</si>
  <si>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</si>
  <si>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</si>
  <si>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</si>
  <si>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</si>
  <si>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</si>
  <si>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</si>
  <si>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</si>
  <si>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</si>
  <si>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</si>
  <si>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</si>
  <si>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</si>
  <si>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</si>
  <si>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</si>
  <si>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</si>
  <si>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</si>
  <si>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</si>
  <si>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</si>
  <si>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</si>
  <si>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</si>
  <si>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</si>
  <si>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</si>
  <si>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</si>
  <si>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</si>
  <si>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</si>
  <si>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</si>
  <si>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</si>
  <si>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</si>
  <si>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</si>
  <si>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</si>
  <si>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</si>
  <si>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</si>
  <si>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</si>
  <si>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</si>
  <si>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</si>
  <si>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</si>
  <si>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</si>
  <si>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</si>
  <si>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</si>
  <si>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</si>
  <si>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</si>
  <si>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</si>
  <si>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</si>
  <si>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</si>
  <si>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</si>
  <si>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</si>
  <si>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</si>
  <si>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</si>
  <si>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</si>
  <si>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</si>
  <si>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</si>
  <si>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</si>
  <si>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</si>
  <si>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</si>
  <si>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</si>
  <si>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</si>
  <si>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</si>
  <si>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</si>
  <si>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</si>
  <si>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</si>
  <si>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</si>
  <si>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</si>
  <si>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</si>
  <si>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</si>
  <si>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</si>
  <si>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</si>
  <si>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</si>
  <si>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</si>
  <si>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</si>
  <si>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</si>
  <si>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</si>
  <si>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</si>
  <si>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</si>
  <si>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</si>
  <si>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</si>
  <si>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</si>
  <si>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</si>
  <si>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</si>
  <si>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</si>
  <si>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</si>
  <si>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</si>
  <si>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</si>
  <si>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</si>
  <si>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</si>
  <si>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</si>
  <si>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</si>
  <si>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</si>
  <si>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</si>
  <si>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</si>
  <si>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</si>
  <si>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</si>
  <si>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</si>
  <si>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</si>
  <si>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</si>
  <si>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</si>
  <si>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</si>
  <si>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</si>
  <si>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</si>
  <si>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</si>
  <si>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</si>
  <si>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</si>
  <si>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</si>
  <si>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</si>
  <si>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</si>
  <si>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</si>
  <si>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</si>
  <si>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</si>
  <si>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</si>
  <si>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</si>
  <si>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</si>
  <si>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</si>
  <si>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</si>
  <si>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</si>
  <si>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</si>
  <si>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</si>
  <si>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</si>
  <si>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</si>
  <si>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</si>
  <si>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</si>
  <si>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</si>
  <si>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</si>
  <si>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</si>
  <si>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</si>
  <si>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</si>
  <si>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</si>
  <si>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</si>
  <si>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</si>
  <si>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</si>
  <si>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</si>
  <si>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</si>
  <si>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</si>
  <si>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</si>
  <si>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</si>
  <si>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</si>
  <si>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</si>
  <si>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</si>
  <si>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</si>
  <si>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</si>
  <si>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</si>
  <si>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</si>
  <si>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</si>
  <si>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</si>
  <si>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</si>
  <si>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</si>
  <si>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</si>
  <si>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</si>
  <si>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</si>
  <si>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</si>
  <si>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</si>
  <si>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</si>
  <si>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</si>
  <si>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</si>
  <si>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</si>
  <si>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</si>
  <si>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</si>
  <si>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</si>
  <si>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</si>
  <si>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</si>
  <si>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</si>
  <si>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</si>
  <si>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</si>
  <si>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</si>
  <si>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</si>
  <si>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</si>
  <si>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</si>
  <si>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</si>
  <si>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</si>
  <si>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</si>
  <si>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</si>
  <si>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</si>
  <si>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</si>
  <si>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</si>
  <si>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</si>
  <si>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</si>
  <si>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</si>
  <si>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</si>
  <si>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</si>
  <si>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</si>
  <si>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</si>
  <si>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</si>
  <si>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</si>
  <si>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</si>
  <si>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</si>
  <si>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</si>
  <si>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</si>
  <si>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</si>
  <si>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</si>
  <si>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</si>
  <si>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</si>
  <si>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</si>
  <si>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</si>
  <si>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</si>
  <si>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</si>
  <si>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</si>
  <si>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</si>
  <si>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</si>
  <si>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</si>
  <si>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</si>
  <si>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</si>
  <si>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</si>
  <si>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</si>
  <si>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</si>
  <si>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</si>
  <si>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</si>
  <si>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</si>
  <si>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</si>
  <si>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</si>
  <si>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</si>
  <si>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</si>
  <si>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</si>
  <si>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</si>
  <si>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</si>
  <si>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</si>
  <si>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</si>
  <si>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</si>
  <si>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</si>
  <si>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</si>
  <si>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</si>
  <si>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</si>
  <si>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</si>
  <si>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</si>
  <si>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</si>
  <si>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</si>
  <si>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</si>
  <si>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</si>
  <si>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</si>
  <si>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</si>
  <si>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</si>
  <si>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</si>
  <si>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</si>
  <si>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</si>
  <si>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</si>
  <si>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</si>
  <si>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</si>
  <si>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</si>
  <si>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</si>
  <si>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</si>
  <si>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</si>
  <si>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</si>
  <si>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</si>
  <si>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</si>
  <si>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</si>
  <si>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</si>
  <si>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</si>
  <si>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</si>
  <si>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</si>
  <si>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</si>
  <si>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</si>
  <si>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</si>
  <si>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</si>
  <si>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</si>
  <si>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</si>
  <si>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</si>
  <si>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</si>
  <si>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</si>
  <si>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</si>
  <si>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</si>
  <si>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</si>
  <si>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</si>
  <si>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</si>
  <si>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</si>
  <si>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</si>
  <si>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</si>
  <si>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</si>
  <si>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</si>
  <si>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</si>
  <si>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</si>
  <si>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</si>
  <si>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</si>
  <si>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</si>
  <si>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</si>
  <si>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</si>
  <si>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</si>
  <si>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</si>
  <si>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</si>
  <si>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</si>
  <si>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</si>
  <si>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</si>
  <si>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</si>
  <si>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</si>
  <si>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</si>
  <si>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</si>
  <si>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</si>
  <si>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</si>
  <si>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</si>
  <si>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</si>
  <si>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</si>
  <si>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</si>
  <si>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</si>
  <si>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</si>
  <si>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</si>
  <si>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</si>
  <si>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</si>
  <si>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</si>
  <si>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</si>
  <si>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</si>
  <si>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</si>
  <si>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</si>
  <si>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</si>
  <si>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</si>
  <si>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</si>
  <si>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</si>
  <si>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</si>
  <si>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</si>
  <si>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</si>
  <si>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</si>
  <si>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</si>
  <si>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</si>
  <si>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</si>
  <si>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</si>
  <si>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</si>
  <si>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</si>
  <si>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</si>
  <si>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</si>
  <si>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</si>
  <si>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</si>
  <si>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</si>
  <si>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</si>
  <si>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</si>
  <si>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</si>
  <si>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</si>
  <si>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</si>
  <si>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</si>
  <si>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</si>
  <si>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</si>
  <si>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</si>
  <si>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</si>
  <si>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</si>
  <si>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</si>
  <si>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</si>
  <si>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</si>
  <si>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</si>
  <si>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</si>
  <si>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</si>
  <si>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</si>
  <si>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</si>
  <si>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</si>
  <si>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</si>
  <si>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</si>
  <si>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</si>
  <si>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</si>
  <si>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</si>
  <si>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</si>
  <si>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</si>
  <si>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</si>
  <si>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</si>
  <si>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</si>
  <si>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</si>
  <si>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</si>
  <si>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</si>
  <si>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</si>
  <si>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</si>
  <si>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</si>
  <si>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</si>
  <si>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</si>
  <si>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</si>
  <si>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</si>
  <si>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</si>
  <si>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</si>
  <si>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</si>
  <si>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</si>
  <si>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</si>
  <si>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</si>
  <si>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</si>
  <si>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</si>
  <si>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</si>
  <si>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</si>
  <si>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</si>
  <si>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</si>
  <si>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</si>
  <si>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</si>
  <si>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</si>
  <si>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</si>
  <si>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</si>
  <si>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</si>
  <si>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</si>
  <si>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</si>
  <si>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</si>
  <si>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</si>
  <si>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</si>
  <si>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</si>
  <si>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</si>
  <si>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</si>
  <si>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</si>
  <si>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</si>
  <si>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</si>
  <si>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</si>
  <si>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</si>
  <si>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</si>
  <si>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</si>
  <si>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</si>
  <si>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</si>
  <si>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</si>
  <si>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</si>
  <si>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</si>
  <si>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</si>
  <si>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</si>
  <si>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</si>
  <si>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</si>
  <si>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</si>
  <si>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</si>
  <si>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</si>
  <si>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</si>
  <si>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</si>
  <si>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</si>
  <si>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</si>
  <si>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</si>
  <si>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</si>
  <si>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</si>
  <si>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</si>
  <si>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</si>
  <si>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</si>
  <si>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</si>
  <si>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</si>
  <si>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</si>
  <si>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</si>
  <si>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</si>
  <si>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</si>
  <si>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</si>
  <si>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</si>
  <si>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</si>
  <si>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</si>
  <si>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</si>
  <si>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</si>
  <si>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</si>
  <si>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</si>
  <si>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</si>
  <si>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</si>
  <si>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</si>
  <si>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</si>
  <si>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</si>
  <si>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</si>
  <si>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</si>
  <si>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</si>
  <si>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</si>
  <si>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</si>
  <si>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</si>
  <si>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</si>
  <si>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</si>
  <si>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</si>
  <si>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</si>
  <si>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</si>
  <si>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</si>
  <si>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</si>
  <si>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</si>
  <si>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</si>
  <si>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</si>
  <si>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</si>
  <si>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</si>
  <si>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</si>
  <si>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</si>
  <si>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</si>
  <si>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</si>
  <si>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</si>
  <si>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</si>
  <si>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</si>
  <si>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</si>
  <si>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</si>
  <si>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</si>
  <si>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</si>
  <si>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</si>
  <si>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</si>
  <si>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</si>
  <si>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</si>
  <si>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</si>
  <si>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</si>
  <si>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</si>
  <si>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</si>
  <si>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</si>
  <si>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</si>
  <si>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</si>
  <si>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</si>
  <si>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</si>
  <si>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</si>
  <si>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</si>
  <si>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</si>
  <si>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</si>
  <si>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</si>
  <si>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</si>
  <si>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</si>
  <si>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</si>
  <si>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</si>
  <si>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</si>
  <si>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</si>
  <si>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</si>
  <si>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</si>
  <si>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</si>
  <si>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</si>
  <si>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</si>
  <si>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</si>
  <si>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</si>
  <si>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</si>
  <si>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</si>
  <si>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</si>
  <si>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</si>
  <si>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</si>
  <si>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</si>
  <si>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</si>
  <si>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</si>
  <si>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</si>
  <si>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</si>
  <si>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</si>
  <si>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</si>
  <si>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</si>
  <si>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</si>
  <si>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</si>
  <si>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</si>
  <si>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</si>
  <si>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</si>
  <si>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</si>
  <si>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</si>
  <si>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</si>
  <si>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</si>
  <si>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</si>
  <si>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</si>
  <si>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</si>
  <si>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</si>
  <si>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</si>
  <si>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</si>
  <si>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</si>
  <si>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</si>
  <si>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</si>
  <si>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</si>
  <si>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</si>
  <si>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</si>
  <si>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</si>
  <si>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</si>
  <si>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</si>
  <si>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</si>
  <si>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</si>
  <si>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</si>
  <si>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</si>
  <si>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</si>
  <si>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</si>
  <si>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</si>
  <si>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</si>
  <si>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</si>
  <si>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</si>
  <si>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</si>
  <si>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</si>
  <si>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</si>
  <si>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</si>
  <si>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</si>
  <si>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</si>
  <si>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</si>
  <si>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</si>
  <si>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</si>
  <si>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</si>
  <si>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</si>
  <si>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</si>
  <si>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</si>
  <si>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</si>
  <si>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</si>
  <si>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</si>
  <si>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</si>
  <si>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</si>
  <si>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</si>
  <si>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</si>
  <si>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</si>
  <si>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</si>
  <si>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</si>
  <si>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</si>
  <si>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</si>
  <si>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</si>
  <si>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</si>
  <si>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</si>
  <si>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</si>
  <si>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</si>
  <si>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</si>
  <si>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</si>
  <si>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</si>
  <si>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</si>
  <si>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</si>
  <si>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</si>
  <si>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</si>
  <si>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</si>
  <si>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</si>
  <si>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</si>
  <si>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</si>
  <si>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</si>
  <si>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</si>
  <si>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</si>
  <si>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</si>
  <si>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</si>
  <si>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</si>
  <si>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</si>
  <si>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</si>
  <si>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</si>
  <si>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</si>
  <si>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</si>
  <si>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</si>
  <si>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</si>
  <si>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</si>
  <si>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</si>
  <si>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</si>
  <si>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</si>
  <si>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</si>
  <si>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</si>
  <si>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</si>
  <si>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</si>
  <si>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</si>
  <si>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</si>
  <si>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</si>
  <si>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</si>
  <si>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</si>
  <si>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</si>
  <si>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</si>
  <si>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</si>
  <si>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</si>
  <si>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</si>
  <si>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</si>
  <si>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</si>
  <si>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</si>
  <si>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</si>
  <si>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</si>
  <si>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</si>
  <si>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</si>
  <si>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</si>
  <si>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</si>
  <si>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</si>
  <si>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</si>
  <si>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</si>
  <si>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</si>
  <si>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</si>
  <si>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</si>
  <si>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</si>
  <si>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</si>
  <si>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</si>
  <si>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</si>
  <si>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</si>
  <si>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</si>
  <si>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</si>
  <si>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</si>
  <si>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</si>
  <si>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</si>
  <si>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</si>
  <si>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</si>
  <si>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</si>
  <si>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</si>
  <si>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</si>
  <si>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</si>
  <si>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</si>
  <si>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</si>
  <si>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</si>
  <si>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</si>
  <si>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</si>
  <si>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</si>
  <si>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</si>
  <si>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</si>
  <si>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</si>
  <si>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</si>
  <si>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</si>
  <si>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</si>
  <si>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</si>
  <si>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</si>
  <si>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</si>
  <si>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</si>
  <si>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</si>
  <si>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</si>
  <si>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</si>
  <si>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</si>
  <si>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</si>
  <si>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</si>
  <si>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</si>
  <si>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</si>
  <si>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</si>
  <si>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</si>
  <si>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</si>
  <si>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</si>
  <si>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</si>
  <si>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</si>
  <si>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</si>
  <si>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</si>
  <si>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</si>
  <si>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</si>
  <si>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</si>
  <si>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</si>
  <si>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</si>
  <si>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</si>
  <si>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</si>
  <si>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</si>
  <si>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</si>
  <si>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</si>
  <si>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</si>
  <si>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</si>
  <si>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</si>
  <si>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</si>
  <si>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</si>
  <si>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</si>
  <si>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</si>
  <si>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</si>
  <si>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</si>
  <si>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</si>
  <si>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</si>
  <si>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</si>
  <si>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</si>
  <si>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</si>
  <si>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</si>
  <si>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</si>
  <si>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</si>
  <si>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</si>
  <si>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</si>
  <si>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</si>
  <si>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</si>
  <si>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</si>
  <si>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</si>
  <si>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</si>
  <si>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</si>
  <si>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</si>
  <si>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</si>
  <si>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</si>
  <si>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</si>
  <si>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</si>
  <si>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</si>
  <si>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</si>
  <si>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</si>
  <si>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</si>
  <si>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</si>
  <si>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</si>
  <si>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</si>
  <si>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</si>
  <si>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</si>
  <si>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</si>
  <si>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</si>
  <si>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</si>
  <si>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</si>
  <si>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</si>
  <si>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</si>
  <si>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</si>
  <si>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</si>
  <si>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</si>
  <si>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</si>
  <si>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</si>
  <si>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</si>
  <si>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</si>
  <si>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</si>
  <si>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</si>
  <si>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</si>
  <si>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</si>
  <si>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</si>
  <si>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</si>
  <si>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</si>
  <si>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</si>
  <si>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</si>
  <si>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</si>
  <si>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</si>
  <si>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</si>
  <si>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</si>
  <si>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</si>
  <si>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</si>
  <si>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</si>
  <si>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</si>
  <si>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</si>
  <si>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</si>
  <si>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</si>
  <si>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</si>
  <si>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</si>
  <si>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</si>
  <si>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</si>
  <si>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</si>
  <si>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</si>
  <si>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</si>
  <si>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</si>
  <si>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</si>
  <si>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</si>
  <si>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</si>
  <si>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</si>
  <si>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</si>
  <si>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</si>
  <si>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</si>
  <si>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</si>
  <si>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</si>
  <si>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</si>
  <si>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</si>
  <si>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</si>
  <si>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</si>
  <si>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</si>
  <si>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</si>
  <si>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</si>
  <si>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</si>
  <si>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</si>
  <si>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</si>
  <si>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</si>
  <si>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</si>
  <si>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</si>
  <si>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</si>
  <si>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</si>
  <si>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</si>
  <si>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</si>
  <si>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</si>
  <si>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</si>
  <si>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</si>
  <si>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</si>
  <si>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</si>
  <si>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</si>
  <si>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</si>
  <si>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</si>
  <si>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</si>
  <si>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</si>
  <si>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</si>
  <si>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</si>
  <si>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</si>
  <si>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</si>
  <si>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</si>
  <si>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</si>
  <si>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</si>
  <si>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</si>
  <si>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</si>
  <si>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</si>
  <si>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</si>
  <si>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</si>
  <si>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</si>
  <si>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</si>
  <si>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</si>
  <si>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</si>
  <si>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</si>
  <si>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</si>
  <si>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</si>
  <si>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</si>
  <si>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</si>
  <si>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</si>
  <si>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</si>
  <si>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</si>
  <si>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</si>
  <si>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</si>
  <si>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</si>
  <si>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</si>
  <si>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</si>
  <si>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</si>
  <si>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</si>
  <si>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</si>
  <si>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</si>
  <si>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</si>
  <si>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</si>
  <si>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</si>
  <si>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</si>
  <si>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</si>
  <si>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</si>
  <si>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</si>
  <si>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</si>
  <si>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</si>
  <si>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</si>
  <si>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</si>
  <si>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</si>
  <si>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</si>
  <si>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</si>
  <si>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</si>
  <si>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</si>
  <si>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</si>
  <si>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</si>
  <si>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</si>
  <si>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</si>
  <si>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</si>
  <si>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</si>
  <si>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</si>
  <si>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</si>
  <si>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</si>
  <si>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</si>
  <si>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</si>
  <si>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</si>
  <si>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</si>
  <si>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</si>
  <si>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</si>
  <si>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</si>
  <si>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</si>
  <si>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</si>
  <si>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</si>
  <si>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</si>
  <si>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</si>
  <si>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</si>
  <si>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</si>
  <si>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</si>
  <si>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</si>
  <si>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</si>
  <si>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</si>
  <si>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</si>
  <si>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</si>
  <si>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</si>
  <si>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</si>
  <si>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</si>
  <si>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</si>
  <si>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</si>
  <si>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</si>
  <si>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</si>
  <si>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</si>
  <si>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</si>
  <si>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</si>
  <si>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</si>
  <si>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</si>
  <si>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</si>
  <si>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</si>
  <si>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</si>
  <si>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</si>
  <si>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</si>
  <si>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</si>
  <si>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</si>
  <si>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</si>
  <si>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</si>
  <si>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</si>
  <si>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</si>
  <si>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</si>
  <si>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</si>
  <si>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</si>
  <si>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</si>
  <si>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</si>
  <si>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</si>
  <si>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</si>
  <si>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</si>
  <si>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</si>
  <si>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</si>
  <si>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</si>
  <si>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</si>
  <si>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</si>
  <si>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</si>
  <si>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</si>
  <si>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</si>
  <si>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</si>
  <si>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</si>
  <si>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</si>
  <si>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</si>
  <si>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</si>
  <si>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</si>
  <si>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</si>
  <si>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</si>
  <si>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</si>
  <si>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</si>
  <si>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</si>
  <si>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</si>
  <si>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</si>
  <si>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</si>
  <si>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</si>
  <si>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</si>
  <si>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</si>
  <si>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</si>
  <si>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</si>
  <si>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</si>
  <si>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</si>
  <si>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</si>
  <si>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</si>
  <si>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</si>
  <si>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</si>
  <si>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</si>
  <si>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</si>
  <si>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</si>
  <si>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</si>
  <si>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</si>
  <si>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</si>
  <si>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</si>
  <si>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</si>
  <si>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</si>
  <si>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</si>
  <si>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</si>
  <si>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</si>
  <si>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</si>
  <si>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</si>
  <si>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</si>
  <si>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</si>
  <si>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</si>
  <si>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</si>
  <si>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</si>
  <si>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</si>
  <si>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</si>
  <si>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</si>
  <si>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</si>
  <si>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</si>
  <si>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</si>
  <si>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</si>
  <si>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</si>
  <si>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</si>
  <si>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</si>
  <si>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</si>
  <si>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</si>
  <si>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</si>
  <si>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</si>
  <si>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</si>
  <si>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</si>
  <si>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</si>
  <si>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</si>
  <si>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</si>
  <si>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</si>
  <si>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</si>
  <si>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</si>
  <si>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</si>
  <si>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</si>
  <si>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</si>
  <si>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</si>
  <si>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</si>
  <si>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</si>
  <si>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</si>
  <si>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</si>
  <si>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</si>
  <si>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</si>
  <si>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</si>
  <si>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</si>
  <si>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</si>
  <si>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</si>
  <si>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</si>
  <si>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</si>
  <si>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</si>
  <si>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</si>
  <si>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</si>
  <si>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</si>
  <si>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</si>
  <si>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</si>
  <si>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</si>
  <si>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</si>
  <si>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</si>
  <si>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</si>
  <si>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</si>
  <si>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</si>
  <si>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</si>
  <si>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</si>
  <si>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</si>
  <si>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</si>
  <si>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</si>
  <si>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</si>
  <si>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</si>
  <si>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</si>
  <si>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</si>
  <si>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</si>
  <si>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</si>
  <si>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</si>
  <si>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</si>
  <si>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</si>
  <si>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</si>
  <si>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</si>
  <si>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</si>
  <si>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</si>
  <si>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</si>
  <si>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</si>
  <si>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</si>
  <si>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</si>
  <si>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</si>
  <si>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</si>
  <si>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</si>
  <si>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</si>
  <si>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</si>
  <si>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</si>
  <si>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</si>
  <si>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</si>
  <si>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</si>
  <si>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</si>
  <si>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</si>
  <si>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</si>
  <si>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</si>
  <si>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</si>
  <si>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</si>
  <si>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</si>
  <si>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</si>
  <si>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</si>
  <si>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</si>
  <si>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</si>
  <si>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</si>
  <si>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</si>
  <si>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</si>
  <si>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</si>
  <si>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</si>
  <si>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</si>
  <si>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</si>
  <si>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</si>
  <si>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</si>
  <si>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</si>
  <si>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</si>
  <si>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</si>
  <si>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</si>
  <si>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</si>
  <si>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</si>
  <si>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</si>
  <si>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</si>
  <si>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</si>
  <si>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</si>
  <si>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</si>
  <si>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</si>
  <si>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</si>
  <si>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</si>
  <si>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</si>
  <si>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</si>
  <si>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</si>
  <si>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</si>
  <si>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</si>
  <si>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</si>
  <si>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</si>
  <si>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</si>
  <si>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</si>
  <si>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</si>
  <si>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</si>
  <si>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</si>
  <si>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</si>
  <si>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</si>
  <si>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</si>
  <si>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</si>
  <si>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</si>
  <si>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</si>
  <si>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</si>
  <si>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</si>
  <si>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</si>
  <si>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</si>
  <si>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</si>
  <si>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</si>
  <si>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</si>
  <si>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</si>
  <si>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</si>
  <si>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</si>
  <si>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</si>
  <si>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</si>
  <si>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</si>
  <si>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</si>
  <si>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</si>
  <si>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</si>
  <si>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</si>
  <si>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</si>
  <si>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</si>
  <si>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</si>
  <si>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</si>
  <si>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</si>
  <si>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</si>
  <si>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</si>
  <si>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</si>
  <si>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</si>
  <si>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</si>
  <si>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</si>
  <si>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</si>
  <si>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</si>
  <si>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</si>
  <si>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</si>
  <si>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</si>
  <si>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</si>
  <si>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</si>
  <si>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</si>
  <si>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</si>
  <si>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</si>
  <si>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</si>
  <si>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</si>
  <si>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</si>
  <si>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</si>
  <si>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</si>
  <si>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</si>
  <si>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</si>
  <si>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</si>
  <si>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</si>
  <si>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</si>
  <si>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</si>
  <si>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</si>
  <si>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</si>
  <si>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</si>
  <si>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</si>
  <si>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</si>
  <si>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</si>
  <si>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</si>
  <si>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</si>
  <si>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</si>
  <si>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</si>
  <si>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</si>
  <si>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</si>
  <si>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</si>
  <si>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</si>
  <si>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</si>
  <si>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</si>
  <si>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</si>
  <si>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</si>
  <si>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</si>
  <si>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</si>
  <si>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</si>
  <si>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</si>
  <si>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</si>
  <si>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</si>
  <si>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</si>
  <si>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</si>
  <si>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</si>
  <si>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</si>
  <si>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</si>
  <si>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</si>
  <si>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</si>
  <si>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</si>
  <si>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</si>
  <si>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</si>
  <si>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</si>
  <si>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</si>
  <si>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</si>
  <si>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</si>
  <si>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</si>
  <si>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</si>
  <si>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</si>
  <si>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</si>
  <si>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</si>
  <si>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</si>
  <si>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</si>
  <si>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</si>
  <si>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</si>
  <si>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</si>
  <si>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</si>
  <si>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</si>
  <si>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</si>
  <si>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</si>
  <si>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</si>
  <si>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</si>
  <si>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</si>
  <si>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</si>
  <si>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</si>
  <si>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</si>
  <si>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</si>
  <si>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</si>
  <si>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</si>
  <si>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</si>
  <si>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</si>
  <si>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</si>
  <si>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</si>
  <si>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</si>
  <si>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</si>
  <si>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</si>
  <si>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</si>
  <si>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</si>
  <si>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</si>
  <si>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</si>
  <si>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</si>
  <si>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</si>
  <si>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</si>
  <si>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</si>
  <si>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</si>
  <si>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</si>
  <si>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</si>
  <si>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</si>
  <si>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</si>
  <si>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</si>
  <si>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</si>
  <si>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</si>
  <si>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</si>
  <si>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</si>
  <si>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</si>
  <si>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</si>
  <si>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</si>
  <si>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</si>
  <si>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</si>
  <si>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</si>
  <si>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</si>
  <si>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</si>
  <si>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</si>
  <si>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</si>
  <si>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</si>
  <si>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</si>
  <si>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</si>
  <si>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</si>
  <si>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</si>
  <si>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</si>
  <si>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</si>
  <si>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</si>
  <si>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</si>
  <si>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</si>
  <si>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</si>
  <si>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</si>
  <si>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</si>
  <si>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</si>
  <si>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</si>
  <si>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</si>
  <si>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</si>
  <si>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</si>
  <si>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</si>
  <si>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</si>
  <si>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</si>
  <si>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</si>
  <si>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</si>
  <si>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</si>
  <si>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</si>
  <si>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</si>
  <si>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</si>
  <si>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</si>
  <si>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</si>
  <si>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</si>
  <si>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</si>
  <si>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</si>
  <si>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</si>
  <si>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</si>
  <si>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</si>
  <si>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</si>
  <si>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</si>
  <si>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</si>
  <si>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</si>
  <si>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</si>
  <si>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</si>
  <si>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</si>
  <si>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</si>
  <si>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</si>
  <si>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</si>
  <si>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</si>
  <si>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</si>
  <si>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</si>
  <si>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</si>
  <si>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</si>
  <si>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</si>
  <si>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</si>
  <si>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</si>
  <si>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</si>
  <si>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</si>
  <si>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</si>
  <si>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</si>
  <si>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</si>
  <si>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</si>
  <si>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</si>
  <si>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</si>
  <si>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</si>
  <si>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</si>
  <si>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</si>
  <si>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</si>
  <si>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</si>
  <si>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</si>
  <si>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</si>
  <si>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</si>
  <si>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</si>
  <si>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</si>
  <si>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</si>
  <si>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</si>
  <si>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</si>
  <si>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</si>
  <si>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</si>
  <si>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</si>
  <si>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</si>
  <si>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</si>
  <si>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</si>
  <si>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</si>
  <si>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</si>
  <si>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</si>
  <si>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</si>
  <si>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</si>
  <si>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</si>
  <si>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</si>
  <si>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</si>
  <si>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</si>
  <si>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</si>
  <si>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</si>
  <si>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</si>
  <si>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</si>
  <si>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</si>
  <si>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</si>
  <si>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</si>
  <si>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</si>
  <si>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</si>
  <si>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</si>
  <si>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</si>
  <si>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</si>
  <si>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</si>
  <si>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</si>
  <si>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</si>
  <si>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</si>
  <si>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</si>
  <si>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</si>
  <si>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</si>
  <si>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</si>
  <si>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</si>
  <si>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</si>
  <si>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</si>
  <si>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</si>
  <si>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</si>
  <si>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</si>
  <si>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</si>
  <si>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</si>
  <si>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21204</t>
  </si>
  <si>
    <t>多治見市</t>
  </si>
  <si>
    <t>21204_令和3年度</t>
  </si>
  <si>
    <t>21204_令和4年度</t>
  </si>
  <si>
    <t>21214</t>
  </si>
  <si>
    <t>可児市</t>
  </si>
  <si>
    <t>21214_令和3年度</t>
  </si>
  <si>
    <t>21214_令和4年度</t>
  </si>
  <si>
    <t>21206</t>
  </si>
  <si>
    <t>中津川市</t>
  </si>
  <si>
    <t>21206_令和3年度</t>
  </si>
  <si>
    <t>21206_令和4年度</t>
  </si>
  <si>
    <t>21202</t>
  </si>
  <si>
    <t>大垣市</t>
  </si>
  <si>
    <t>21202_令和3年度</t>
  </si>
  <si>
    <t>21202_令和4年度</t>
  </si>
  <si>
    <t>池田町</t>
  </si>
  <si>
    <t>01692_令和4年度</t>
  </si>
  <si>
    <t>01692</t>
  </si>
  <si>
    <t>中標津町</t>
  </si>
  <si>
    <t>01692_令和3年度</t>
  </si>
  <si>
    <t>21218</t>
  </si>
  <si>
    <t>本巣市</t>
  </si>
  <si>
    <t>21218_令和3年度</t>
  </si>
  <si>
    <t>21218_令和4年度</t>
  </si>
  <si>
    <t>21221</t>
  </si>
  <si>
    <t>海津市</t>
  </si>
  <si>
    <t>21221_令和3年度</t>
  </si>
  <si>
    <t>21221_令和4年度</t>
  </si>
  <si>
    <t>21401</t>
  </si>
  <si>
    <t>揖斐川町</t>
  </si>
  <si>
    <t>21401_令和3年度</t>
  </si>
  <si>
    <t>21401_令和4年度</t>
  </si>
  <si>
    <t>21207</t>
  </si>
  <si>
    <t>美濃市</t>
  </si>
  <si>
    <t>21207_令和3年度</t>
  </si>
  <si>
    <t>21207_令和4年度</t>
  </si>
  <si>
    <t>21421</t>
  </si>
  <si>
    <t>北方町</t>
  </si>
  <si>
    <t>21421_令和3年度</t>
  </si>
  <si>
    <t>21421_令和4年度</t>
  </si>
  <si>
    <t>21381</t>
  </si>
  <si>
    <t>神戸町</t>
  </si>
  <si>
    <t>21381_令和3年度</t>
  </si>
  <si>
    <t>21381_令和4年度</t>
  </si>
  <si>
    <t>21382</t>
  </si>
  <si>
    <t>輪之内町</t>
  </si>
  <si>
    <t>21382_令和3年度</t>
  </si>
  <si>
    <t>21382_令和4年度</t>
  </si>
  <si>
    <t>21521</t>
  </si>
  <si>
    <t>御嵩町</t>
  </si>
  <si>
    <t>21521_令和3年度</t>
  </si>
  <si>
    <t>21521_令和4年度</t>
  </si>
  <si>
    <t>21341</t>
  </si>
  <si>
    <t>養老町</t>
  </si>
  <si>
    <t>21341_令和3年度</t>
  </si>
  <si>
    <t>21341_令和4年度</t>
  </si>
  <si>
    <t>21361</t>
  </si>
  <si>
    <t>垂井町</t>
  </si>
  <si>
    <t>21361_令和3年度</t>
  </si>
  <si>
    <t>21361_令和4年度</t>
  </si>
  <si>
    <t>21302</t>
  </si>
  <si>
    <t>岐南町</t>
  </si>
  <si>
    <t>21302_令和3年度</t>
  </si>
  <si>
    <t>21302_令和4年度</t>
  </si>
  <si>
    <t>21215</t>
  </si>
  <si>
    <t>山県市</t>
  </si>
  <si>
    <t>21215_令和3年度</t>
  </si>
  <si>
    <t>21215_令和4年度</t>
  </si>
  <si>
    <t>21501</t>
  </si>
  <si>
    <t>坂祝町</t>
  </si>
  <si>
    <t>21501_令和3年度</t>
  </si>
  <si>
    <t>21501_令和4年度</t>
  </si>
  <si>
    <t>21208</t>
  </si>
  <si>
    <t>瑞浪市</t>
  </si>
  <si>
    <t>21208_令和3年度</t>
  </si>
  <si>
    <t>21208_令和4年度</t>
  </si>
  <si>
    <t>21210</t>
  </si>
  <si>
    <t>恵那市</t>
  </si>
  <si>
    <t>21210_令和3年度</t>
  </si>
  <si>
    <t>21210_令和4年度</t>
  </si>
  <si>
    <t>21211</t>
  </si>
  <si>
    <t>美濃加茂市</t>
  </si>
  <si>
    <t>21211_令和3年度</t>
  </si>
  <si>
    <t>21211_令和4年度</t>
  </si>
  <si>
    <t>21216</t>
  </si>
  <si>
    <t>瑞穂市</t>
  </si>
  <si>
    <t>21216_令和3年度</t>
  </si>
  <si>
    <t>21216_令和4年度</t>
  </si>
  <si>
    <t>21212</t>
  </si>
  <si>
    <t>土岐市</t>
  </si>
  <si>
    <t>21212_令和3年度</t>
  </si>
  <si>
    <t>21212_令和4年度</t>
  </si>
  <si>
    <t>21362</t>
  </si>
  <si>
    <t>関ヶ原町</t>
  </si>
  <si>
    <t>21362_令和3年度</t>
  </si>
  <si>
    <t>21362_令和4年度</t>
  </si>
  <si>
    <t>21504</t>
  </si>
  <si>
    <t>七宗町</t>
  </si>
  <si>
    <t>21504_令和3年度</t>
  </si>
  <si>
    <t>21504_令和4年度</t>
  </si>
  <si>
    <t>21507</t>
  </si>
  <si>
    <t>東白川村</t>
  </si>
  <si>
    <t>21507_令和3年度</t>
  </si>
  <si>
    <t>21507_令和4年度</t>
  </si>
  <si>
    <t>21506</t>
  </si>
  <si>
    <t>白川町</t>
  </si>
  <si>
    <t>21506_令和3年度</t>
  </si>
  <si>
    <t>21506_令和4年度</t>
  </si>
  <si>
    <t>21604</t>
  </si>
  <si>
    <t>白川村</t>
  </si>
  <si>
    <t>21604_令和3年度</t>
  </si>
  <si>
    <t>21604_令和4年度</t>
  </si>
  <si>
    <t>21505</t>
  </si>
  <si>
    <t>八百津町</t>
  </si>
  <si>
    <t>21505_令和3年度</t>
  </si>
  <si>
    <t>21505_令和4年度</t>
  </si>
  <si>
    <t>21503</t>
  </si>
  <si>
    <t>川辺町</t>
  </si>
  <si>
    <t>21503_令和3年度</t>
  </si>
  <si>
    <t>21503_令和4年度</t>
  </si>
  <si>
    <t>明和町</t>
  </si>
  <si>
    <t>21502</t>
  </si>
  <si>
    <t>富加町</t>
  </si>
  <si>
    <t>21502_令和3年度</t>
  </si>
  <si>
    <t>21502_令和4年度</t>
  </si>
  <si>
    <t>21383</t>
  </si>
  <si>
    <t>安八町</t>
  </si>
  <si>
    <t>21383_令和3年度</t>
  </si>
  <si>
    <t>21383_令和4年度</t>
  </si>
  <si>
    <t>16342_平成2年度</t>
  </si>
  <si>
    <t>16342</t>
  </si>
  <si>
    <t>入善町</t>
  </si>
  <si>
    <t>16342_平成17年度</t>
  </si>
  <si>
    <t>16342_平成18年度</t>
  </si>
  <si>
    <t>16342_平成19年度</t>
  </si>
  <si>
    <t>16342_平成20年度</t>
  </si>
  <si>
    <t>16342_平成21年度</t>
  </si>
  <si>
    <t>16342_平成22年度</t>
  </si>
  <si>
    <t>16342_平成23年度</t>
  </si>
  <si>
    <t>16342_平成24年度</t>
  </si>
  <si>
    <t>16342_平成25年度</t>
  </si>
  <si>
    <t>16342_平成26年度</t>
  </si>
  <si>
    <t>16342_平成27年度</t>
  </si>
  <si>
    <t>16342_平成28年度</t>
  </si>
  <si>
    <t>16342_平成29年度</t>
  </si>
  <si>
    <t>16342_平成30年度</t>
  </si>
  <si>
    <t>16342_令和元年度</t>
  </si>
  <si>
    <t>16342_令和2年度</t>
  </si>
  <si>
    <t>16342_令和3年度</t>
  </si>
  <si>
    <t>16342_令和4年度</t>
  </si>
  <si>
    <t>05214_平成2年度</t>
  </si>
  <si>
    <t>05214</t>
  </si>
  <si>
    <t>にかほ市</t>
  </si>
  <si>
    <t>05214_平成17年度</t>
  </si>
  <si>
    <t>05214_平成18年度</t>
  </si>
  <si>
    <t>05214_平成19年度</t>
  </si>
  <si>
    <t>05214_平成20年度</t>
  </si>
  <si>
    <t>05214_平成21年度</t>
  </si>
  <si>
    <t>05214_平成22年度</t>
  </si>
  <si>
    <t>05214_平成23年度</t>
  </si>
  <si>
    <t>05214_平成24年度</t>
  </si>
  <si>
    <t>05214_平成25年度</t>
  </si>
  <si>
    <t>05214_平成26年度</t>
  </si>
  <si>
    <t>05214_平成27年度</t>
  </si>
  <si>
    <t>05214_平成28年度</t>
  </si>
  <si>
    <t>05214_平成29年度</t>
  </si>
  <si>
    <t>05214_平成30年度</t>
  </si>
  <si>
    <t>05214_令和元年度</t>
  </si>
  <si>
    <t>05214_令和2年度</t>
  </si>
  <si>
    <t>05214_令和3年度</t>
  </si>
  <si>
    <t>05214_令和4年度</t>
  </si>
  <si>
    <t>21404_平成2年度</t>
  </si>
  <si>
    <t>21404</t>
  </si>
  <si>
    <t>21404_平成17年度</t>
  </si>
  <si>
    <t>21404_平成18年度</t>
  </si>
  <si>
    <t>21404_平成19年度</t>
  </si>
  <si>
    <t>21404_平成20年度</t>
  </si>
  <si>
    <t>21404_平成21年度</t>
  </si>
  <si>
    <t>21404_平成22年度</t>
  </si>
  <si>
    <t>21404_平成23年度</t>
  </si>
  <si>
    <t>21404_平成24年度</t>
  </si>
  <si>
    <t>21404_平成25年度</t>
  </si>
  <si>
    <t>21404_平成26年度</t>
  </si>
  <si>
    <t>21404_平成27年度</t>
  </si>
  <si>
    <t>21404_平成28年度</t>
  </si>
  <si>
    <t>21404_平成29年度</t>
  </si>
  <si>
    <t>21404_平成30年度</t>
  </si>
  <si>
    <t>21404_令和元年度</t>
  </si>
  <si>
    <t>21404_令和2年度</t>
  </si>
  <si>
    <t>21404_令和3年度</t>
  </si>
  <si>
    <t>21404_令和4年度</t>
  </si>
  <si>
    <t>24442_平成2年度</t>
  </si>
  <si>
    <t>24442</t>
  </si>
  <si>
    <t>24442_平成17年度</t>
  </si>
  <si>
    <t>24442_平成18年度</t>
  </si>
  <si>
    <t>24442_平成19年度</t>
  </si>
  <si>
    <t>24442_平成20年度</t>
  </si>
  <si>
    <t>24442_平成21年度</t>
  </si>
  <si>
    <t>24442_平成22年度</t>
  </si>
  <si>
    <t>24442_平成23年度</t>
  </si>
  <si>
    <t>24442_平成24年度</t>
  </si>
  <si>
    <t>24442_平成25年度</t>
  </si>
  <si>
    <t>24442_平成26年度</t>
  </si>
  <si>
    <t>24442_平成27年度</t>
  </si>
  <si>
    <t>24442_平成28年度</t>
  </si>
  <si>
    <t>24442_平成29年度</t>
  </si>
  <si>
    <t>24442_平成30年度</t>
  </si>
  <si>
    <t>24442_令和元年度</t>
  </si>
  <si>
    <t>24442_令和2年度</t>
  </si>
  <si>
    <t>24442_令和3年度</t>
  </si>
  <si>
    <t>24442_令和4年度</t>
  </si>
  <si>
    <t>01692_平成2年度</t>
  </si>
  <si>
    <t>01692_平成17年度</t>
  </si>
  <si>
    <t>01692_平成18年度</t>
  </si>
  <si>
    <t>01692_平成19年度</t>
  </si>
  <si>
    <t>01692_平成20年度</t>
  </si>
  <si>
    <t>01692_平成21年度</t>
  </si>
  <si>
    <t>01692_平成22年度</t>
  </si>
  <si>
    <t>01692_平成23年度</t>
  </si>
  <si>
    <t>01692_平成24年度</t>
  </si>
  <si>
    <t>01692_平成25年度</t>
  </si>
  <si>
    <t>01692_平成26年度</t>
  </si>
  <si>
    <t>01692_平成27年度</t>
  </si>
  <si>
    <t>01692_平成28年度</t>
  </si>
  <si>
    <t>01692_平成29年度</t>
  </si>
  <si>
    <t>01692_平成30年度</t>
  </si>
  <si>
    <t>01692_令和元年度</t>
  </si>
  <si>
    <t>01692_令和2年度</t>
  </si>
  <si>
    <t>43205_平成2年度</t>
  </si>
  <si>
    <t>43205</t>
  </si>
  <si>
    <t>水俣市</t>
  </si>
  <si>
    <t>43205_平成17年度</t>
  </si>
  <si>
    <t>43205_平成18年度</t>
  </si>
  <si>
    <t>43205_平成19年度</t>
  </si>
  <si>
    <t>43205_平成20年度</t>
  </si>
  <si>
    <t>43205_平成21年度</t>
  </si>
  <si>
    <t>43205_平成22年度</t>
  </si>
  <si>
    <t>43205_平成23年度</t>
  </si>
  <si>
    <t>43205_平成24年度</t>
  </si>
  <si>
    <t>43205_平成25年度</t>
  </si>
  <si>
    <t>43205_平成26年度</t>
  </si>
  <si>
    <t>43205_平成27年度</t>
  </si>
  <si>
    <t>43205_平成28年度</t>
  </si>
  <si>
    <t>43205_平成29年度</t>
  </si>
  <si>
    <t>43205_平成30年度</t>
  </si>
  <si>
    <t>43205_令和元年度</t>
  </si>
  <si>
    <t>43205_令和2年度</t>
  </si>
  <si>
    <t>43205_令和3年度</t>
  </si>
  <si>
    <t>43205_令和4年度</t>
  </si>
  <si>
    <t>12410_平成2年度</t>
  </si>
  <si>
    <t>12410</t>
  </si>
  <si>
    <t>横芝光町</t>
  </si>
  <si>
    <t>12410_平成17年度</t>
  </si>
  <si>
    <t>12410_平成18年度</t>
  </si>
  <si>
    <t>12410_平成19年度</t>
  </si>
  <si>
    <t>12410_平成20年度</t>
  </si>
  <si>
    <t>12410_平成21年度</t>
  </si>
  <si>
    <t>12410_平成22年度</t>
  </si>
  <si>
    <t>12410_平成23年度</t>
  </si>
  <si>
    <t>12410_平成24年度</t>
  </si>
  <si>
    <t>12410_平成25年度</t>
  </si>
  <si>
    <t>12410_平成26年度</t>
  </si>
  <si>
    <t>12410_平成27年度</t>
  </si>
  <si>
    <t>12410_平成28年度</t>
  </si>
  <si>
    <t>12410_平成29年度</t>
  </si>
  <si>
    <t>12410_平成30年度</t>
  </si>
  <si>
    <t>12410_令和元年度</t>
  </si>
  <si>
    <t>12410_令和2年度</t>
  </si>
  <si>
    <t>12410_令和3年度</t>
  </si>
  <si>
    <t>12410_令和4年度</t>
  </si>
  <si>
    <t>29343_平成2年度</t>
  </si>
  <si>
    <t>29343</t>
  </si>
  <si>
    <t>三郷町</t>
  </si>
  <si>
    <t>29343_平成17年度</t>
  </si>
  <si>
    <t>29343_平成18年度</t>
  </si>
  <si>
    <t>29343_平成19年度</t>
  </si>
  <si>
    <t>29343_平成20年度</t>
  </si>
  <si>
    <t>29343_平成21年度</t>
  </si>
  <si>
    <t>29343_平成22年度</t>
  </si>
  <si>
    <t>29343_平成23年度</t>
  </si>
  <si>
    <t>29343_平成24年度</t>
  </si>
  <si>
    <t>29343_平成25年度</t>
  </si>
  <si>
    <t>29343_平成26年度</t>
  </si>
  <si>
    <t>29343_平成27年度</t>
  </si>
  <si>
    <t>29343_平成28年度</t>
  </si>
  <si>
    <t>29343_平成29年度</t>
  </si>
  <si>
    <t>29343_平成30年度</t>
  </si>
  <si>
    <t>29343_令和元年度</t>
  </si>
  <si>
    <t>29343_令和2年度</t>
  </si>
  <si>
    <t>29343_令和3年度</t>
  </si>
  <si>
    <t>29343_令和4年度</t>
  </si>
  <si>
    <t>21217_平成2年度</t>
  </si>
  <si>
    <t>21217</t>
  </si>
  <si>
    <t>飛騨市</t>
  </si>
  <si>
    <t>21217_平成17年度</t>
  </si>
  <si>
    <t>21217_平成18年度</t>
  </si>
  <si>
    <t>21217_平成19年度</t>
  </si>
  <si>
    <t>21217_平成20年度</t>
  </si>
  <si>
    <t>21217_平成21年度</t>
  </si>
  <si>
    <t>21217_平成22年度</t>
  </si>
  <si>
    <t>21217_平成23年度</t>
  </si>
  <si>
    <t>21217_平成24年度</t>
  </si>
  <si>
    <t>21217_平成25年度</t>
  </si>
  <si>
    <t>21217_平成26年度</t>
  </si>
  <si>
    <t>21217_平成27年度</t>
  </si>
  <si>
    <t>21217_平成28年度</t>
  </si>
  <si>
    <t>21217_平成29年度</t>
  </si>
  <si>
    <t>21217_平成30年度</t>
  </si>
  <si>
    <t>21217_令和元年度</t>
  </si>
  <si>
    <t>21217_令和2年度</t>
  </si>
  <si>
    <t>21217_令和3年度</t>
  </si>
  <si>
    <t>21217_令和4年度</t>
  </si>
  <si>
    <t>47328_平成2年度</t>
  </si>
  <si>
    <t>47328</t>
  </si>
  <si>
    <t>中城村</t>
  </si>
  <si>
    <t>47328_平成17年度</t>
  </si>
  <si>
    <t>47328_平成18年度</t>
  </si>
  <si>
    <t>47328_平成19年度</t>
  </si>
  <si>
    <t>47328_平成20年度</t>
  </si>
  <si>
    <t>47328_平成21年度</t>
  </si>
  <si>
    <t>47328_平成22年度</t>
  </si>
  <si>
    <t>47328_平成23年度</t>
  </si>
  <si>
    <t>47328_平成24年度</t>
  </si>
  <si>
    <t>47328_平成25年度</t>
  </si>
  <si>
    <t>47328_平成26年度</t>
  </si>
  <si>
    <t>47328_平成27年度</t>
  </si>
  <si>
    <t>47328_平成28年度</t>
  </si>
  <si>
    <t>47328_平成29年度</t>
  </si>
  <si>
    <t>47328_平成30年度</t>
  </si>
  <si>
    <t>47328_令和元年度</t>
  </si>
  <si>
    <t>47328_令和2年度</t>
  </si>
  <si>
    <t>47328_令和3年度</t>
  </si>
  <si>
    <t>47328_令和4年度</t>
  </si>
  <si>
    <t>10345_平成2年度</t>
  </si>
  <si>
    <t>10345</t>
  </si>
  <si>
    <t>吉岡町</t>
  </si>
  <si>
    <t>10345_平成17年度</t>
  </si>
  <si>
    <t>10345_平成18年度</t>
  </si>
  <si>
    <t>10345_平成19年度</t>
  </si>
  <si>
    <t>10345_平成20年度</t>
  </si>
  <si>
    <t>10345_平成21年度</t>
  </si>
  <si>
    <t>10345_平成22年度</t>
  </si>
  <si>
    <t>10345_平成23年度</t>
  </si>
  <si>
    <t>10345_平成24年度</t>
  </si>
  <si>
    <t>10345_平成25年度</t>
  </si>
  <si>
    <t>10345_平成26年度</t>
  </si>
  <si>
    <t>10345_平成27年度</t>
  </si>
  <si>
    <t>10345_平成28年度</t>
  </si>
  <si>
    <t>10345_平成29年度</t>
  </si>
  <si>
    <t>10345_平成30年度</t>
  </si>
  <si>
    <t>10345_令和元年度</t>
  </si>
  <si>
    <t>10345_令和2年度</t>
  </si>
  <si>
    <t>10345_令和3年度</t>
  </si>
  <si>
    <t>10345_令和4年度</t>
  </si>
  <si>
    <t>06208_平成2年度</t>
  </si>
  <si>
    <t>06208</t>
  </si>
  <si>
    <t>村山市</t>
  </si>
  <si>
    <t>06208_平成17年度</t>
  </si>
  <si>
    <t>06208_平成18年度</t>
  </si>
  <si>
    <t>06208_平成19年度</t>
  </si>
  <si>
    <t>06208_平成20年度</t>
  </si>
  <si>
    <t>06208_平成21年度</t>
  </si>
  <si>
    <t>06208_平成22年度</t>
  </si>
  <si>
    <t>06208_平成23年度</t>
  </si>
  <si>
    <t>06208_平成24年度</t>
  </si>
  <si>
    <t>06208_平成25年度</t>
  </si>
  <si>
    <t>06208_平成26年度</t>
  </si>
  <si>
    <t>06208_平成27年度</t>
  </si>
  <si>
    <t>06208_平成28年度</t>
  </si>
  <si>
    <t>06208_平成29年度</t>
  </si>
  <si>
    <t>06208_平成30年度</t>
  </si>
  <si>
    <t>06208_令和元年度</t>
  </si>
  <si>
    <t>06208_令和2年度</t>
  </si>
  <si>
    <t>06208_令和3年度</t>
  </si>
  <si>
    <t>06208_令和4年度</t>
  </si>
  <si>
    <t>19206_平成2年度</t>
  </si>
  <si>
    <t>19206</t>
  </si>
  <si>
    <t>大月市</t>
  </si>
  <si>
    <t>19206_平成17年度</t>
  </si>
  <si>
    <t>19206_平成18年度</t>
  </si>
  <si>
    <t>19206_平成19年度</t>
  </si>
  <si>
    <t>19206_平成20年度</t>
  </si>
  <si>
    <t>19206_平成21年度</t>
  </si>
  <si>
    <t>19206_平成22年度</t>
  </si>
  <si>
    <t>19206_平成23年度</t>
  </si>
  <si>
    <t>19206_平成24年度</t>
  </si>
  <si>
    <t>19206_平成25年度</t>
  </si>
  <si>
    <t>19206_平成26年度</t>
  </si>
  <si>
    <t>19206_平成27年度</t>
  </si>
  <si>
    <t>19206_平成28年度</t>
  </si>
  <si>
    <t>19206_平成29年度</t>
  </si>
  <si>
    <t>19206_平成30年度</t>
  </si>
  <si>
    <t>19206_令和元年度</t>
  </si>
  <si>
    <t>19206_令和2年度</t>
  </si>
  <si>
    <t>19206_令和3年度</t>
  </si>
  <si>
    <t>19206_令和4年度</t>
  </si>
  <si>
    <t>44209_平成2年度</t>
  </si>
  <si>
    <t>44209</t>
  </si>
  <si>
    <t>豊後高田市</t>
  </si>
  <si>
    <t>44209_平成17年度</t>
  </si>
  <si>
    <t>44209_平成18年度</t>
  </si>
  <si>
    <t>44209_平成19年度</t>
  </si>
  <si>
    <t>44209_平成20年度</t>
  </si>
  <si>
    <t>44209_平成21年度</t>
  </si>
  <si>
    <t>44209_平成22年度</t>
  </si>
  <si>
    <t>44209_平成23年度</t>
  </si>
  <si>
    <t>44209_平成24年度</t>
  </si>
  <si>
    <t>44209_平成25年度</t>
  </si>
  <si>
    <t>44209_平成26年度</t>
  </si>
  <si>
    <t>44209_平成27年度</t>
  </si>
  <si>
    <t>44209_平成28年度</t>
  </si>
  <si>
    <t>44209_平成29年度</t>
  </si>
  <si>
    <t>44209_平成30年度</t>
  </si>
  <si>
    <t>44209_令和元年度</t>
  </si>
  <si>
    <t>44209_令和2年度</t>
  </si>
  <si>
    <t>44209_令和3年度</t>
  </si>
  <si>
    <t>44209_令和4年度</t>
  </si>
  <si>
    <t>35213_平成2年度</t>
  </si>
  <si>
    <t>35213</t>
  </si>
  <si>
    <t>美祢市</t>
  </si>
  <si>
    <t>35213_平成17年度</t>
  </si>
  <si>
    <t>35213_平成18年度</t>
  </si>
  <si>
    <t>35213_平成19年度</t>
  </si>
  <si>
    <t>35213_平成20年度</t>
  </si>
  <si>
    <t>35213_平成21年度</t>
  </si>
  <si>
    <t>35213_平成22年度</t>
  </si>
  <si>
    <t>35213_平成23年度</t>
  </si>
  <si>
    <t>35213_平成24年度</t>
  </si>
  <si>
    <t>35213_平成25年度</t>
  </si>
  <si>
    <t>35213_平成26年度</t>
  </si>
  <si>
    <t>35213_平成27年度</t>
  </si>
  <si>
    <t>35213_平成28年度</t>
  </si>
  <si>
    <t>35213_平成29年度</t>
  </si>
  <si>
    <t>35213_平成30年度</t>
  </si>
  <si>
    <t>35213_令和元年度</t>
  </si>
  <si>
    <t>35213_令和2年度</t>
  </si>
  <si>
    <t>35213_令和3年度</t>
  </si>
  <si>
    <t>35213_令和4年度</t>
  </si>
  <si>
    <t>32207_平成2年度</t>
  </si>
  <si>
    <t>32207</t>
  </si>
  <si>
    <t>江津市</t>
  </si>
  <si>
    <t>32207_平成17年度</t>
  </si>
  <si>
    <t>32207_平成18年度</t>
  </si>
  <si>
    <t>32207_平成19年度</t>
  </si>
  <si>
    <t>32207_平成20年度</t>
  </si>
  <si>
    <t>32207_平成21年度</t>
  </si>
  <si>
    <t>32207_平成22年度</t>
  </si>
  <si>
    <t>32207_平成23年度</t>
  </si>
  <si>
    <t>32207_平成24年度</t>
  </si>
  <si>
    <t>32207_平成25年度</t>
  </si>
  <si>
    <t>32207_平成26年度</t>
  </si>
  <si>
    <t>32207_平成27年度</t>
  </si>
  <si>
    <t>32207_平成28年度</t>
  </si>
  <si>
    <t>32207_平成29年度</t>
  </si>
  <si>
    <t>32207_平成30年度</t>
  </si>
  <si>
    <t>32207_令和元年度</t>
  </si>
  <si>
    <t>32207_令和2年度</t>
  </si>
  <si>
    <t>32207_令和3年度</t>
  </si>
  <si>
    <t>32207_令和4年度</t>
  </si>
  <si>
    <t>37404_平成2年度</t>
  </si>
  <si>
    <t>37404</t>
  </si>
  <si>
    <t>多度津町</t>
  </si>
  <si>
    <t>37404_平成17年度</t>
  </si>
  <si>
    <t>37404_平成18年度</t>
  </si>
  <si>
    <t>37404_平成19年度</t>
  </si>
  <si>
    <t>37404_平成20年度</t>
  </si>
  <si>
    <t>37404_平成21年度</t>
  </si>
  <si>
    <t>37404_平成22年度</t>
  </si>
  <si>
    <t>37404_平成23年度</t>
  </si>
  <si>
    <t>37404_平成24年度</t>
  </si>
  <si>
    <t>37404_平成25年度</t>
  </si>
  <si>
    <t>37404_平成26年度</t>
  </si>
  <si>
    <t>37404_平成27年度</t>
  </si>
  <si>
    <t>37404_平成28年度</t>
  </si>
  <si>
    <t>37404_平成29年度</t>
  </si>
  <si>
    <t>37404_平成30年度</t>
  </si>
  <si>
    <t>37404_令和元年度</t>
  </si>
  <si>
    <t>37404_令和2年度</t>
  </si>
  <si>
    <t>37404_令和3年度</t>
  </si>
  <si>
    <t>37404_令和4年度</t>
  </si>
  <si>
    <t>06381_平成2年度</t>
  </si>
  <si>
    <t>06381</t>
  </si>
  <si>
    <t>高畠町</t>
  </si>
  <si>
    <t>06381_平成17年度</t>
  </si>
  <si>
    <t>06381_平成18年度</t>
  </si>
  <si>
    <t>06381_平成19年度</t>
  </si>
  <si>
    <t>06381_平成20年度</t>
  </si>
  <si>
    <t>06381_平成21年度</t>
  </si>
  <si>
    <t>06381_平成22年度</t>
  </si>
  <si>
    <t>06381_平成23年度</t>
  </si>
  <si>
    <t>06381_平成24年度</t>
  </si>
  <si>
    <t>06381_平成25年度</t>
  </si>
  <si>
    <t>06381_平成26年度</t>
  </si>
  <si>
    <t>06381_平成27年度</t>
  </si>
  <si>
    <t>06381_平成28年度</t>
  </si>
  <si>
    <t>06381_平成29年度</t>
  </si>
  <si>
    <t>06381_平成30年度</t>
  </si>
  <si>
    <t>06381_令和元年度</t>
  </si>
  <si>
    <t>06381_令和2年度</t>
  </si>
  <si>
    <t>06381_令和3年度</t>
  </si>
  <si>
    <t>06381_令和4年度</t>
  </si>
  <si>
    <t>21403_平成2年度</t>
  </si>
  <si>
    <t>21403</t>
  </si>
  <si>
    <t>大野町</t>
  </si>
  <si>
    <t>21403_平成17年度</t>
  </si>
  <si>
    <t>21403_平成18年度</t>
  </si>
  <si>
    <t>21403_平成19年度</t>
  </si>
  <si>
    <t>21403_平成20年度</t>
  </si>
  <si>
    <t>21403_平成21年度</t>
  </si>
  <si>
    <t>21403_平成22年度</t>
  </si>
  <si>
    <t>21403_平成23年度</t>
  </si>
  <si>
    <t>21403_平成24年度</t>
  </si>
  <si>
    <t>21403_平成25年度</t>
  </si>
  <si>
    <t>21403_平成26年度</t>
  </si>
  <si>
    <t>21403_平成27年度</t>
  </si>
  <si>
    <t>21403_平成28年度</t>
  </si>
  <si>
    <t>21403_平成29年度</t>
  </si>
  <si>
    <t>21403_平成30年度</t>
  </si>
  <si>
    <t>21403_令和元年度</t>
  </si>
  <si>
    <t>21403_令和2年度</t>
  </si>
  <si>
    <t>21403_令和3年度</t>
  </si>
  <si>
    <t>21403_令和4年度</t>
  </si>
  <si>
    <t>30205_平成2年度</t>
  </si>
  <si>
    <t>30205</t>
  </si>
  <si>
    <t>御坊市</t>
  </si>
  <si>
    <t>30205_平成17年度</t>
  </si>
  <si>
    <t>30205_平成18年度</t>
  </si>
  <si>
    <t>30205_平成19年度</t>
  </si>
  <si>
    <t>30205_平成20年度</t>
  </si>
  <si>
    <t>30205_平成21年度</t>
  </si>
  <si>
    <t>30205_平成22年度</t>
  </si>
  <si>
    <t>30205_平成23年度</t>
  </si>
  <si>
    <t>30205_平成24年度</t>
  </si>
  <si>
    <t>30205_平成25年度</t>
  </si>
  <si>
    <t>30205_平成26年度</t>
  </si>
  <si>
    <t>30205_平成27年度</t>
  </si>
  <si>
    <t>30205_平成28年度</t>
  </si>
  <si>
    <t>30205_平成29年度</t>
  </si>
  <si>
    <t>30205_平成30年度</t>
  </si>
  <si>
    <t>30205_令和元年度</t>
  </si>
  <si>
    <t>30205_令和2年度</t>
  </si>
  <si>
    <t>30205_令和3年度</t>
  </si>
  <si>
    <t>30205_令和4年度</t>
  </si>
  <si>
    <t>19212_平成2年度</t>
  </si>
  <si>
    <t>19212</t>
  </si>
  <si>
    <t>上野原市</t>
  </si>
  <si>
    <t>19212_平成17年度</t>
  </si>
  <si>
    <t>19212_平成18年度</t>
  </si>
  <si>
    <t>19212_平成19年度</t>
  </si>
  <si>
    <t>19212_平成20年度</t>
  </si>
  <si>
    <t>19212_平成21年度</t>
  </si>
  <si>
    <t>19212_平成22年度</t>
  </si>
  <si>
    <t>19212_平成23年度</t>
  </si>
  <si>
    <t>19212_平成24年度</t>
  </si>
  <si>
    <t>19212_平成25年度</t>
  </si>
  <si>
    <t>19212_平成26年度</t>
  </si>
  <si>
    <t>19212_平成27年度</t>
  </si>
  <si>
    <t>19212_平成28年度</t>
  </si>
  <si>
    <t>19212_平成29年度</t>
  </si>
  <si>
    <t>19212_平成30年度</t>
  </si>
  <si>
    <t>19212_令和元年度</t>
  </si>
  <si>
    <t>19212_令和2年度</t>
  </si>
  <si>
    <t>19212_令和3年度</t>
  </si>
  <si>
    <t>19212_令和4年度</t>
  </si>
  <si>
    <t>28222_平成2年度</t>
  </si>
  <si>
    <t>28222</t>
  </si>
  <si>
    <t>養父市</t>
  </si>
  <si>
    <t>28222_平成17年度</t>
  </si>
  <si>
    <t>28222_平成18年度</t>
  </si>
  <si>
    <t>28222_平成19年度</t>
  </si>
  <si>
    <t>28222_平成20年度</t>
  </si>
  <si>
    <t>28222_平成21年度</t>
  </si>
  <si>
    <t>28222_平成22年度</t>
  </si>
  <si>
    <t>28222_平成23年度</t>
  </si>
  <si>
    <t>28222_平成24年度</t>
  </si>
  <si>
    <t>28222_平成25年度</t>
  </si>
  <si>
    <t>28222_平成26年度</t>
  </si>
  <si>
    <t>28222_平成27年度</t>
  </si>
  <si>
    <t>28222_平成28年度</t>
  </si>
  <si>
    <t>28222_平成29年度</t>
  </si>
  <si>
    <t>28222_平成30年度</t>
  </si>
  <si>
    <t>28222_令和元年度</t>
  </si>
  <si>
    <t>28222_令和2年度</t>
  </si>
  <si>
    <t>28222_令和3年度</t>
  </si>
  <si>
    <t>28222_令和4年度</t>
  </si>
  <si>
    <t>09342_平成2年度</t>
  </si>
  <si>
    <t>09342</t>
  </si>
  <si>
    <t>益子町</t>
  </si>
  <si>
    <t>09342_平成17年度</t>
  </si>
  <si>
    <t>09342_平成18年度</t>
  </si>
  <si>
    <t>09342_平成19年度</t>
  </si>
  <si>
    <t>09342_平成20年度</t>
  </si>
  <si>
    <t>09342_平成21年度</t>
  </si>
  <si>
    <t>09342_平成22年度</t>
  </si>
  <si>
    <t>09342_平成23年度</t>
  </si>
  <si>
    <t>09342_平成24年度</t>
  </si>
  <si>
    <t>09342_平成25年度</t>
  </si>
  <si>
    <t>09342_平成26年度</t>
  </si>
  <si>
    <t>09342_平成27年度</t>
  </si>
  <si>
    <t>09342_平成28年度</t>
  </si>
  <si>
    <t>09342_平成29年度</t>
  </si>
  <si>
    <t>09342_平成30年度</t>
  </si>
  <si>
    <t>09342_令和元年度</t>
  </si>
  <si>
    <t>09342_令和2年度</t>
  </si>
  <si>
    <t>09342_令和3年度</t>
  </si>
  <si>
    <t>09342_令和4年度</t>
  </si>
  <si>
    <t>21303_平成2年度</t>
  </si>
  <si>
    <t>21303</t>
  </si>
  <si>
    <t>笠松町</t>
  </si>
  <si>
    <t>21303_平成17年度</t>
  </si>
  <si>
    <t>21303_平成18年度</t>
  </si>
  <si>
    <t>21303_平成19年度</t>
  </si>
  <si>
    <t>21303_平成20年度</t>
  </si>
  <si>
    <t>21303_平成21年度</t>
  </si>
  <si>
    <t>21303_平成22年度</t>
  </si>
  <si>
    <t>21303_平成23年度</t>
  </si>
  <si>
    <t>21303_平成24年度</t>
  </si>
  <si>
    <t>21303_平成25年度</t>
  </si>
  <si>
    <t>21303_平成26年度</t>
  </si>
  <si>
    <t>21303_平成27年度</t>
  </si>
  <si>
    <t>21303_平成28年度</t>
  </si>
  <si>
    <t>21303_平成29年度</t>
  </si>
  <si>
    <t>21303_平成30年度</t>
  </si>
  <si>
    <t>21303_令和元年度</t>
  </si>
  <si>
    <t>21303_令和2年度</t>
  </si>
  <si>
    <t>21303_令和3年度</t>
  </si>
  <si>
    <t>21303_令和4年度</t>
  </si>
  <si>
    <t>18206_平成2年度</t>
  </si>
  <si>
    <t>18206</t>
  </si>
  <si>
    <t>勝山市</t>
  </si>
  <si>
    <t>18206_平成17年度</t>
  </si>
  <si>
    <t>18206_平成18年度</t>
  </si>
  <si>
    <t>18206_平成19年度</t>
  </si>
  <si>
    <t>18206_平成20年度</t>
  </si>
  <si>
    <t>18206_平成21年度</t>
  </si>
  <si>
    <t>18206_平成22年度</t>
  </si>
  <si>
    <t>18206_平成23年度</t>
  </si>
  <si>
    <t>18206_平成24年度</t>
  </si>
  <si>
    <t>18206_平成25年度</t>
  </si>
  <si>
    <t>18206_平成26年度</t>
  </si>
  <si>
    <t>18206_平成27年度</t>
  </si>
  <si>
    <t>18206_平成28年度</t>
  </si>
  <si>
    <t>18206_平成29年度</t>
  </si>
  <si>
    <t>18206_平成30年度</t>
  </si>
  <si>
    <t>18206_令和元年度</t>
  </si>
  <si>
    <t>18206_令和2年度</t>
  </si>
  <si>
    <t>18206_令和3年度</t>
  </si>
  <si>
    <t>18206_令和4年度</t>
  </si>
  <si>
    <t>04445_平成2年度</t>
  </si>
  <si>
    <t>04445</t>
  </si>
  <si>
    <t>加美町</t>
  </si>
  <si>
    <t>04445_平成17年度</t>
  </si>
  <si>
    <t>04445_平成18年度</t>
  </si>
  <si>
    <t>04445_平成19年度</t>
  </si>
  <si>
    <t>04445_平成20年度</t>
  </si>
  <si>
    <t>04445_平成21年度</t>
  </si>
  <si>
    <t>04445_平成22年度</t>
  </si>
  <si>
    <t>04445_平成23年度</t>
  </si>
  <si>
    <t>04445_平成24年度</t>
  </si>
  <si>
    <t>04445_平成25年度</t>
  </si>
  <si>
    <t>04445_平成26年度</t>
  </si>
  <si>
    <t>04445_平成27年度</t>
  </si>
  <si>
    <t>04445_平成28年度</t>
  </si>
  <si>
    <t>04445_平成29年度</t>
  </si>
  <si>
    <t>04445_平成30年度</t>
  </si>
  <si>
    <t>04445_令和元年度</t>
  </si>
  <si>
    <t>04445_令和2年度</t>
  </si>
  <si>
    <t>04445_令和3年度</t>
  </si>
  <si>
    <t>04445_令和4年度</t>
  </si>
  <si>
    <t>41425_平成2年度</t>
  </si>
  <si>
    <t>41425</t>
  </si>
  <si>
    <t>白石町</t>
  </si>
  <si>
    <t>41425_平成17年度</t>
  </si>
  <si>
    <t>41425_平成18年度</t>
  </si>
  <si>
    <t>41425_平成19年度</t>
  </si>
  <si>
    <t>41425_平成20年度</t>
  </si>
  <si>
    <t>41425_平成21年度</t>
  </si>
  <si>
    <t>41425_平成22年度</t>
  </si>
  <si>
    <t>41425_平成23年度</t>
  </si>
  <si>
    <t>41425_平成24年度</t>
  </si>
  <si>
    <t>41425_平成25年度</t>
  </si>
  <si>
    <t>41425_平成26年度</t>
  </si>
  <si>
    <t>41425_平成27年度</t>
  </si>
  <si>
    <t>41425_平成28年度</t>
  </si>
  <si>
    <t>41425_平成29年度</t>
  </si>
  <si>
    <t>41425_平成30年度</t>
  </si>
  <si>
    <t>41425_令和元年度</t>
  </si>
  <si>
    <t>41425_令和2年度</t>
  </si>
  <si>
    <t>41425_令和3年度</t>
  </si>
  <si>
    <t>41425_令和4年度</t>
  </si>
  <si>
    <t>29424_平成2年度</t>
  </si>
  <si>
    <t>29424</t>
  </si>
  <si>
    <t>上牧町</t>
  </si>
  <si>
    <t>29424_平成17年度</t>
  </si>
  <si>
    <t>29424_平成18年度</t>
  </si>
  <si>
    <t>29424_平成19年度</t>
  </si>
  <si>
    <t>29424_平成20年度</t>
  </si>
  <si>
    <t>29424_平成21年度</t>
  </si>
  <si>
    <t>29424_平成22年度</t>
  </si>
  <si>
    <t>29424_平成23年度</t>
  </si>
  <si>
    <t>29424_平成24年度</t>
  </si>
  <si>
    <t>29424_平成25年度</t>
  </si>
  <si>
    <t>29424_平成26年度</t>
  </si>
  <si>
    <t>29424_平成27年度</t>
  </si>
  <si>
    <t>29424_平成28年度</t>
  </si>
  <si>
    <t>29424_平成29年度</t>
  </si>
  <si>
    <t>29424_平成30年度</t>
  </si>
  <si>
    <t>29424_令和元年度</t>
  </si>
  <si>
    <t>29424_令和2年度</t>
  </si>
  <si>
    <t>29424_令和3年度</t>
  </si>
  <si>
    <t>29424_令和4年度</t>
  </si>
  <si>
    <t>40610_平成2年度</t>
  </si>
  <si>
    <t>40610</t>
  </si>
  <si>
    <t>福智町</t>
  </si>
  <si>
    <t>40610_平成17年度</t>
  </si>
  <si>
    <t>40610_平成18年度</t>
  </si>
  <si>
    <t>40610_平成19年度</t>
  </si>
  <si>
    <t>40610_平成20年度</t>
  </si>
  <si>
    <t>40610_平成21年度</t>
  </si>
  <si>
    <t>40610_平成22年度</t>
  </si>
  <si>
    <t>40610_平成23年度</t>
  </si>
  <si>
    <t>40610_平成24年度</t>
  </si>
  <si>
    <t>40610_平成25年度</t>
  </si>
  <si>
    <t>40610_平成26年度</t>
  </si>
  <si>
    <t>40610_平成27年度</t>
  </si>
  <si>
    <t>40610_平成28年度</t>
  </si>
  <si>
    <t>40610_平成29年度</t>
  </si>
  <si>
    <t>40610_平成30年度</t>
  </si>
  <si>
    <t>40610_令和元年度</t>
  </si>
  <si>
    <t>40610_令和2年度</t>
  </si>
  <si>
    <t>40610_令和3年度</t>
  </si>
  <si>
    <t>40610_令和4年度</t>
  </si>
  <si>
    <t>21220</t>
  </si>
  <si>
    <t>下呂市</t>
  </si>
  <si>
    <t>21220_令和3年度</t>
  </si>
  <si>
    <t>21220_令和4年度</t>
  </si>
  <si>
    <t>21205</t>
  </si>
  <si>
    <t>関市</t>
  </si>
  <si>
    <t>21205_令和3年度</t>
  </si>
  <si>
    <t>21205_令和4年度</t>
  </si>
  <si>
    <t>21203</t>
  </si>
  <si>
    <t>高山市</t>
  </si>
  <si>
    <t>21203_令和3年度</t>
  </si>
  <si>
    <t>21203_令和4年度</t>
  </si>
  <si>
    <t>21209</t>
  </si>
  <si>
    <t>羽島市</t>
  </si>
  <si>
    <t>21209_令和3年度</t>
  </si>
  <si>
    <t>21209_令和4年度</t>
  </si>
  <si>
    <t>21219</t>
  </si>
  <si>
    <t>郡上市</t>
  </si>
  <si>
    <t>21219_令和3年度</t>
  </si>
  <si>
    <t>21219_令和4年度</t>
  </si>
  <si>
    <t>21213</t>
  </si>
  <si>
    <t>各務原市</t>
  </si>
  <si>
    <t>21213_令和3年度</t>
  </si>
  <si>
    <t>21213_令和4年度</t>
  </si>
  <si>
    <t>21201</t>
  </si>
  <si>
    <t>岐阜市</t>
  </si>
  <si>
    <t>21201_令和3年度</t>
  </si>
  <si>
    <t>21201_令和4年度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</si>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</sst>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2.5361033913545956</c:v>
                </c:pt>
                <c:pt idx="1">
                  <c:v>2.2494625927574283</c:v>
                </c:pt>
                <c:pt idx="2">
                  <c:v>2.9586771909783747</c:v>
                </c:pt>
                <c:pt idx="3">
                  <c:v>2.9780216091070497</c:v>
                </c:pt>
                <c:pt idx="4">
                  <c:v>2.5221196678605953</c:v>
                </c:pt>
                <c:pt idx="5">
                  <c:v>2.6320779076691165</c:v>
                </c:pt>
                <c:pt idx="6">
                  <c:v>2.8348949740785914</c:v>
                </c:pt>
                <c:pt idx="7">
                  <c:v>5.2215742050157843</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42.532334288994328</c:v>
                </c:pt>
                <c:pt idx="1">
                  <c:v>41.955206898280522</c:v>
                </c:pt>
                <c:pt idx="2">
                  <c:v>41.976301938275725</c:v>
                </c:pt>
                <c:pt idx="3">
                  <c:v>41.465077231951078</c:v>
                </c:pt>
                <c:pt idx="4">
                  <c:v>41.283017646450311</c:v>
                </c:pt>
                <c:pt idx="5">
                  <c:v>40.107389940610872</c:v>
                </c:pt>
                <c:pt idx="6">
                  <c:v>39.189212227186552</c:v>
                </c:pt>
                <c:pt idx="7">
                  <c:v>39.206321684441079</c:v>
                </c:pt>
                <c:pt idx="8">
                  <c:v>38.631670644796792</c:v>
                </c:pt>
                <c:pt idx="9">
                  <c:v>38.10981120691887</c:v>
                </c:pt>
                <c:pt idx="10">
                  <c:v>37.361721032346068</c:v>
                </c:pt>
                <c:pt idx="11">
                  <c:v>36.827830316660453</c:v>
                </c:pt>
                <c:pt idx="12">
                  <c:v>33.149903679031603</c:v>
                </c:pt>
                <c:pt idx="13">
                  <c:v>32.83788543569338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34.523406031034142</c:v>
                </c:pt>
                <c:pt idx="1">
                  <c:v>32.178349766290438</c:v>
                </c:pt>
                <c:pt idx="2">
                  <c:v>36.518940227490205</c:v>
                </c:pt>
                <c:pt idx="3">
                  <c:v>36.660201881699223</c:v>
                </c:pt>
                <c:pt idx="4">
                  <c:v>36.532078984983897</c:v>
                </c:pt>
                <c:pt idx="5">
                  <c:v>34.445668388618728</c:v>
                </c:pt>
                <c:pt idx="6">
                  <c:v>34.587962667911818</c:v>
                </c:pt>
                <c:pt idx="7">
                  <c:v>33.146676650987139</c:v>
                </c:pt>
                <c:pt idx="8">
                  <c:v>32.788858297054041</c:v>
                </c:pt>
                <c:pt idx="9">
                  <c:v>31.871347462995349</c:v>
                </c:pt>
                <c:pt idx="10">
                  <c:v>29.056766702590071</c:v>
                </c:pt>
                <c:pt idx="11">
                  <c:v>27.912685396937714</c:v>
                </c:pt>
                <c:pt idx="12">
                  <c:v>27.38288845362203</c:v>
                </c:pt>
                <c:pt idx="13">
                  <c:v>27.08469848120432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30.203909633848092</c:v>
                </c:pt>
                <c:pt idx="1">
                  <c:v>32.224021373655766</c:v>
                </c:pt>
                <c:pt idx="2">
                  <c:v>32.947173384431679</c:v>
                </c:pt>
                <c:pt idx="3">
                  <c:v>37.715629511832581</c:v>
                </c:pt>
                <c:pt idx="4">
                  <c:v>36.660346166679204</c:v>
                </c:pt>
                <c:pt idx="5">
                  <c:v>37.371214540538034</c:v>
                </c:pt>
                <c:pt idx="6">
                  <c:v>34.474636043082221</c:v>
                </c:pt>
                <c:pt idx="7">
                  <c:v>44.969526716266856</c:v>
                </c:pt>
                <c:pt idx="8">
                  <c:v>29.923206966410692</c:v>
                </c:pt>
                <c:pt idx="9">
                  <c:v>26.496660372149787</c:v>
                </c:pt>
                <c:pt idx="10">
                  <c:v>27.3970044372929</c:v>
                </c:pt>
                <c:pt idx="11">
                  <c:v>28.130536443430497</c:v>
                </c:pt>
                <c:pt idx="12">
                  <c:v>25.70652290112324</c:v>
                </c:pt>
                <c:pt idx="13">
                  <c:v>29.215170833442773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40.445418281139879</c:v>
                </c:pt>
                <c:pt idx="1">
                  <c:v>39.315923587896719</c:v>
                </c:pt>
                <c:pt idx="2">
                  <c:v>38.653647386168259</c:v>
                </c:pt>
                <c:pt idx="3">
                  <c:v>43.092852775262543</c:v>
                </c:pt>
                <c:pt idx="4">
                  <c:v>36.214519648535202</c:v>
                </c:pt>
                <c:pt idx="5">
                  <c:v>38.08194900987889</c:v>
                </c:pt>
                <c:pt idx="6">
                  <c:v>31.702994145878904</c:v>
                </c:pt>
                <c:pt idx="7">
                  <c:v>31.955964920301433</c:v>
                </c:pt>
                <c:pt idx="8">
                  <c:v>29.817768789801946</c:v>
                </c:pt>
                <c:pt idx="9">
                  <c:v>28.827073144185881</c:v>
                </c:pt>
                <c:pt idx="10">
                  <c:v>27.562134624734902</c:v>
                </c:pt>
                <c:pt idx="11">
                  <c:v>28.08849879463515</c:v>
                </c:pt>
                <c:pt idx="12">
                  <c:v>30.039928005364892</c:v>
                </c:pt>
                <c:pt idx="13">
                  <c:v>23.177049377310173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47.162448132094283</c:v>
                </c:pt>
                <c:pt idx="2">
                  <c:v>1.182236749206746</c:v>
                </c:pt>
                <c:pt idx="3">
                  <c:v>2.1625525141004727</c:v>
                </c:pt>
                <c:pt idx="4">
                  <c:v>27.767729850317284</c:v>
                </c:pt>
                <c:pt idx="5">
                  <c:v>30.429067504838244</c:v>
                </c:pt>
                <c:pt idx="7">
                  <c:v>43.178970573728392</c:v>
                </c:pt>
                <c:pt idx="8">
                  <c:v>1.2966558968844826</c:v>
                </c:pt>
                <c:pt idx="9">
                  <c:v>0</c:v>
                </c:pt>
                <c:pt idx="10">
                  <c:v>2.3022593775042446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50.507237395401503</c:v>
                </c:pt>
                <c:pt idx="4" formatCode="#,##0">
                  <c:v>27.767729850317284</c:v>
                </c:pt>
                <c:pt idx="5" formatCode="#,##0">
                  <c:v>30.429067504838244</c:v>
                </c:pt>
                <c:pt idx="6" formatCode="#,##0">
                  <c:v>44.475626470612873</c:v>
                </c:pt>
                <c:pt idx="10" formatCode="#,##0">
                  <c:v>2.3022593775042446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36.053316273534037</c:v>
                </c:pt>
                <c:pt idx="2">
                  <c:v>0.89190213411823482</c:v>
                </c:pt>
                <c:pt idx="3">
                  <c:v>1.1367306022266193</c:v>
                </c:pt>
                <c:pt idx="4">
                  <c:v>37.371214540538034</c:v>
                </c:pt>
                <c:pt idx="5">
                  <c:v>34.445668388618728</c:v>
                </c:pt>
                <c:pt idx="7">
                  <c:v>38.370897612129951</c:v>
                </c:pt>
                <c:pt idx="8">
                  <c:v>1.7364923284809199</c:v>
                </c:pt>
                <c:pt idx="9">
                  <c:v>0</c:v>
                </c:pt>
                <c:pt idx="10">
                  <c:v>2.6320779076691165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38.08194900987889</c:v>
                </c:pt>
                <c:pt idx="4" formatCode="#,##0">
                  <c:v>37.371214540538034</c:v>
                </c:pt>
                <c:pt idx="5" formatCode="#,##0">
                  <c:v>34.445668388618728</c:v>
                </c:pt>
                <c:pt idx="6" formatCode="#,##0">
                  <c:v>40.107389940610872</c:v>
                </c:pt>
                <c:pt idx="10" formatCode="#,##0">
                  <c:v>2.6320779076691165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22.27013192531907</c:v>
                </c:pt>
                <c:pt idx="2">
                  <c:v>0.63689444373284654</c:v>
                </c:pt>
                <c:pt idx="3">
                  <c:v>0.27002300825825715</c:v>
                </c:pt>
                <c:pt idx="4">
                  <c:v>29.215170833442773</c:v>
                </c:pt>
                <c:pt idx="5">
                  <c:v>27.08469848120432</c:v>
                </c:pt>
                <c:pt idx="7">
                  <c:v>31.526023405152792</c:v>
                </c:pt>
                <c:pt idx="8">
                  <c:v>1.3118620305405893</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23.177049377310173</c:v>
                </c:pt>
                <c:pt idx="4">
                  <c:v>29.215170833442773</c:v>
                </c:pt>
                <c:pt idx="5">
                  <c:v>27.08469848120432</c:v>
                </c:pt>
                <c:pt idx="6">
                  <c:v>32.83788543569338</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笠松町</c:v>
                </c:pt>
              </c:strCache>
            </c:strRef>
          </c:cat>
          <c:val>
            <c:numRef>
              <c:f>①CO2排出量の現状把握!$AX$43:$AX$45</c:f>
              <c:numCache>
                <c:formatCode>0%</c:formatCode>
                <c:ptCount val="3"/>
                <c:pt idx="0">
                  <c:v>0.44203583680298503</c:v>
                </c:pt>
                <c:pt idx="1">
                  <c:v>0.35415596541010136</c:v>
                </c:pt>
                <c:pt idx="2">
                  <c:v>0.20635792010969856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笠松町</c:v>
                </c:pt>
              </c:strCache>
            </c:strRef>
          </c:cat>
          <c:val>
            <c:numRef>
              <c:f>①CO2排出量の現状把握!$AY$43:$AY$45</c:f>
              <c:numCache>
                <c:formatCode>0%</c:formatCode>
                <c:ptCount val="3"/>
                <c:pt idx="0">
                  <c:v>0.19220740382343474</c:v>
                </c:pt>
                <c:pt idx="1">
                  <c:v>0.19860705546134472</c:v>
                </c:pt>
                <c:pt idx="2">
                  <c:v>0.26011861090224991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笠松町</c:v>
                </c:pt>
              </c:strCache>
            </c:strRef>
          </c:cat>
          <c:val>
            <c:numRef>
              <c:f>①CO2排出量の現状把握!$AZ$43:$AZ$45</c:f>
              <c:numCache>
                <c:formatCode>0%</c:formatCode>
                <c:ptCount val="3"/>
                <c:pt idx="0">
                  <c:v>0.1618007278049024</c:v>
                </c:pt>
                <c:pt idx="1">
                  <c:v>0.17984341236451606</c:v>
                </c:pt>
                <c:pt idx="2">
                  <c:v>0.24114985278718365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笠松町</c:v>
                </c:pt>
              </c:strCache>
            </c:strRef>
          </c:cat>
          <c:val>
            <c:numRef>
              <c:f>①CO2排出量の現状把握!$BA$43:$BA$45</c:f>
              <c:numCache>
                <c:formatCode>0%</c:formatCode>
                <c:ptCount val="3"/>
                <c:pt idx="0">
                  <c:v>0.18830241870300451</c:v>
                </c:pt>
                <c:pt idx="1">
                  <c:v>0.24877399341672055</c:v>
                </c:pt>
                <c:pt idx="2">
                  <c:v>0.29237361620086788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笠松町</c:v>
                </c:pt>
              </c:strCache>
            </c:strRef>
          </c:cat>
          <c:val>
            <c:numRef>
              <c:f>①CO2排出量の現状把握!$BB$43:$BB$45</c:f>
              <c:numCache>
                <c:formatCode>0%</c:formatCode>
                <c:ptCount val="3"/>
                <c:pt idx="0">
                  <c:v>1.5653612865673284E-2</c:v>
                </c:pt>
                <c:pt idx="1">
                  <c:v>1.8619573347317377E-2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6386</c:v>
                </c:pt>
                <c:pt idx="1">
                  <c:v>6983</c:v>
                </c:pt>
                <c:pt idx="2">
                  <c:v>6983</c:v>
                </c:pt>
                <c:pt idx="3">
                  <c:v>6983</c:v>
                </c:pt>
                <c:pt idx="4">
                  <c:v>6983</c:v>
                </c:pt>
                <c:pt idx="5">
                  <c:v>6983</c:v>
                </c:pt>
                <c:pt idx="6">
                  <c:v>6894</c:v>
                </c:pt>
                <c:pt idx="7">
                  <c:v>6894</c:v>
                </c:pt>
                <c:pt idx="8">
                  <c:v>6894</c:v>
                </c:pt>
                <c:pt idx="9">
                  <c:v>6894</c:v>
                </c:pt>
                <c:pt idx="10">
                  <c:v>6894</c:v>
                </c:pt>
                <c:pt idx="11">
                  <c:v>6894</c:v>
                </c:pt>
                <c:pt idx="12">
                  <c:v>7169</c:v>
                </c:pt>
                <c:pt idx="13">
                  <c:v>7169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2.5361033913545956</c:v>
                </c:pt>
                <c:pt idx="1">
                  <c:v>2.2494625927574283</c:v>
                </c:pt>
                <c:pt idx="2">
                  <c:v>2.9586771909783747</c:v>
                </c:pt>
                <c:pt idx="3">
                  <c:v>2.9780216091070497</c:v>
                </c:pt>
                <c:pt idx="4">
                  <c:v>2.5221196678605953</c:v>
                </c:pt>
                <c:pt idx="5">
                  <c:v>2.6320779076691165</c:v>
                </c:pt>
                <c:pt idx="6">
                  <c:v>2.8348949740785914</c:v>
                </c:pt>
                <c:pt idx="7">
                  <c:v>5.2215742050157843</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22027</c:v>
                </c:pt>
                <c:pt idx="1">
                  <c:v>22143</c:v>
                </c:pt>
                <c:pt idx="2">
                  <c:v>22129</c:v>
                </c:pt>
                <c:pt idx="3">
                  <c:v>22138</c:v>
                </c:pt>
                <c:pt idx="4">
                  <c:v>22423</c:v>
                </c:pt>
                <c:pt idx="5">
                  <c:v>22448</c:v>
                </c:pt>
                <c:pt idx="6">
                  <c:v>22511</c:v>
                </c:pt>
                <c:pt idx="7">
                  <c:v>22550</c:v>
                </c:pt>
                <c:pt idx="8">
                  <c:v>22451</c:v>
                </c:pt>
                <c:pt idx="9">
                  <c:v>22340</c:v>
                </c:pt>
                <c:pt idx="10">
                  <c:v>22273</c:v>
                </c:pt>
                <c:pt idx="11">
                  <c:v>22227</c:v>
                </c:pt>
                <c:pt idx="12">
                  <c:v>22096</c:v>
                </c:pt>
                <c:pt idx="13">
                  <c:v>21985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12749</c:v>
                </c:pt>
                <c:pt idx="1">
                  <c:v>12748</c:v>
                </c:pt>
                <c:pt idx="2">
                  <c:v>12814</c:v>
                </c:pt>
                <c:pt idx="3">
                  <c:v>12989</c:v>
                </c:pt>
                <c:pt idx="4">
                  <c:v>13152</c:v>
                </c:pt>
                <c:pt idx="5">
                  <c:v>13189</c:v>
                </c:pt>
                <c:pt idx="6">
                  <c:v>13349</c:v>
                </c:pt>
                <c:pt idx="7">
                  <c:v>13456</c:v>
                </c:pt>
                <c:pt idx="8">
                  <c:v>13581</c:v>
                </c:pt>
                <c:pt idx="9">
                  <c:v>13658</c:v>
                </c:pt>
                <c:pt idx="10">
                  <c:v>13803</c:v>
                </c:pt>
                <c:pt idx="11">
                  <c:v>13807</c:v>
                </c:pt>
                <c:pt idx="12">
                  <c:v>13863</c:v>
                </c:pt>
                <c:pt idx="13">
                  <c:v>13869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3194</c:v>
                </c:pt>
                <c:pt idx="1">
                  <c:v>3109</c:v>
                </c:pt>
                <c:pt idx="2">
                  <c:v>3022</c:v>
                </c:pt>
                <c:pt idx="3">
                  <c:v>3007</c:v>
                </c:pt>
                <c:pt idx="4">
                  <c:v>2899</c:v>
                </c:pt>
                <c:pt idx="5">
                  <c:v>2849</c:v>
                </c:pt>
                <c:pt idx="6">
                  <c:v>2852</c:v>
                </c:pt>
                <c:pt idx="7">
                  <c:v>2867</c:v>
                </c:pt>
                <c:pt idx="8">
                  <c:v>2872</c:v>
                </c:pt>
                <c:pt idx="9">
                  <c:v>2846</c:v>
                </c:pt>
                <c:pt idx="10">
                  <c:v>2782</c:v>
                </c:pt>
                <c:pt idx="11">
                  <c:v>2783</c:v>
                </c:pt>
                <c:pt idx="12">
                  <c:v>2808</c:v>
                </c:pt>
                <c:pt idx="13">
                  <c:v>2789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7783</c:v>
                </c:pt>
                <c:pt idx="1">
                  <c:v>7885</c:v>
                </c:pt>
                <c:pt idx="2">
                  <c:v>7991</c:v>
                </c:pt>
                <c:pt idx="3">
                  <c:v>8112</c:v>
                </c:pt>
                <c:pt idx="4">
                  <c:v>8407</c:v>
                </c:pt>
                <c:pt idx="5">
                  <c:v>8467</c:v>
                </c:pt>
                <c:pt idx="6">
                  <c:v>8617</c:v>
                </c:pt>
                <c:pt idx="7">
                  <c:v>8688</c:v>
                </c:pt>
                <c:pt idx="8">
                  <c:v>8755</c:v>
                </c:pt>
                <c:pt idx="9">
                  <c:v>8807</c:v>
                </c:pt>
                <c:pt idx="10">
                  <c:v>8944</c:v>
                </c:pt>
                <c:pt idx="11">
                  <c:v>9044</c:v>
                </c:pt>
                <c:pt idx="12">
                  <c:v>9143</c:v>
                </c:pt>
                <c:pt idx="13">
                  <c:v>9189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10</c:v>
                </c:pt>
                <c:pt idx="1">
                  <c:v>31</c:v>
                </c:pt>
                <c:pt idx="2">
                  <c:v>31</c:v>
                </c:pt>
                <c:pt idx="3">
                  <c:v>31</c:v>
                </c:pt>
                <c:pt idx="4">
                  <c:v>31</c:v>
                </c:pt>
                <c:pt idx="5">
                  <c:v>31</c:v>
                </c:pt>
                <c:pt idx="6">
                  <c:v>10</c:v>
                </c:pt>
                <c:pt idx="7">
                  <c:v>10</c:v>
                </c:pt>
                <c:pt idx="8">
                  <c:v>10</c:v>
                </c:pt>
                <c:pt idx="9">
                  <c:v>10</c:v>
                </c:pt>
                <c:pt idx="10">
                  <c:v>10</c:v>
                </c:pt>
                <c:pt idx="11">
                  <c:v>10</c:v>
                </c:pt>
                <c:pt idx="12">
                  <c:v>12</c:v>
                </c:pt>
                <c:pt idx="13">
                  <c:v>12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381</c:v>
                </c:pt>
                <c:pt idx="1">
                  <c:v>419</c:v>
                </c:pt>
                <c:pt idx="2">
                  <c:v>419</c:v>
                </c:pt>
                <c:pt idx="3">
                  <c:v>419</c:v>
                </c:pt>
                <c:pt idx="4">
                  <c:v>419</c:v>
                </c:pt>
                <c:pt idx="5">
                  <c:v>419</c:v>
                </c:pt>
                <c:pt idx="6">
                  <c:v>308</c:v>
                </c:pt>
                <c:pt idx="7">
                  <c:v>308</c:v>
                </c:pt>
                <c:pt idx="8">
                  <c:v>308</c:v>
                </c:pt>
                <c:pt idx="9">
                  <c:v>308</c:v>
                </c:pt>
                <c:pt idx="10">
                  <c:v>308</c:v>
                </c:pt>
                <c:pt idx="11">
                  <c:v>308</c:v>
                </c:pt>
                <c:pt idx="12">
                  <c:v>256</c:v>
                </c:pt>
                <c:pt idx="13">
                  <c:v>256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456.02109999999999</c:v>
                </c:pt>
                <c:pt idx="1">
                  <c:v>376.73930000000001</c:v>
                </c:pt>
                <c:pt idx="2">
                  <c:v>344.48050000000001</c:v>
                </c:pt>
                <c:pt idx="3">
                  <c:v>383.77260000000001</c:v>
                </c:pt>
                <c:pt idx="4">
                  <c:v>346.3451</c:v>
                </c:pt>
                <c:pt idx="5">
                  <c:v>323.0052</c:v>
                </c:pt>
                <c:pt idx="6">
                  <c:v>332.90199999999999</c:v>
                </c:pt>
                <c:pt idx="7">
                  <c:v>363.5899</c:v>
                </c:pt>
                <c:pt idx="8">
                  <c:v>333.26029999999997</c:v>
                </c:pt>
                <c:pt idx="9">
                  <c:v>327.20159999999998</c:v>
                </c:pt>
                <c:pt idx="10">
                  <c:v>333.99650000000003</c:v>
                </c:pt>
                <c:pt idx="11">
                  <c:v>358.83370000000002</c:v>
                </c:pt>
                <c:pt idx="12">
                  <c:v>369.81200000000001</c:v>
                </c:pt>
                <c:pt idx="13">
                  <c:v>302.74239999999998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13.013999999999999</c:v>
                </c:pt>
                <c:pt idx="1">
                  <c:v>14.499000000000001</c:v>
                </c:pt>
                <c:pt idx="2">
                  <c:v>14.603</c:v>
                </c:pt>
                <c:pt idx="3">
                  <c:v>13.695</c:v>
                </c:pt>
                <c:pt idx="4">
                  <c:v>16.7</c:v>
                </c:pt>
                <c:pt idx="5">
                  <c:v>15.026</c:v>
                </c:pt>
                <c:pt idx="6">
                  <c:v>9.0340000000000007</c:v>
                </c:pt>
                <c:pt idx="7">
                  <c:v>9.0739999999999998</c:v>
                </c:pt>
                <c:pt idx="8">
                  <c:v>8.3770000000000007</c:v>
                </c:pt>
                <c:pt idx="9">
                  <c:v>7.9249999999999998</c:v>
                </c:pt>
                <c:pt idx="10">
                  <c:v>6.8029999999999999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3.1019999999999999</c:v>
                </c:pt>
                <c:pt idx="1">
                  <c:v>2.988</c:v>
                </c:pt>
                <c:pt idx="2">
                  <c:v>3.1749999999999998</c:v>
                </c:pt>
                <c:pt idx="3">
                  <c:v>3.1749999999999998</c:v>
                </c:pt>
                <c:pt idx="4">
                  <c:v>4.8029999999999999</c:v>
                </c:pt>
                <c:pt idx="5">
                  <c:v>4.7119999999999997</c:v>
                </c:pt>
                <c:pt idx="6">
                  <c:v>4.7690000000000001</c:v>
                </c:pt>
                <c:pt idx="7">
                  <c:v>4.6849999999999996</c:v>
                </c:pt>
                <c:pt idx="8">
                  <c:v>4.3440000000000003</c:v>
                </c:pt>
                <c:pt idx="9">
                  <c:v>4.423</c:v>
                </c:pt>
                <c:pt idx="10">
                  <c:v>4.1689999999999996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9.9120000000000008</c:v>
                </c:pt>
                <c:pt idx="1">
                  <c:v>11.510999999999999</c:v>
                </c:pt>
                <c:pt idx="2">
                  <c:v>11.428000000000001</c:v>
                </c:pt>
                <c:pt idx="3">
                  <c:v>10.52</c:v>
                </c:pt>
                <c:pt idx="4">
                  <c:v>11.897</c:v>
                </c:pt>
                <c:pt idx="5">
                  <c:v>10.314</c:v>
                </c:pt>
                <c:pt idx="6">
                  <c:v>4.2649999999999997</c:v>
                </c:pt>
                <c:pt idx="7">
                  <c:v>4.3890000000000002</c:v>
                </c:pt>
                <c:pt idx="8">
                  <c:v>4.0330000000000004</c:v>
                </c:pt>
                <c:pt idx="9">
                  <c:v>3.5019999999999998</c:v>
                </c:pt>
                <c:pt idx="10">
                  <c:v>2.6339999999999999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32.947173384431679</c:v>
                </c:pt>
                <c:pt idx="1">
                  <c:v>37.715629511832581</c:v>
                </c:pt>
                <c:pt idx="2">
                  <c:v>36.660346166679204</c:v>
                </c:pt>
                <c:pt idx="3">
                  <c:v>37.371214540538034</c:v>
                </c:pt>
                <c:pt idx="4">
                  <c:v>34.474636043082221</c:v>
                </c:pt>
                <c:pt idx="5">
                  <c:v>44.969526716266856</c:v>
                </c:pt>
                <c:pt idx="6">
                  <c:v>29.923206966410692</c:v>
                </c:pt>
                <c:pt idx="7">
                  <c:v>26.496660372149787</c:v>
                </c:pt>
                <c:pt idx="8">
                  <c:v>27.3970044372929</c:v>
                </c:pt>
                <c:pt idx="9">
                  <c:v>28.130536443430497</c:v>
                </c:pt>
                <c:pt idx="10">
                  <c:v>25.70652290112324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38.653647386168259</c:v>
                </c:pt>
                <c:pt idx="1">
                  <c:v>43.092852775262543</c:v>
                </c:pt>
                <c:pt idx="2">
                  <c:v>36.214519648535202</c:v>
                </c:pt>
                <c:pt idx="3">
                  <c:v>38.08194900987889</c:v>
                </c:pt>
                <c:pt idx="4">
                  <c:v>31.702994145878904</c:v>
                </c:pt>
                <c:pt idx="5">
                  <c:v>31.955964920301433</c:v>
                </c:pt>
                <c:pt idx="6">
                  <c:v>29.817768789801946</c:v>
                </c:pt>
                <c:pt idx="7">
                  <c:v>28.827073144185881</c:v>
                </c:pt>
                <c:pt idx="8">
                  <c:v>27.562134624734902</c:v>
                </c:pt>
                <c:pt idx="9">
                  <c:v>28.08849879463515</c:v>
                </c:pt>
                <c:pt idx="10">
                  <c:v>30.039928005364892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0.25643116937903487</c:v>
                </c:pt>
                <c:pt idx="1">
                  <c:v>0.26712086247879813</c:v>
                </c:pt>
                <c:pt idx="2">
                  <c:v>0.31556403649446829</c:v>
                </c:pt>
                <c:pt idx="3">
                  <c:v>0.27624636536514957</c:v>
                </c:pt>
                <c:pt idx="4">
                  <c:v>0.37526423987768676</c:v>
                </c:pt>
                <c:pt idx="5">
                  <c:v>0.3227566442047124</c:v>
                </c:pt>
                <c:pt idx="6">
                  <c:v>0.14303551785064092</c:v>
                </c:pt>
                <c:pt idx="7">
                  <c:v>0.15225270973738156</c:v>
                </c:pt>
                <c:pt idx="8">
                  <c:v>0.14632393517085182</c:v>
                </c:pt>
                <c:pt idx="9">
                  <c:v>0.1246773644118309</c:v>
                </c:pt>
                <c:pt idx="10">
                  <c:v>8.7683299358426836E-2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9.4150717082933988E-2</c:v>
                </c:pt>
                <c:pt idx="1">
                  <c:v>7.92244498812507E-2</c:v>
                </c:pt>
                <c:pt idx="2">
                  <c:v>8.6605837969030833E-2</c:v>
                </c:pt>
                <c:pt idx="3">
                  <c:v>8.495843763803694E-2</c:v>
                </c:pt>
                <c:pt idx="4">
                  <c:v>0.13931981744485403</c:v>
                </c:pt>
                <c:pt idx="5">
                  <c:v>0.10478206785964517</c:v>
                </c:pt>
                <c:pt idx="6">
                  <c:v>0.15937462870718649</c:v>
                </c:pt>
                <c:pt idx="7">
                  <c:v>0.17681473567606004</c:v>
                </c:pt>
                <c:pt idx="8">
                  <c:v>0.15855748061590749</c:v>
                </c:pt>
                <c:pt idx="9">
                  <c:v>0.15723127103866275</c:v>
                </c:pt>
                <c:pt idx="10">
                  <c:v>0.16217673685529194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2.6339999999999999</c:v>
                </c:pt>
                <c:pt idx="2">
                  <c:v>0</c:v>
                </c:pt>
                <c:pt idx="3">
                  <c:v>0</c:v>
                </c:pt>
                <c:pt idx="4">
                  <c:v>4.1689999999999996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2.6339999999999999</c:v>
                </c:pt>
                <c:pt idx="4" formatCode="#,##0">
                  <c:v>4.1689999999999996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31：輸送用機械器具製造業(N=1)</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P：医療，福祉(N=1)</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2.6339999999999999</c:v>
                </c:pt>
                <c:pt idx="22">
                  <c:v>0</c:v>
                </c:pt>
                <c:pt idx="23">
                  <c:v>0</c:v>
                </c:pt>
                <c:pt idx="24">
                  <c:v>0</c:v>
                </c:pt>
                <c:pt idx="25">
                  <c:v>0</c:v>
                </c:pt>
                <c:pt idx="26">
                  <c:v>0</c:v>
                </c:pt>
                <c:pt idx="27">
                  <c:v>0</c:v>
                </c:pt>
                <c:pt idx="28">
                  <c:v>0</c:v>
                </c:pt>
                <c:pt idx="29">
                  <c:v>0</c:v>
                </c:pt>
                <c:pt idx="30">
                  <c:v>0</c:v>
                </c:pt>
                <c:pt idx="31">
                  <c:v>0</c:v>
                </c:pt>
                <c:pt idx="32">
                  <c:v>0</c:v>
                </c:pt>
                <c:pt idx="33">
                  <c:v>4.1689999999999996</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6.8029999999999999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6.8029999999999999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笠松町</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31：輸送用機械器具製造業(N=1)</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2.6339999999999999</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31：輸送用機械器具製造業(N=1)</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笠松町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4.1689999999999996</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笠松町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笠松町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10,283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3214.5000000000045</c:v>
                </c:pt>
                <c:pt idx="1">
                  <c:v>7068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13,207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3857.7857400000048</c:v>
                </c:pt>
                <c:pt idx="1">
                  <c:v>9349.267679999999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29</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笠松町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4.2757449840000001</c:v>
                </c:pt>
                <c:pt idx="1">
                  <c:v>0</c:v>
                </c:pt>
                <c:pt idx="2">
                  <c:v>0</c:v>
                </c:pt>
                <c:pt idx="3">
                  <c:v>0</c:v>
                </c:pt>
                <c:pt idx="4">
                  <c:v>2.7437560300000001</c:v>
                </c:pt>
                <c:pt idx="5">
                  <c:v>21.558949649999999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86,311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笠松町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86311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3730.1</c:v>
                </c:pt>
                <c:pt idx="1">
                  <c:v>5230.8</c:v>
                </c:pt>
                <c:pt idx="2">
                  <c:v>6044.6</c:v>
                </c:pt>
                <c:pt idx="3">
                  <c:v>6297.5</c:v>
                </c:pt>
                <c:pt idx="4">
                  <c:v>6675.1</c:v>
                </c:pt>
                <c:pt idx="5">
                  <c:v>6943.2000000000007</c:v>
                </c:pt>
                <c:pt idx="6">
                  <c:v>7003.5999999999995</c:v>
                </c:pt>
                <c:pt idx="7">
                  <c:v>7058</c:v>
                </c:pt>
                <c:pt idx="8">
                  <c:v>7068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942</c:v>
                </c:pt>
                <c:pt idx="1">
                  <c:v>1195.6000000000001</c:v>
                </c:pt>
                <c:pt idx="2">
                  <c:v>1340.3</c:v>
                </c:pt>
                <c:pt idx="3">
                  <c:v>1580.7</c:v>
                </c:pt>
                <c:pt idx="4">
                  <c:v>1755.2</c:v>
                </c:pt>
                <c:pt idx="5">
                  <c:v>2044.900000000001</c:v>
                </c:pt>
                <c:pt idx="6">
                  <c:v>2364.3000000000011</c:v>
                </c:pt>
                <c:pt idx="7">
                  <c:v>2729.2000000000021</c:v>
                </c:pt>
                <c:pt idx="8">
                  <c:v>3214.5000000000045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4.669299449053995E-2</c:v>
                </c:pt>
                <c:pt idx="1">
                  <c:v>6.3510368293326125E-2</c:v>
                </c:pt>
                <c:pt idx="2">
                  <c:v>7.3894925748312343E-2</c:v>
                </c:pt>
                <c:pt idx="3">
                  <c:v>8.3043780711372195E-2</c:v>
                </c:pt>
                <c:pt idx="4">
                  <c:v>9.1102212708010083E-2</c:v>
                </c:pt>
                <c:pt idx="5">
                  <c:v>9.1691618307514211E-2</c:v>
                </c:pt>
                <c:pt idx="6">
                  <c:v>9.1773654317211809E-2</c:v>
                </c:pt>
                <c:pt idx="7">
                  <c:v>0.10494800338688452</c:v>
                </c:pt>
                <c:pt idx="8">
                  <c:v>0.1099047729463126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208</c:v>
                </c:pt>
                <c:pt idx="1">
                  <c:v>258</c:v>
                </c:pt>
                <c:pt idx="2">
                  <c:v>288</c:v>
                </c:pt>
                <c:pt idx="3">
                  <c:v>332</c:v>
                </c:pt>
                <c:pt idx="4">
                  <c:v>369</c:v>
                </c:pt>
                <c:pt idx="5">
                  <c:v>429</c:v>
                </c:pt>
                <c:pt idx="6">
                  <c:v>485</c:v>
                </c:pt>
                <c:pt idx="7">
                  <c:v>552</c:v>
                </c:pt>
                <c:pt idx="8">
                  <c:v>635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120168.15162751412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13207.053420000004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118770.69399999999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118770.69399999999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13207.053420000004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排出量比較シート!$DN$21:$DN$50</c:f>
              <c:numCache>
                <c:formatCode>0.0%;;</c:formatCode>
                <c:ptCount val="30"/>
                <c:pt idx="0">
                  <c:v>1</c:v>
                </c:pt>
                <c:pt idx="1">
                  <c:v>1</c:v>
                </c:pt>
                <c:pt idx="2">
                  <c:v>1</c:v>
                </c:pt>
                <c:pt idx="3">
                  <c:v>0</c:v>
                </c:pt>
                <c:pt idx="4">
                  <c:v>1</c:v>
                </c:pt>
                <c:pt idx="5">
                  <c:v>1</c:v>
                </c:pt>
                <c:pt idx="6">
                  <c:v>0</c:v>
                </c:pt>
                <c:pt idx="7">
                  <c:v>0</c:v>
                </c:pt>
                <c:pt idx="8">
                  <c:v>7.0000000000000007E-2</c:v>
                </c:pt>
                <c:pt idx="9">
                  <c:v>0</c:v>
                </c:pt>
                <c:pt idx="10">
                  <c:v>1</c:v>
                </c:pt>
                <c:pt idx="11">
                  <c:v>1</c:v>
                </c:pt>
                <c:pt idx="12">
                  <c:v>0.54</c:v>
                </c:pt>
                <c:pt idx="13">
                  <c:v>1</c:v>
                </c:pt>
                <c:pt idx="14">
                  <c:v>0.98</c:v>
                </c:pt>
                <c:pt idx="15">
                  <c:v>1</c:v>
                </c:pt>
                <c:pt idx="16">
                  <c:v>1</c:v>
                </c:pt>
                <c:pt idx="17">
                  <c:v>0.51</c:v>
                </c:pt>
                <c:pt idx="18">
                  <c:v>0.1</c:v>
                </c:pt>
                <c:pt idx="19">
                  <c:v>7.0000000000000007E-2</c:v>
                </c:pt>
                <c:pt idx="20">
                  <c:v>0</c:v>
                </c:pt>
                <c:pt idx="21">
                  <c:v>0.89</c:v>
                </c:pt>
                <c:pt idx="22">
                  <c:v>1</c:v>
                </c:pt>
                <c:pt idx="23">
                  <c:v>0.39</c:v>
                </c:pt>
                <c:pt idx="24">
                  <c:v>0.93</c:v>
                </c:pt>
                <c:pt idx="25">
                  <c:v>1</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0.92</c:v>
                </c:pt>
                <c:pt idx="9">
                  <c:v>0</c:v>
                </c:pt>
                <c:pt idx="10">
                  <c:v>0</c:v>
                </c:pt>
                <c:pt idx="11">
                  <c:v>0</c:v>
                </c:pt>
                <c:pt idx="12">
                  <c:v>0.46</c:v>
                </c:pt>
                <c:pt idx="13">
                  <c:v>0</c:v>
                </c:pt>
                <c:pt idx="14">
                  <c:v>0.02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排出量比較シート!$DP$21:$DP$50</c:f>
              <c:numCache>
                <c:formatCode>0.0%;;</c:formatCode>
                <c:ptCount val="30"/>
                <c:pt idx="0">
                  <c:v>0</c:v>
                </c:pt>
                <c:pt idx="1">
                  <c:v>0</c:v>
                </c:pt>
                <c:pt idx="2">
                  <c:v>0</c:v>
                </c:pt>
                <c:pt idx="3">
                  <c:v>0</c:v>
                </c:pt>
                <c:pt idx="4">
                  <c:v>0</c:v>
                </c:pt>
                <c:pt idx="5">
                  <c:v>0</c:v>
                </c:pt>
                <c:pt idx="6">
                  <c:v>0.36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排出量比較シート!$DQ$21:$DQ$50</c:f>
              <c:numCache>
                <c:formatCode>0.0%;;</c:formatCode>
                <c:ptCount val="30"/>
                <c:pt idx="0">
                  <c:v>0</c:v>
                </c:pt>
                <c:pt idx="1">
                  <c:v>0</c:v>
                </c:pt>
                <c:pt idx="2">
                  <c:v>0</c:v>
                </c:pt>
                <c:pt idx="3">
                  <c:v>1</c:v>
                </c:pt>
                <c:pt idx="4">
                  <c:v>0</c:v>
                </c:pt>
                <c:pt idx="5">
                  <c:v>0</c:v>
                </c:pt>
                <c:pt idx="6">
                  <c:v>0.64</c:v>
                </c:pt>
                <c:pt idx="7">
                  <c:v>1</c:v>
                </c:pt>
                <c:pt idx="8">
                  <c:v>0.01</c:v>
                </c:pt>
                <c:pt idx="9">
                  <c:v>0.28000000000000003</c:v>
                </c:pt>
                <c:pt idx="10">
                  <c:v>0</c:v>
                </c:pt>
                <c:pt idx="11">
                  <c:v>0</c:v>
                </c:pt>
                <c:pt idx="12">
                  <c:v>0</c:v>
                </c:pt>
                <c:pt idx="13">
                  <c:v>0</c:v>
                </c:pt>
                <c:pt idx="14">
                  <c:v>0</c:v>
                </c:pt>
                <c:pt idx="15">
                  <c:v>0</c:v>
                </c:pt>
                <c:pt idx="16">
                  <c:v>0</c:v>
                </c:pt>
                <c:pt idx="17">
                  <c:v>0.49</c:v>
                </c:pt>
                <c:pt idx="18">
                  <c:v>0.9</c:v>
                </c:pt>
                <c:pt idx="19">
                  <c:v>0.06</c:v>
                </c:pt>
                <c:pt idx="20">
                  <c:v>0</c:v>
                </c:pt>
                <c:pt idx="21">
                  <c:v>0.11</c:v>
                </c:pt>
                <c:pt idx="22">
                  <c:v>0</c:v>
                </c:pt>
                <c:pt idx="23">
                  <c:v>0.61</c:v>
                </c:pt>
                <c:pt idx="24">
                  <c:v>7.0000000000000007E-2</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0.72</c:v>
                </c:pt>
                <c:pt idx="10">
                  <c:v>0</c:v>
                </c:pt>
                <c:pt idx="11">
                  <c:v>0</c:v>
                </c:pt>
                <c:pt idx="12">
                  <c:v>0</c:v>
                </c:pt>
                <c:pt idx="13">
                  <c:v>0</c:v>
                </c:pt>
                <c:pt idx="14">
                  <c:v>0</c:v>
                </c:pt>
                <c:pt idx="15">
                  <c:v>0</c:v>
                </c:pt>
                <c:pt idx="16">
                  <c:v>0</c:v>
                </c:pt>
                <c:pt idx="17">
                  <c:v>0</c:v>
                </c:pt>
                <c:pt idx="18">
                  <c:v>0</c:v>
                </c:pt>
                <c:pt idx="19">
                  <c:v>0.88</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排出量比較シート!$DF$21:$DF$50</c:f>
              <c:numCache>
                <c:formatCode>#,##0;;</c:formatCode>
                <c:ptCount val="30"/>
                <c:pt idx="0">
                  <c:v>9</c:v>
                </c:pt>
                <c:pt idx="1">
                  <c:v>3</c:v>
                </c:pt>
                <c:pt idx="2">
                  <c:v>9</c:v>
                </c:pt>
                <c:pt idx="3">
                  <c:v>0</c:v>
                </c:pt>
                <c:pt idx="4">
                  <c:v>1</c:v>
                </c:pt>
                <c:pt idx="5">
                  <c:v>4</c:v>
                </c:pt>
                <c:pt idx="6">
                  <c:v>0</c:v>
                </c:pt>
                <c:pt idx="7">
                  <c:v>0</c:v>
                </c:pt>
                <c:pt idx="8">
                  <c:v>3</c:v>
                </c:pt>
                <c:pt idx="9">
                  <c:v>0</c:v>
                </c:pt>
                <c:pt idx="10">
                  <c:v>1</c:v>
                </c:pt>
                <c:pt idx="11">
                  <c:v>1</c:v>
                </c:pt>
                <c:pt idx="12">
                  <c:v>1</c:v>
                </c:pt>
                <c:pt idx="13">
                  <c:v>5</c:v>
                </c:pt>
                <c:pt idx="14">
                  <c:v>6</c:v>
                </c:pt>
                <c:pt idx="15">
                  <c:v>3</c:v>
                </c:pt>
                <c:pt idx="16">
                  <c:v>5</c:v>
                </c:pt>
                <c:pt idx="17">
                  <c:v>3</c:v>
                </c:pt>
                <c:pt idx="18">
                  <c:v>1</c:v>
                </c:pt>
                <c:pt idx="19">
                  <c:v>1</c:v>
                </c:pt>
                <c:pt idx="20">
                  <c:v>0</c:v>
                </c:pt>
                <c:pt idx="21">
                  <c:v>2</c:v>
                </c:pt>
                <c:pt idx="22">
                  <c:v>1</c:v>
                </c:pt>
                <c:pt idx="23">
                  <c:v>1</c:v>
                </c:pt>
                <c:pt idx="24">
                  <c:v>6</c:v>
                </c:pt>
                <c:pt idx="25">
                  <c:v>5</c:v>
                </c:pt>
                <c:pt idx="26">
                  <c:v>1</c:v>
                </c:pt>
                <c:pt idx="27">
                  <c:v>1</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1</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排出量比較シート!$DI$21:$DI$50</c:f>
              <c:numCache>
                <c:formatCode>#,##0;;</c:formatCode>
                <c:ptCount val="30"/>
                <c:pt idx="0">
                  <c:v>0</c:v>
                </c:pt>
                <c:pt idx="1">
                  <c:v>0</c:v>
                </c:pt>
                <c:pt idx="2">
                  <c:v>0</c:v>
                </c:pt>
                <c:pt idx="3">
                  <c:v>1</c:v>
                </c:pt>
                <c:pt idx="4">
                  <c:v>0</c:v>
                </c:pt>
                <c:pt idx="5">
                  <c:v>0</c:v>
                </c:pt>
                <c:pt idx="6">
                  <c:v>1</c:v>
                </c:pt>
                <c:pt idx="7">
                  <c:v>2</c:v>
                </c:pt>
                <c:pt idx="8">
                  <c:v>1</c:v>
                </c:pt>
                <c:pt idx="9">
                  <c:v>2</c:v>
                </c:pt>
                <c:pt idx="10">
                  <c:v>0</c:v>
                </c:pt>
                <c:pt idx="11">
                  <c:v>0</c:v>
                </c:pt>
                <c:pt idx="12">
                  <c:v>0</c:v>
                </c:pt>
                <c:pt idx="13">
                  <c:v>0</c:v>
                </c:pt>
                <c:pt idx="14">
                  <c:v>0</c:v>
                </c:pt>
                <c:pt idx="15">
                  <c:v>0</c:v>
                </c:pt>
                <c:pt idx="16">
                  <c:v>0</c:v>
                </c:pt>
                <c:pt idx="17">
                  <c:v>1</c:v>
                </c:pt>
                <c:pt idx="18">
                  <c:v>1</c:v>
                </c:pt>
                <c:pt idx="19">
                  <c:v>1</c:v>
                </c:pt>
                <c:pt idx="20">
                  <c:v>0</c:v>
                </c:pt>
                <c:pt idx="21">
                  <c:v>1</c:v>
                </c:pt>
                <c:pt idx="22">
                  <c:v>0</c:v>
                </c:pt>
                <c:pt idx="23">
                  <c:v>1</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排出量比較シート!$DL$21:$DL$50</c:f>
              <c:numCache>
                <c:formatCode>#,##0;;</c:formatCode>
                <c:ptCount val="30"/>
                <c:pt idx="0">
                  <c:v>9</c:v>
                </c:pt>
                <c:pt idx="1">
                  <c:v>3</c:v>
                </c:pt>
                <c:pt idx="2">
                  <c:v>9</c:v>
                </c:pt>
                <c:pt idx="3">
                  <c:v>1</c:v>
                </c:pt>
                <c:pt idx="4">
                  <c:v>1</c:v>
                </c:pt>
                <c:pt idx="5">
                  <c:v>4</c:v>
                </c:pt>
                <c:pt idx="6">
                  <c:v>2</c:v>
                </c:pt>
                <c:pt idx="7">
                  <c:v>2</c:v>
                </c:pt>
                <c:pt idx="8">
                  <c:v>5</c:v>
                </c:pt>
                <c:pt idx="9">
                  <c:v>3</c:v>
                </c:pt>
                <c:pt idx="10">
                  <c:v>1</c:v>
                </c:pt>
                <c:pt idx="11">
                  <c:v>1</c:v>
                </c:pt>
                <c:pt idx="12">
                  <c:v>2</c:v>
                </c:pt>
                <c:pt idx="13">
                  <c:v>5</c:v>
                </c:pt>
                <c:pt idx="14">
                  <c:v>8</c:v>
                </c:pt>
                <c:pt idx="15">
                  <c:v>3</c:v>
                </c:pt>
                <c:pt idx="16">
                  <c:v>5</c:v>
                </c:pt>
                <c:pt idx="17">
                  <c:v>4</c:v>
                </c:pt>
                <c:pt idx="18">
                  <c:v>2</c:v>
                </c:pt>
                <c:pt idx="19">
                  <c:v>3</c:v>
                </c:pt>
                <c:pt idx="20">
                  <c:v>0</c:v>
                </c:pt>
                <c:pt idx="21">
                  <c:v>3</c:v>
                </c:pt>
                <c:pt idx="22">
                  <c:v>1</c:v>
                </c:pt>
                <c:pt idx="23">
                  <c:v>2</c:v>
                </c:pt>
                <c:pt idx="24">
                  <c:v>7</c:v>
                </c:pt>
                <c:pt idx="25">
                  <c:v>5</c:v>
                </c:pt>
                <c:pt idx="26">
                  <c:v>1</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排出量比較シート!$CX$21:$CX$50</c:f>
              <c:numCache>
                <c:formatCode>[=0]#;[&lt;1]0.00;#,##0</c:formatCode>
                <c:ptCount val="30"/>
                <c:pt idx="0">
                  <c:v>188.19</c:v>
                </c:pt>
                <c:pt idx="1">
                  <c:v>32.423000000000002</c:v>
                </c:pt>
                <c:pt idx="2">
                  <c:v>59.683</c:v>
                </c:pt>
                <c:pt idx="3">
                  <c:v>0</c:v>
                </c:pt>
                <c:pt idx="4">
                  <c:v>23.213000000000001</c:v>
                </c:pt>
                <c:pt idx="5">
                  <c:v>32.97</c:v>
                </c:pt>
                <c:pt idx="6">
                  <c:v>0</c:v>
                </c:pt>
                <c:pt idx="7">
                  <c:v>0</c:v>
                </c:pt>
                <c:pt idx="8">
                  <c:v>15.991</c:v>
                </c:pt>
                <c:pt idx="9">
                  <c:v>0</c:v>
                </c:pt>
                <c:pt idx="10">
                  <c:v>3.5350000000000001</c:v>
                </c:pt>
                <c:pt idx="11">
                  <c:v>4.2690000000000001</c:v>
                </c:pt>
                <c:pt idx="12">
                  <c:v>6.6</c:v>
                </c:pt>
                <c:pt idx="13">
                  <c:v>19.393999999999998</c:v>
                </c:pt>
                <c:pt idx="14">
                  <c:v>1722.7929999999999</c:v>
                </c:pt>
                <c:pt idx="15">
                  <c:v>212.13399999999999</c:v>
                </c:pt>
                <c:pt idx="16">
                  <c:v>19.608000000000001</c:v>
                </c:pt>
                <c:pt idx="17">
                  <c:v>26.509</c:v>
                </c:pt>
                <c:pt idx="18">
                  <c:v>5.4160000000000004</c:v>
                </c:pt>
                <c:pt idx="19">
                  <c:v>3.0329999999999999</c:v>
                </c:pt>
                <c:pt idx="20">
                  <c:v>0</c:v>
                </c:pt>
                <c:pt idx="21">
                  <c:v>30.501000000000001</c:v>
                </c:pt>
                <c:pt idx="22">
                  <c:v>4.9329999999999998</c:v>
                </c:pt>
                <c:pt idx="23">
                  <c:v>2.6339999999999999</c:v>
                </c:pt>
                <c:pt idx="24">
                  <c:v>33.478999999999999</c:v>
                </c:pt>
                <c:pt idx="25">
                  <c:v>21.481999999999999</c:v>
                </c:pt>
                <c:pt idx="26">
                  <c:v>2.4049999999999998</c:v>
                </c:pt>
                <c:pt idx="27">
                  <c:v>2.258</c:v>
                </c:pt>
                <c:pt idx="28">
                  <c:v>3.5880000000000001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217.90199999999999</c:v>
                </c:pt>
                <c:pt idx="9">
                  <c:v>0</c:v>
                </c:pt>
                <c:pt idx="10">
                  <c:v>0</c:v>
                </c:pt>
                <c:pt idx="11">
                  <c:v>0</c:v>
                </c:pt>
                <c:pt idx="12">
                  <c:v>5.6210000000000004</c:v>
                </c:pt>
                <c:pt idx="13">
                  <c:v>0</c:v>
                </c:pt>
                <c:pt idx="14">
                  <c:v>38.021000000000001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排出量比較シート!$CZ$21:$CZ$50</c:f>
              <c:numCache>
                <c:formatCode>[=0]#;[&lt;1]0.00;#,##0</c:formatCode>
                <c:ptCount val="30"/>
                <c:pt idx="0">
                  <c:v>0</c:v>
                </c:pt>
                <c:pt idx="1">
                  <c:v>0</c:v>
                </c:pt>
                <c:pt idx="2">
                  <c:v>0</c:v>
                </c:pt>
                <c:pt idx="3">
                  <c:v>0</c:v>
                </c:pt>
                <c:pt idx="4">
                  <c:v>0</c:v>
                </c:pt>
                <c:pt idx="5">
                  <c:v>0</c:v>
                </c:pt>
                <c:pt idx="6">
                  <c:v>2.72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排出量比較シート!$DA$21:$DA$50</c:f>
              <c:numCache>
                <c:formatCode>[=0]#;[&lt;1]0.00;#,##0</c:formatCode>
                <c:ptCount val="30"/>
                <c:pt idx="0">
                  <c:v>0</c:v>
                </c:pt>
                <c:pt idx="1">
                  <c:v>0</c:v>
                </c:pt>
                <c:pt idx="2">
                  <c:v>0</c:v>
                </c:pt>
                <c:pt idx="3">
                  <c:v>3.056</c:v>
                </c:pt>
                <c:pt idx="4">
                  <c:v>0</c:v>
                </c:pt>
                <c:pt idx="5">
                  <c:v>0</c:v>
                </c:pt>
                <c:pt idx="6">
                  <c:v>4.8250000000000002</c:v>
                </c:pt>
                <c:pt idx="7">
                  <c:v>6.3470000000000004</c:v>
                </c:pt>
                <c:pt idx="8">
                  <c:v>2.5960000000000001</c:v>
                </c:pt>
                <c:pt idx="9">
                  <c:v>11.824</c:v>
                </c:pt>
                <c:pt idx="10">
                  <c:v>0</c:v>
                </c:pt>
                <c:pt idx="11">
                  <c:v>0</c:v>
                </c:pt>
                <c:pt idx="12">
                  <c:v>0</c:v>
                </c:pt>
                <c:pt idx="13">
                  <c:v>0</c:v>
                </c:pt>
                <c:pt idx="14">
                  <c:v>0</c:v>
                </c:pt>
                <c:pt idx="15">
                  <c:v>0</c:v>
                </c:pt>
                <c:pt idx="16">
                  <c:v>0</c:v>
                </c:pt>
                <c:pt idx="17">
                  <c:v>25.088000000000001</c:v>
                </c:pt>
                <c:pt idx="18">
                  <c:v>46.531999999999996</c:v>
                </c:pt>
                <c:pt idx="19">
                  <c:v>2.6760000000000002</c:v>
                </c:pt>
                <c:pt idx="20">
                  <c:v>0</c:v>
                </c:pt>
                <c:pt idx="21">
                  <c:v>3.911</c:v>
                </c:pt>
                <c:pt idx="22">
                  <c:v>0</c:v>
                </c:pt>
                <c:pt idx="23">
                  <c:v>4.1689999999999996</c:v>
                </c:pt>
                <c:pt idx="24">
                  <c:v>2.653</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29.702999999999999</c:v>
                </c:pt>
                <c:pt idx="10">
                  <c:v>0</c:v>
                </c:pt>
                <c:pt idx="11">
                  <c:v>0</c:v>
                </c:pt>
                <c:pt idx="12">
                  <c:v>0</c:v>
                </c:pt>
                <c:pt idx="13">
                  <c:v>0</c:v>
                </c:pt>
                <c:pt idx="14">
                  <c:v>0</c:v>
                </c:pt>
                <c:pt idx="15">
                  <c:v>0</c:v>
                </c:pt>
                <c:pt idx="16">
                  <c:v>0</c:v>
                </c:pt>
                <c:pt idx="17">
                  <c:v>0</c:v>
                </c:pt>
                <c:pt idx="18">
                  <c:v>0</c:v>
                </c:pt>
                <c:pt idx="19">
                  <c:v>40.4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排出量比較シート!$DD$21:$DD$50</c:f>
              <c:numCache>
                <c:formatCode>[=0]#;[&lt;1]0.00;#,##0</c:formatCode>
                <c:ptCount val="30"/>
                <c:pt idx="0">
                  <c:v>188.19</c:v>
                </c:pt>
                <c:pt idx="1">
                  <c:v>32.423000000000002</c:v>
                </c:pt>
                <c:pt idx="2">
                  <c:v>59.683</c:v>
                </c:pt>
                <c:pt idx="3">
                  <c:v>3.056</c:v>
                </c:pt>
                <c:pt idx="4">
                  <c:v>23.213000000000001</c:v>
                </c:pt>
                <c:pt idx="5">
                  <c:v>32.97</c:v>
                </c:pt>
                <c:pt idx="6">
                  <c:v>7.5449999999999999</c:v>
                </c:pt>
                <c:pt idx="7">
                  <c:v>6.3470000000000004</c:v>
                </c:pt>
                <c:pt idx="8">
                  <c:v>236.48899999999998</c:v>
                </c:pt>
                <c:pt idx="9">
                  <c:v>41.527000000000001</c:v>
                </c:pt>
                <c:pt idx="10">
                  <c:v>3.5350000000000001</c:v>
                </c:pt>
                <c:pt idx="11">
                  <c:v>4.2690000000000001</c:v>
                </c:pt>
                <c:pt idx="12">
                  <c:v>12.221</c:v>
                </c:pt>
                <c:pt idx="13">
                  <c:v>19.393999999999998</c:v>
                </c:pt>
                <c:pt idx="14">
                  <c:v>1760.8139999999999</c:v>
                </c:pt>
                <c:pt idx="15">
                  <c:v>212.13399999999999</c:v>
                </c:pt>
                <c:pt idx="16">
                  <c:v>19.608000000000001</c:v>
                </c:pt>
                <c:pt idx="17">
                  <c:v>51.597000000000001</c:v>
                </c:pt>
                <c:pt idx="18">
                  <c:v>51.947999999999993</c:v>
                </c:pt>
                <c:pt idx="19">
                  <c:v>46.108999999999995</c:v>
                </c:pt>
                <c:pt idx="20">
                  <c:v>0</c:v>
                </c:pt>
                <c:pt idx="21">
                  <c:v>34.411999999999999</c:v>
                </c:pt>
                <c:pt idx="22">
                  <c:v>4.9329999999999998</c:v>
                </c:pt>
                <c:pt idx="23">
                  <c:v>6.802999999999999</c:v>
                </c:pt>
                <c:pt idx="24">
                  <c:v>36.131999999999998</c:v>
                </c:pt>
                <c:pt idx="25">
                  <c:v>21.481999999999999</c:v>
                </c:pt>
                <c:pt idx="26">
                  <c:v>2.4049999999999998</c:v>
                </c:pt>
                <c:pt idx="27">
                  <c:v>2.258</c:v>
                </c:pt>
                <c:pt idx="28">
                  <c:v>3.5880000000000001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排出量比較シート!$CU$21:$CU$50</c:f>
              <c:numCache>
                <c:formatCode>\(0%\);;</c:formatCode>
                <c:ptCount val="30"/>
                <c:pt idx="0">
                  <c:v>0</c:v>
                </c:pt>
                <c:pt idx="1">
                  <c:v>0</c:v>
                </c:pt>
                <c:pt idx="2">
                  <c:v>0</c:v>
                </c:pt>
                <c:pt idx="3">
                  <c:v>0.13598327746945213</c:v>
                </c:pt>
                <c:pt idx="4">
                  <c:v>0</c:v>
                </c:pt>
                <c:pt idx="5">
                  <c:v>0</c:v>
                </c:pt>
                <c:pt idx="6">
                  <c:v>0.23074974357885408</c:v>
                </c:pt>
                <c:pt idx="7">
                  <c:v>0.50577611877382689</c:v>
                </c:pt>
                <c:pt idx="8">
                  <c:v>0.10962582294319057</c:v>
                </c:pt>
                <c:pt idx="9">
                  <c:v>0.39830345140727569</c:v>
                </c:pt>
                <c:pt idx="10">
                  <c:v>0</c:v>
                </c:pt>
                <c:pt idx="11">
                  <c:v>0</c:v>
                </c:pt>
                <c:pt idx="12">
                  <c:v>0</c:v>
                </c:pt>
                <c:pt idx="13">
                  <c:v>0</c:v>
                </c:pt>
                <c:pt idx="14">
                  <c:v>0</c:v>
                </c:pt>
                <c:pt idx="15">
                  <c:v>0</c:v>
                </c:pt>
                <c:pt idx="16">
                  <c:v>0</c:v>
                </c:pt>
                <c:pt idx="17">
                  <c:v>1</c:v>
                </c:pt>
                <c:pt idx="18">
                  <c:v>1</c:v>
                </c:pt>
                <c:pt idx="19">
                  <c:v>8.1623047165566842E-2</c:v>
                </c:pt>
                <c:pt idx="20">
                  <c:v>0</c:v>
                </c:pt>
                <c:pt idx="21">
                  <c:v>0.18222575609241828</c:v>
                </c:pt>
                <c:pt idx="22">
                  <c:v>0</c:v>
                </c:pt>
                <c:pt idx="23">
                  <c:v>0.16217673685529194</c:v>
                </c:pt>
                <c:pt idx="24">
                  <c:v>0.13143474576922418</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排出量比較シート!$CM$21:$CM$50</c:f>
              <c:numCache>
                <c:formatCode>\(0%\);;</c:formatCode>
                <c:ptCount val="30"/>
                <c:pt idx="0">
                  <c:v>1</c:v>
                </c:pt>
                <c:pt idx="1">
                  <c:v>0.17012637690029386</c:v>
                </c:pt>
                <c:pt idx="2">
                  <c:v>0.80833008239221449</c:v>
                </c:pt>
                <c:pt idx="3">
                  <c:v>0</c:v>
                </c:pt>
                <c:pt idx="4">
                  <c:v>0.33683407647743729</c:v>
                </c:pt>
                <c:pt idx="5">
                  <c:v>0.90046818990611288</c:v>
                </c:pt>
                <c:pt idx="6">
                  <c:v>1.6346117088177924E-2</c:v>
                </c:pt>
                <c:pt idx="7">
                  <c:v>0</c:v>
                </c:pt>
                <c:pt idx="8">
                  <c:v>1</c:v>
                </c:pt>
                <c:pt idx="9">
                  <c:v>0</c:v>
                </c:pt>
                <c:pt idx="10">
                  <c:v>0.25864025414622654</c:v>
                </c:pt>
                <c:pt idx="11">
                  <c:v>0.15396626073253858</c:v>
                </c:pt>
                <c:pt idx="12">
                  <c:v>0.59373766430176034</c:v>
                </c:pt>
                <c:pt idx="13">
                  <c:v>6.3221753151571067E-2</c:v>
                </c:pt>
                <c:pt idx="14">
                  <c:v>1</c:v>
                </c:pt>
                <c:pt idx="15">
                  <c:v>1</c:v>
                </c:pt>
                <c:pt idx="16">
                  <c:v>0.11606957646091945</c:v>
                </c:pt>
                <c:pt idx="17">
                  <c:v>0.89886713136816576</c:v>
                </c:pt>
                <c:pt idx="18">
                  <c:v>0.14983615182747781</c:v>
                </c:pt>
                <c:pt idx="19">
                  <c:v>2.5491751942171632E-2</c:v>
                </c:pt>
                <c:pt idx="20">
                  <c:v>0</c:v>
                </c:pt>
                <c:pt idx="21">
                  <c:v>0.40668624195902503</c:v>
                </c:pt>
                <c:pt idx="22">
                  <c:v>0.34515417629704659</c:v>
                </c:pt>
                <c:pt idx="23">
                  <c:v>8.7683299358426836E-2</c:v>
                </c:pt>
                <c:pt idx="24">
                  <c:v>0.5079037228419413</c:v>
                </c:pt>
                <c:pt idx="25">
                  <c:v>0.24497597746871141</c:v>
                </c:pt>
                <c:pt idx="26">
                  <c:v>0.13906235245415022</c:v>
                </c:pt>
                <c:pt idx="27">
                  <c:v>0.56435571441041943</c:v>
                </c:pt>
                <c:pt idx="28">
                  <c:v>0.14630955972708981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排出量比較シート!$BV$21:$BV$50</c:f>
              <c:numCache>
                <c:formatCode>0%</c:formatCode>
                <c:ptCount val="30"/>
                <c:pt idx="0">
                  <c:v>0.50746406613041894</c:v>
                </c:pt>
                <c:pt idx="1">
                  <c:v>0.64739613054444844</c:v>
                </c:pt>
                <c:pt idx="2">
                  <c:v>0.46214007176809341</c:v>
                </c:pt>
                <c:pt idx="3">
                  <c:v>0.29134959127249266</c:v>
                </c:pt>
                <c:pt idx="4">
                  <c:v>0.3104042258234766</c:v>
                </c:pt>
                <c:pt idx="5">
                  <c:v>0.27457731592742957</c:v>
                </c:pt>
                <c:pt idx="6">
                  <c:v>0.63517793735492345</c:v>
                </c:pt>
                <c:pt idx="7">
                  <c:v>7.7931365917812051E-2</c:v>
                </c:pt>
                <c:pt idx="8">
                  <c:v>0.43472468937216396</c:v>
                </c:pt>
                <c:pt idx="9">
                  <c:v>0.17931527549874796</c:v>
                </c:pt>
                <c:pt idx="10">
                  <c:v>0.1416090417865434</c:v>
                </c:pt>
                <c:pt idx="11">
                  <c:v>0.20808871148763197</c:v>
                </c:pt>
                <c:pt idx="12">
                  <c:v>0.17286445545555143</c:v>
                </c:pt>
                <c:pt idx="13">
                  <c:v>0.75853550297051597</c:v>
                </c:pt>
                <c:pt idx="14">
                  <c:v>0.75734596036113766</c:v>
                </c:pt>
                <c:pt idx="15">
                  <c:v>0.30851698069258976</c:v>
                </c:pt>
                <c:pt idx="16">
                  <c:v>0.62557096995927486</c:v>
                </c:pt>
                <c:pt idx="17">
                  <c:v>0.23094904670707458</c:v>
                </c:pt>
                <c:pt idx="18">
                  <c:v>0.29712311492666643</c:v>
                </c:pt>
                <c:pt idx="19">
                  <c:v>0.53217943005757717</c:v>
                </c:pt>
                <c:pt idx="20">
                  <c:v>0.29567160607905646</c:v>
                </c:pt>
                <c:pt idx="21">
                  <c:v>0.45099909937254379</c:v>
                </c:pt>
                <c:pt idx="22">
                  <c:v>0.13610645422904788</c:v>
                </c:pt>
                <c:pt idx="23">
                  <c:v>0.2583429958797796</c:v>
                </c:pt>
                <c:pt idx="24">
                  <c:v>0.3937698389719963</c:v>
                </c:pt>
                <c:pt idx="25">
                  <c:v>0.4719523600553796</c:v>
                </c:pt>
                <c:pt idx="26">
                  <c:v>0.15035788544450071</c:v>
                </c:pt>
                <c:pt idx="27">
                  <c:v>6.1661256666746295E-2</c:v>
                </c:pt>
                <c:pt idx="28">
                  <c:v>0.22341666855859268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排出量比較シート!$BZ$21:$BZ$50</c:f>
              <c:numCache>
                <c:formatCode>0%</c:formatCode>
                <c:ptCount val="30"/>
                <c:pt idx="0">
                  <c:v>8.9764822973920633E-2</c:v>
                </c:pt>
                <c:pt idx="1">
                  <c:v>7.2418341008782472E-2</c:v>
                </c:pt>
                <c:pt idx="2">
                  <c:v>0.10346593966621258</c:v>
                </c:pt>
                <c:pt idx="3">
                  <c:v>0.17070129406474549</c:v>
                </c:pt>
                <c:pt idx="4">
                  <c:v>0.18404212903689438</c:v>
                </c:pt>
                <c:pt idx="5">
                  <c:v>0.21498663374808222</c:v>
                </c:pt>
                <c:pt idx="6">
                  <c:v>7.9817330133865924E-2</c:v>
                </c:pt>
                <c:pt idx="7">
                  <c:v>0.19151807966385714</c:v>
                </c:pt>
                <c:pt idx="8">
                  <c:v>0.13212195783460007</c:v>
                </c:pt>
                <c:pt idx="9">
                  <c:v>0.2352780561595342</c:v>
                </c:pt>
                <c:pt idx="10">
                  <c:v>0.18986091141263761</c:v>
                </c:pt>
                <c:pt idx="11">
                  <c:v>0.15058376361212886</c:v>
                </c:pt>
                <c:pt idx="12">
                  <c:v>0.1844150983239233</c:v>
                </c:pt>
                <c:pt idx="13">
                  <c:v>5.4364460080496536E-2</c:v>
                </c:pt>
                <c:pt idx="14">
                  <c:v>5.646645252018475E-2</c:v>
                </c:pt>
                <c:pt idx="15">
                  <c:v>0.19925384792593362</c:v>
                </c:pt>
                <c:pt idx="16">
                  <c:v>7.5482113820010577E-2</c:v>
                </c:pt>
                <c:pt idx="17">
                  <c:v>0.14783534070133544</c:v>
                </c:pt>
                <c:pt idx="18">
                  <c:v>0.14675782870187623</c:v>
                </c:pt>
                <c:pt idx="19">
                  <c:v>0.14664209708401746</c:v>
                </c:pt>
                <c:pt idx="20">
                  <c:v>0.18136840940712123</c:v>
                </c:pt>
                <c:pt idx="21">
                  <c:v>0.12906222026796146</c:v>
                </c:pt>
                <c:pt idx="22">
                  <c:v>0.15859790678091165</c:v>
                </c:pt>
                <c:pt idx="23">
                  <c:v>0.22107576751656308</c:v>
                </c:pt>
                <c:pt idx="24">
                  <c:v>0.12058087398483081</c:v>
                </c:pt>
                <c:pt idx="25">
                  <c:v>0.10417082406956876</c:v>
                </c:pt>
                <c:pt idx="26">
                  <c:v>0.18682884095743699</c:v>
                </c:pt>
                <c:pt idx="27">
                  <c:v>0.22352193289032593</c:v>
                </c:pt>
                <c:pt idx="28">
                  <c:v>0.14463305498369389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排出量比較シート!$CA$21:$CA$50</c:f>
              <c:numCache>
                <c:formatCode>0%</c:formatCode>
                <c:ptCount val="30"/>
                <c:pt idx="0">
                  <c:v>0.1831446458682324</c:v>
                </c:pt>
                <c:pt idx="1">
                  <c:v>0.12923158057179363</c:v>
                </c:pt>
                <c:pt idx="2">
                  <c:v>0.15892626381129085</c:v>
                </c:pt>
                <c:pt idx="3">
                  <c:v>0.20001624021903058</c:v>
                </c:pt>
                <c:pt idx="4">
                  <c:v>0.22715922151356818</c:v>
                </c:pt>
                <c:pt idx="5">
                  <c:v>0.19396273671823447</c:v>
                </c:pt>
                <c:pt idx="6">
                  <c:v>8.8209338451945063E-2</c:v>
                </c:pt>
                <c:pt idx="7">
                  <c:v>0.38330476590954604</c:v>
                </c:pt>
                <c:pt idx="8">
                  <c:v>0.148601094743495</c:v>
                </c:pt>
                <c:pt idx="9">
                  <c:v>0.22839738649276278</c:v>
                </c:pt>
                <c:pt idx="10">
                  <c:v>0.22600777124299704</c:v>
                </c:pt>
                <c:pt idx="11">
                  <c:v>0.23832308258025867</c:v>
                </c:pt>
                <c:pt idx="12">
                  <c:v>0.24531573508286644</c:v>
                </c:pt>
                <c:pt idx="13">
                  <c:v>6.2494413737189253E-2</c:v>
                </c:pt>
                <c:pt idx="14">
                  <c:v>7.4510411529801299E-2</c:v>
                </c:pt>
                <c:pt idx="15">
                  <c:v>0.24970390806723239</c:v>
                </c:pt>
                <c:pt idx="16">
                  <c:v>0.14184715540887841</c:v>
                </c:pt>
                <c:pt idx="17">
                  <c:v>0.23765451494962314</c:v>
                </c:pt>
                <c:pt idx="18">
                  <c:v>0.20248872164249587</c:v>
                </c:pt>
                <c:pt idx="19">
                  <c:v>0.10377288950228027</c:v>
                </c:pt>
                <c:pt idx="20">
                  <c:v>0.21455067909290609</c:v>
                </c:pt>
                <c:pt idx="21">
                  <c:v>0.11009302146340698</c:v>
                </c:pt>
                <c:pt idx="22">
                  <c:v>0.24863425489006016</c:v>
                </c:pt>
                <c:pt idx="23">
                  <c:v>0.2354924897851669</c:v>
                </c:pt>
                <c:pt idx="24">
                  <c:v>0.21386568620048962</c:v>
                </c:pt>
                <c:pt idx="25">
                  <c:v>0.13264617885723273</c:v>
                </c:pt>
                <c:pt idx="26">
                  <c:v>0.18654794303792754</c:v>
                </c:pt>
                <c:pt idx="27">
                  <c:v>0.36951437196818043</c:v>
                </c:pt>
                <c:pt idx="28">
                  <c:v>0.19267934213473256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排出量比較シート!$CB$21:$CB$50</c:f>
              <c:numCache>
                <c:formatCode>0%</c:formatCode>
                <c:ptCount val="30"/>
                <c:pt idx="0">
                  <c:v>0.21141776220185254</c:v>
                </c:pt>
                <c:pt idx="1">
                  <c:v>0.1424585858985154</c:v>
                </c:pt>
                <c:pt idx="2">
                  <c:v>0.25617554351951682</c:v>
                </c:pt>
                <c:pt idx="3">
                  <c:v>0.32438522324999142</c:v>
                </c:pt>
                <c:pt idx="4">
                  <c:v>0.26496995975377274</c:v>
                </c:pt>
                <c:pt idx="5">
                  <c:v>0.29697424863619776</c:v>
                </c:pt>
                <c:pt idx="6">
                  <c:v>0.18694738432286578</c:v>
                </c:pt>
                <c:pt idx="7">
                  <c:v>0.32013820339654697</c:v>
                </c:pt>
                <c:pt idx="8">
                  <c:v>0.27216425897438157</c:v>
                </c:pt>
                <c:pt idx="9">
                  <c:v>0.33001364856923809</c:v>
                </c:pt>
                <c:pt idx="10">
                  <c:v>0.39623435718730654</c:v>
                </c:pt>
                <c:pt idx="11">
                  <c:v>0.37926679535582331</c:v>
                </c:pt>
                <c:pt idx="12">
                  <c:v>0.36202915461881346</c:v>
                </c:pt>
                <c:pt idx="13">
                  <c:v>0.11527076798158728</c:v>
                </c:pt>
                <c:pt idx="14">
                  <c:v>0.11167717558887627</c:v>
                </c:pt>
                <c:pt idx="15">
                  <c:v>0.23355553750227784</c:v>
                </c:pt>
                <c:pt idx="16">
                  <c:v>0.14500930385107552</c:v>
                </c:pt>
                <c:pt idx="17">
                  <c:v>0.3611845642511517</c:v>
                </c:pt>
                <c:pt idx="18">
                  <c:v>0.33091108856955409</c:v>
                </c:pt>
                <c:pt idx="19">
                  <c:v>0.20613707132913189</c:v>
                </c:pt>
                <c:pt idx="20">
                  <c:v>0.28146471808467372</c:v>
                </c:pt>
                <c:pt idx="21">
                  <c:v>0.28871124443272894</c:v>
                </c:pt>
                <c:pt idx="22">
                  <c:v>0.43422954983660661</c:v>
                </c:pt>
                <c:pt idx="23">
                  <c:v>0.28508874681849045</c:v>
                </c:pt>
                <c:pt idx="24">
                  <c:v>0.24809425226820156</c:v>
                </c:pt>
                <c:pt idx="25">
                  <c:v>0.27125681787911871</c:v>
                </c:pt>
                <c:pt idx="26">
                  <c:v>0.45602521304296012</c:v>
                </c:pt>
                <c:pt idx="27">
                  <c:v>0.34530243847474745</c:v>
                </c:pt>
                <c:pt idx="28">
                  <c:v>0.41642094893564741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排出量比較シート!$CH$21:$CH$50</c:f>
              <c:numCache>
                <c:formatCode>0%</c:formatCode>
                <c:ptCount val="30"/>
                <c:pt idx="0">
                  <c:v>8.2087028255754327E-3</c:v>
                </c:pt>
                <c:pt idx="1">
                  <c:v>8.4953619764598746E-3</c:v>
                </c:pt>
                <c:pt idx="2">
                  <c:v>1.9292181234886335E-2</c:v>
                </c:pt>
                <c:pt idx="3">
                  <c:v>1.3547651193739726E-2</c:v>
                </c:pt>
                <c:pt idx="4">
                  <c:v>1.3424463872288172E-2</c:v>
                </c:pt>
                <c:pt idx="5">
                  <c:v>1.9499064970055831E-2</c:v>
                </c:pt>
                <c:pt idx="6">
                  <c:v>9.8480097363997949E-3</c:v>
                </c:pt>
                <c:pt idx="7">
                  <c:v>2.7107585112237875E-2</c:v>
                </c:pt>
                <c:pt idx="8">
                  <c:v>1.2387999075359422E-2</c:v>
                </c:pt>
                <c:pt idx="9">
                  <c:v>2.6995633279717025E-2</c:v>
                </c:pt>
                <c:pt idx="10">
                  <c:v>4.6287918370515421E-2</c:v>
                </c:pt>
                <c:pt idx="11">
                  <c:v>2.3737646964157297E-2</c:v>
                </c:pt>
                <c:pt idx="12">
                  <c:v>3.5375556518845427E-2</c:v>
                </c:pt>
                <c:pt idx="13">
                  <c:v>9.3348552302109818E-3</c:v>
                </c:pt>
                <c:pt idx="14">
                  <c:v>0</c:v>
                </c:pt>
                <c:pt idx="15">
                  <c:v>8.9697258119663045E-3</c:v>
                </c:pt>
                <c:pt idx="16">
                  <c:v>1.2090456960760719E-2</c:v>
                </c:pt>
                <c:pt idx="17">
                  <c:v>2.23765333908151E-2</c:v>
                </c:pt>
                <c:pt idx="18">
                  <c:v>2.2719246159407468E-2</c:v>
                </c:pt>
                <c:pt idx="19">
                  <c:v>1.1268512026993121E-2</c:v>
                </c:pt>
                <c:pt idx="20">
                  <c:v>2.6944587336242713E-2</c:v>
                </c:pt>
                <c:pt idx="21">
                  <c:v>2.1134414463358776E-2</c:v>
                </c:pt>
                <c:pt idx="22">
                  <c:v>2.2431834263373661E-2</c:v>
                </c:pt>
                <c:pt idx="23">
                  <c:v>0</c:v>
                </c:pt>
                <c:pt idx="24">
                  <c:v>2.3689348574481562E-2</c:v>
                </c:pt>
                <c:pt idx="25">
                  <c:v>1.9973819138700069E-2</c:v>
                </c:pt>
                <c:pt idx="26">
                  <c:v>2.0240117517174593E-2</c:v>
                </c:pt>
                <c:pt idx="27">
                  <c:v>0</c:v>
                </c:pt>
                <c:pt idx="28">
                  <c:v>2.2849985387333308E-2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c:ext uri="{02D57815-91ED-43cb-92C2-25804820EDAC}">
                        <c15:formulaRef>
                          <c15:sqref>排出量比較シート!$BW$21:$BW$50</c15:sqref>
                        </c15:formulaRef>
                      </c:ext>
                    </c:extLst>
                    <c:numCache>
                      <c:formatCode>0%</c:formatCode>
                      <c:ptCount val="30"/>
                      <c:pt idx="0">
                        <c:v>0.40493730912628784</c:v>
                      </c:pt>
                      <c:pt idx="1">
                        <c:v>0.59378711337067469</c:v>
                      </c:pt>
                      <c:pt idx="2">
                        <c:v>0.42780009070242103</c:v>
                      </c:pt>
                      <c:pt idx="3">
                        <c:v>0.23576218628660636</c:v>
                      </c:pt>
                      <c:pt idx="4">
                        <c:v>0.17033294638800833</c:v>
                      </c:pt>
                      <c:pt idx="5">
                        <c:v>0.21917415389917394</c:v>
                      </c:pt>
                      <c:pt idx="6">
                        <c:v>0.56147159622011644</c:v>
                      </c:pt>
                      <c:pt idx="7">
                        <c:v>4.5256686072009257E-2</c:v>
                      </c:pt>
                      <c:pt idx="8">
                        <c:v>0.38675456175961842</c:v>
                      </c:pt>
                      <c:pt idx="9">
                        <c:v>0.14074102198358654</c:v>
                      </c:pt>
                      <c:pt idx="10">
                        <c:v>0.13083490206101261</c:v>
                      </c:pt>
                      <c:pt idx="11">
                        <c:v>0.15788203448501295</c:v>
                      </c:pt>
                      <c:pt idx="12">
                        <c:v>0.13740495550512941</c:v>
                      </c:pt>
                      <c:pt idx="13">
                        <c:v>0.70326281525763001</c:v>
                      </c:pt>
                      <c:pt idx="14">
                        <c:v>0.68652453089114274</c:v>
                      </c:pt>
                      <c:pt idx="15">
                        <c:v>0.24237077007828534</c:v>
                      </c:pt>
                      <c:pt idx="16">
                        <c:v>0.58659010752620433</c:v>
                      </c:pt>
                      <c:pt idx="17">
                        <c:v>0.1894777016311617</c:v>
                      </c:pt>
                      <c:pt idx="18">
                        <c:v>0.26478510244198483</c:v>
                      </c:pt>
                      <c:pt idx="19">
                        <c:v>0.50223590632275161</c:v>
                      </c:pt>
                      <c:pt idx="20">
                        <c:v>0.2666195760454293</c:v>
                      </c:pt>
                      <c:pt idx="21">
                        <c:v>0.38395380985458299</c:v>
                      </c:pt>
                      <c:pt idx="22">
                        <c:v>7.7052275270343126E-2</c:v>
                      </c:pt>
                      <c:pt idx="23">
                        <c:v>0.251256928101185</c:v>
                      </c:pt>
                      <c:pt idx="24">
                        <c:v>0.33704600019098047</c:v>
                      </c:pt>
                      <c:pt idx="25">
                        <c:v>0.38058639968625063</c:v>
                      </c:pt>
                      <c:pt idx="26">
                        <c:v>3.6817172510553685E-2</c:v>
                      </c:pt>
                      <c:pt idx="27">
                        <c:v>5.5771650376807314E-2</c:v>
                      </c:pt>
                      <c:pt idx="28">
                        <c:v>0.2090311293925777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7.9947289790834614E-3</c:v>
                      </c:pt>
                      <c:pt idx="1">
                        <c:v>8.7006497297424049E-3</c:v>
                      </c:pt>
                      <c:pt idx="2">
                        <c:v>1.2325689199262165E-2</c:v>
                      </c:pt>
                      <c:pt idx="3">
                        <c:v>1.0104464756628278E-2</c:v>
                      </c:pt>
                      <c:pt idx="4">
                        <c:v>1.8611442283946535E-2</c:v>
                      </c:pt>
                      <c:pt idx="5">
                        <c:v>1.0250970582812222E-2</c:v>
                      </c:pt>
                      <c:pt idx="6">
                        <c:v>6.4927506694119758E-3</c:v>
                      </c:pt>
                      <c:pt idx="7">
                        <c:v>5.8961040820470975E-3</c:v>
                      </c:pt>
                      <c:pt idx="8">
                        <c:v>1.3406031732875107E-2</c:v>
                      </c:pt>
                      <c:pt idx="9">
                        <c:v>1.8755930503459826E-2</c:v>
                      </c:pt>
                      <c:pt idx="10">
                        <c:v>1.0033753945548346E-2</c:v>
                      </c:pt>
                      <c:pt idx="11">
                        <c:v>1.6581291313909782E-2</c:v>
                      </c:pt>
                      <c:pt idx="12">
                        <c:v>2.0234556539018348E-2</c:v>
                      </c:pt>
                      <c:pt idx="13">
                        <c:v>5.8763117290060651E-3</c:v>
                      </c:pt>
                      <c:pt idx="14">
                        <c:v>6.8017813138605684E-3</c:v>
                      </c:pt>
                      <c:pt idx="15">
                        <c:v>1.352015134559882E-2</c:v>
                      </c:pt>
                      <c:pt idx="16">
                        <c:v>4.6754424175973587E-3</c:v>
                      </c:pt>
                      <c:pt idx="17">
                        <c:v>1.3616566006085927E-2</c:v>
                      </c:pt>
                      <c:pt idx="18">
                        <c:v>9.9974742980051753E-3</c:v>
                      </c:pt>
                      <c:pt idx="19">
                        <c:v>6.2140171528854444E-3</c:v>
                      </c:pt>
                      <c:pt idx="20">
                        <c:v>1.0598850254484544E-2</c:v>
                      </c:pt>
                      <c:pt idx="21">
                        <c:v>8.3788633734039174E-3</c:v>
                      </c:pt>
                      <c:pt idx="22">
                        <c:v>1.5393306763698079E-2</c:v>
                      </c:pt>
                      <c:pt idx="23">
                        <c:v>5.023731989542494E-3</c:v>
                      </c:pt>
                      <c:pt idx="24">
                        <c:v>9.0797067803576239E-3</c:v>
                      </c:pt>
                      <c:pt idx="25">
                        <c:v>1.3453020519323223E-2</c:v>
                      </c:pt>
                      <c:pt idx="26">
                        <c:v>1.1575483749324435E-2</c:v>
                      </c:pt>
                      <c:pt idx="27">
                        <c:v>5.889606289938989E-3</c:v>
                      </c:pt>
                      <c:pt idx="28">
                        <c:v>9.4781195922616253E-3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9.4532028025047621E-2</c:v>
                      </c:pt>
                      <c:pt idx="1">
                        <c:v>4.4908367444031302E-2</c:v>
                      </c:pt>
                      <c:pt idx="2">
                        <c:v>2.2014291866410112E-2</c:v>
                      </c:pt>
                      <c:pt idx="3">
                        <c:v>4.548294022925805E-2</c:v>
                      </c:pt>
                      <c:pt idx="4">
                        <c:v>0.12145983715152173</c:v>
                      </c:pt>
                      <c:pt idx="5">
                        <c:v>4.5152191445443392E-2</c:v>
                      </c:pt>
                      <c:pt idx="6">
                        <c:v>6.7213590465394935E-2</c:v>
                      </c:pt>
                      <c:pt idx="7">
                        <c:v>2.6778575763755686E-2</c:v>
                      </c:pt>
                      <c:pt idx="8">
                        <c:v>3.4564095879670492E-2</c:v>
                      </c:pt>
                      <c:pt idx="9">
                        <c:v>1.981832301170159E-2</c:v>
                      </c:pt>
                      <c:pt idx="10">
                        <c:v>7.4038577998244341E-4</c:v>
                      </c:pt>
                      <c:pt idx="11">
                        <c:v>3.3625385688709243E-2</c:v>
                      </c:pt>
                      <c:pt idx="12">
                        <c:v>1.5224943411403662E-2</c:v>
                      </c:pt>
                      <c:pt idx="13">
                        <c:v>4.9396375983879873E-2</c:v>
                      </c:pt>
                      <c:pt idx="14">
                        <c:v>6.4019648156134285E-2</c:v>
                      </c:pt>
                      <c:pt idx="15">
                        <c:v>5.2626059268705588E-2</c:v>
                      </c:pt>
                      <c:pt idx="16">
                        <c:v>3.4305420015473147E-2</c:v>
                      </c:pt>
                      <c:pt idx="17">
                        <c:v>2.7854779069826949E-2</c:v>
                      </c:pt>
                      <c:pt idx="18">
                        <c:v>2.2340538186676407E-2</c:v>
                      </c:pt>
                      <c:pt idx="19">
                        <c:v>2.3729506581940115E-2</c:v>
                      </c:pt>
                      <c:pt idx="20">
                        <c:v>1.8453179779142598E-2</c:v>
                      </c:pt>
                      <c:pt idx="21">
                        <c:v>5.8666426144556902E-2</c:v>
                      </c:pt>
                      <c:pt idx="22">
                        <c:v>4.3660872195006688E-2</c:v>
                      </c:pt>
                      <c:pt idx="23">
                        <c:v>2.0623357890521173E-3</c:v>
                      </c:pt>
                      <c:pt idx="24">
                        <c:v>4.7644132000658222E-2</c:v>
                      </c:pt>
                      <c:pt idx="25">
                        <c:v>7.7912939849805768E-2</c:v>
                      </c:pt>
                      <c:pt idx="26">
                        <c:v>0.10196522918462259</c:v>
                      </c:pt>
                      <c:pt idx="27">
                        <c:v>0</c:v>
                      </c:pt>
                      <c:pt idx="28">
                        <c:v>4.9074195737533405E-3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0.20487114245699325</c:v>
                      </c:pt>
                      <c:pt idx="1">
                        <c:v>0.13768336071979353</c:v>
                      </c:pt>
                      <c:pt idx="2">
                        <c:v>0.24747947127403272</c:v>
                      </c:pt>
                      <c:pt idx="3">
                        <c:v>0.31404709176572715</c:v>
                      </c:pt>
                      <c:pt idx="4">
                        <c:v>0.25880773765726189</c:v>
                      </c:pt>
                      <c:pt idx="5">
                        <c:v>0.28247528829469715</c:v>
                      </c:pt>
                      <c:pt idx="6">
                        <c:v>0.18168789616048794</c:v>
                      </c:pt>
                      <c:pt idx="7">
                        <c:v>0.29953384878903982</c:v>
                      </c:pt>
                      <c:pt idx="8">
                        <c:v>0.26444418282221022</c:v>
                      </c:pt>
                      <c:pt idx="9">
                        <c:v>0.30137180850909606</c:v>
                      </c:pt>
                      <c:pt idx="10">
                        <c:v>0.38291159257737023</c:v>
                      </c:pt>
                      <c:pt idx="11">
                        <c:v>0.36900441193744854</c:v>
                      </c:pt>
                      <c:pt idx="12">
                        <c:v>0.35054909812747992</c:v>
                      </c:pt>
                      <c:pt idx="13">
                        <c:v>0.11028921930612576</c:v>
                      </c:pt>
                      <c:pt idx="14">
                        <c:v>0.10877104436581812</c:v>
                      </c:pt>
                      <c:pt idx="15">
                        <c:v>0.22118091208989293</c:v>
                      </c:pt>
                      <c:pt idx="16">
                        <c:v>0.12850781198317263</c:v>
                      </c:pt>
                      <c:pt idx="17">
                        <c:v>0.35064115273982926</c:v>
                      </c:pt>
                      <c:pt idx="18">
                        <c:v>0.31991127274880116</c:v>
                      </c:pt>
                      <c:pt idx="19">
                        <c:v>0.19732507029529872</c:v>
                      </c:pt>
                      <c:pt idx="20">
                        <c:v>0.27139323072131782</c:v>
                      </c:pt>
                      <c:pt idx="21">
                        <c:v>0.28061854021492394</c:v>
                      </c:pt>
                      <c:pt idx="22">
                        <c:v>0.42157861085735254</c:v>
                      </c:pt>
                      <c:pt idx="23">
                        <c:v>0.27388425155762258</c:v>
                      </c:pt>
                      <c:pt idx="24">
                        <c:v>0.24014043939074844</c:v>
                      </c:pt>
                      <c:pt idx="25">
                        <c:v>0.26409503988676652</c:v>
                      </c:pt>
                      <c:pt idx="26">
                        <c:v>0.44450904600834124</c:v>
                      </c:pt>
                      <c:pt idx="27">
                        <c:v>0.32515829966305893</c:v>
                      </c:pt>
                      <c:pt idx="28">
                        <c:v>0.4044107659467237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0.11100066198762183</c:v>
                      </c:pt>
                      <c:pt idx="1">
                        <c:v>7.4563358824257908E-2</c:v>
                      </c:pt>
                      <c:pt idx="2">
                        <c:v>0.14163615483388209</c:v>
                      </c:pt>
                      <c:pt idx="3">
                        <c:v>0.1661742318287448</c:v>
                      </c:pt>
                      <c:pt idx="4">
                        <c:v>0.11028802278545143</c:v>
                      </c:pt>
                      <c:pt idx="5">
                        <c:v>0.14681964925850535</c:v>
                      </c:pt>
                      <c:pt idx="6">
                        <c:v>8.2943248978038744E-2</c:v>
                      </c:pt>
                      <c:pt idx="7">
                        <c:v>0.2200471172650339</c:v>
                      </c:pt>
                      <c:pt idx="8">
                        <c:v>0.11455004924081383</c:v>
                      </c:pt>
                      <c:pt idx="9">
                        <c:v>0.15178479132528158</c:v>
                      </c:pt>
                      <c:pt idx="10">
                        <c:v>0.23209191574756596</c:v>
                      </c:pt>
                      <c:pt idx="11">
                        <c:v>0.16288613138755131</c:v>
                      </c:pt>
                      <c:pt idx="12">
                        <c:v>0.1823231160040874</c:v>
                      </c:pt>
                      <c:pt idx="13">
                        <c:v>4.8241562673982497E-2</c:v>
                      </c:pt>
                      <c:pt idx="14">
                        <c:v>4.909488793515257E-2</c:v>
                      </c:pt>
                      <c:pt idx="15">
                        <c:v>0.11421845260719832</c:v>
                      </c:pt>
                      <c:pt idx="16">
                        <c:v>7.5079696716312219E-2</c:v>
                      </c:pt>
                      <c:pt idx="17">
                        <c:v>0.16906440966721331</c:v>
                      </c:pt>
                      <c:pt idx="18">
                        <c:v>0.18429620778216727</c:v>
                      </c:pt>
                      <c:pt idx="19">
                        <c:v>8.9410306387291735E-2</c:v>
                      </c:pt>
                      <c:pt idx="20">
                        <c:v>0.13994138751986115</c:v>
                      </c:pt>
                      <c:pt idx="21">
                        <c:v>0.12236796437359639</c:v>
                      </c:pt>
                      <c:pt idx="22">
                        <c:v>0.22178830355945708</c:v>
                      </c:pt>
                      <c:pt idx="23">
                        <c:v>0.16684277760900521</c:v>
                      </c:pt>
                      <c:pt idx="24">
                        <c:v>0.12434591660155449</c:v>
                      </c:pt>
                      <c:pt idx="25">
                        <c:v>0.11647190377338128</c:v>
                      </c:pt>
                      <c:pt idx="26">
                        <c:v>0.18488529454677921</c:v>
                      </c:pt>
                      <c:pt idx="27">
                        <c:v>0.23191209044958985</c:v>
                      </c:pt>
                      <c:pt idx="28">
                        <c:v>0.20104458396173702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9.3870480469371423E-2</c:v>
                      </c:pt>
                      <c:pt idx="1">
                        <c:v>6.3120001895535641E-2</c:v>
                      </c:pt>
                      <c:pt idx="2">
                        <c:v>0.10584331644015063</c:v>
                      </c:pt>
                      <c:pt idx="3">
                        <c:v>0.14787285993698232</c:v>
                      </c:pt>
                      <c:pt idx="4">
                        <c:v>0.14851971487181048</c:v>
                      </c:pt>
                      <c:pt idx="5">
                        <c:v>0.13565563903619174</c:v>
                      </c:pt>
                      <c:pt idx="6">
                        <c:v>9.8744647182449213E-2</c:v>
                      </c:pt>
                      <c:pt idx="7">
                        <c:v>7.9486731524005982E-2</c:v>
                      </c:pt>
                      <c:pt idx="8">
                        <c:v>0.14989413358139636</c:v>
                      </c:pt>
                      <c:pt idx="9">
                        <c:v>0.14958701718381454</c:v>
                      </c:pt>
                      <c:pt idx="10">
                        <c:v>0.15081967682980424</c:v>
                      </c:pt>
                      <c:pt idx="11">
                        <c:v>0.2061182805498972</c:v>
                      </c:pt>
                      <c:pt idx="12">
                        <c:v>0.16822598212339251</c:v>
                      </c:pt>
                      <c:pt idx="13">
                        <c:v>6.2047656632143261E-2</c:v>
                      </c:pt>
                      <c:pt idx="14">
                        <c:v>5.9676156430665546E-2</c:v>
                      </c:pt>
                      <c:pt idx="15">
                        <c:v>0.10696245948269464</c:v>
                      </c:pt>
                      <c:pt idx="16">
                        <c:v>5.3428115266860393E-2</c:v>
                      </c:pt>
                      <c:pt idx="17">
                        <c:v>0.18157674307261598</c:v>
                      </c:pt>
                      <c:pt idx="18">
                        <c:v>0.13561506496663392</c:v>
                      </c:pt>
                      <c:pt idx="19">
                        <c:v>0.107914763908007</c:v>
                      </c:pt>
                      <c:pt idx="20">
                        <c:v>0.13145184320145667</c:v>
                      </c:pt>
                      <c:pt idx="21">
                        <c:v>0.15825057584132757</c:v>
                      </c:pt>
                      <c:pt idx="22">
                        <c:v>0.19979030729789549</c:v>
                      </c:pt>
                      <c:pt idx="23">
                        <c:v>0.10704147394861736</c:v>
                      </c:pt>
                      <c:pt idx="24">
                        <c:v>0.11579452278919398</c:v>
                      </c:pt>
                      <c:pt idx="25">
                        <c:v>0.14762313611338523</c:v>
                      </c:pt>
                      <c:pt idx="26">
                        <c:v>0.25962375146156202</c:v>
                      </c:pt>
                      <c:pt idx="27">
                        <c:v>9.3246209213469072E-2</c:v>
                      </c:pt>
                      <c:pt idx="28">
                        <c:v>0.20336618198498665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6.546619744859295E-3</c:v>
                      </c:pt>
                      <c:pt idx="1">
                        <c:v>4.7752251787218456E-3</c:v>
                      </c:pt>
                      <c:pt idx="2">
                        <c:v>8.6960722454841061E-3</c:v>
                      </c:pt>
                      <c:pt idx="3">
                        <c:v>1.0338131484264273E-2</c:v>
                      </c:pt>
                      <c:pt idx="4">
                        <c:v>6.1622220965108464E-3</c:v>
                      </c:pt>
                      <c:pt idx="5">
                        <c:v>1.050432698355116E-2</c:v>
                      </c:pt>
                      <c:pt idx="6">
                        <c:v>5.2594881623778547E-3</c:v>
                      </c:pt>
                      <c:pt idx="7">
                        <c:v>2.0604354607507099E-2</c:v>
                      </c:pt>
                      <c:pt idx="8">
                        <c:v>7.7200761521713417E-3</c:v>
                      </c:pt>
                      <c:pt idx="9">
                        <c:v>1.0302478267676248E-2</c:v>
                      </c:pt>
                      <c:pt idx="10">
                        <c:v>1.3322764609936331E-2</c:v>
                      </c:pt>
                      <c:pt idx="11">
                        <c:v>1.0262383418374744E-2</c:v>
                      </c:pt>
                      <c:pt idx="12">
                        <c:v>1.1480056491333525E-2</c:v>
                      </c:pt>
                      <c:pt idx="13">
                        <c:v>3.2707190791246175E-3</c:v>
                      </c:pt>
                      <c:pt idx="14">
                        <c:v>2.9061312230581455E-3</c:v>
                      </c:pt>
                      <c:pt idx="15">
                        <c:v>8.0108558066348586E-3</c:v>
                      </c:pt>
                      <c:pt idx="16">
                        <c:v>5.0341538459861349E-3</c:v>
                      </c:pt>
                      <c:pt idx="17">
                        <c:v>1.0543411511322414E-2</c:v>
                      </c:pt>
                      <c:pt idx="18">
                        <c:v>1.0999815820752937E-2</c:v>
                      </c:pt>
                      <c:pt idx="19">
                        <c:v>6.0017955744561396E-3</c:v>
                      </c:pt>
                      <c:pt idx="20">
                        <c:v>1.0071487363355912E-2</c:v>
                      </c:pt>
                      <c:pt idx="21">
                        <c:v>8.0927042178049764E-3</c:v>
                      </c:pt>
                      <c:pt idx="22">
                        <c:v>1.2650938979254052E-2</c:v>
                      </c:pt>
                      <c:pt idx="23">
                        <c:v>1.1204495260867878E-2</c:v>
                      </c:pt>
                      <c:pt idx="24">
                        <c:v>7.9538128774531165E-3</c:v>
                      </c:pt>
                      <c:pt idx="25">
                        <c:v>7.1617779923521903E-3</c:v>
                      </c:pt>
                      <c:pt idx="26">
                        <c:v>1.1516167034618911E-2</c:v>
                      </c:pt>
                      <c:pt idx="27">
                        <c:v>2.0144138811688524E-2</c:v>
                      </c:pt>
                      <c:pt idx="28">
                        <c:v>1.2010182988923668E-2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3.9946333579494626E-3</c:v>
                      </c:pt>
                      <c:pt idx="6">
                        <c:v>0</c:v>
                      </c:pt>
                      <c:pt idx="7">
                        <c:v>0</c:v>
                      </c:pt>
                      <c:pt idx="8">
                        <c:v>0</c:v>
                      </c:pt>
                      <c:pt idx="9">
                        <c:v>1.8339361792465758E-2</c:v>
                      </c:pt>
                      <c:pt idx="10">
                        <c:v>0</c:v>
                      </c:pt>
                      <c:pt idx="11">
                        <c:v>0</c:v>
                      </c:pt>
                      <c:pt idx="12">
                        <c:v>0</c:v>
                      </c:pt>
                      <c:pt idx="13">
                        <c:v>1.7108295963369046E-3</c:v>
                      </c:pt>
                      <c:pt idx="14">
                        <c:v>0</c:v>
                      </c:pt>
                      <c:pt idx="15">
                        <c:v>4.3637696057500447E-3</c:v>
                      </c:pt>
                      <c:pt idx="16">
                        <c:v>1.1467338021916794E-2</c:v>
                      </c:pt>
                      <c:pt idx="17">
                        <c:v>0</c:v>
                      </c:pt>
                      <c:pt idx="18">
                        <c:v>0</c:v>
                      </c:pt>
                      <c:pt idx="19">
                        <c:v>2.8102054593770274E-3</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排出量比較シート!$BE$21:$BE$50</c:f>
              <c:numCache>
                <c:formatCode>#,##0_);[Red]\(#,##0\)</c:formatCode>
                <c:ptCount val="30"/>
                <c:pt idx="0">
                  <c:v>110.03612974068398</c:v>
                </c:pt>
                <c:pt idx="1">
                  <c:v>190.58185209576396</c:v>
                </c:pt>
                <c:pt idx="2">
                  <c:v>73.834936123335893</c:v>
                </c:pt>
                <c:pt idx="3">
                  <c:v>38.35707178189341</c:v>
                </c:pt>
                <c:pt idx="4">
                  <c:v>68.915236376195196</c:v>
                </c:pt>
                <c:pt idx="5">
                  <c:v>36.614286178657359</c:v>
                </c:pt>
                <c:pt idx="6">
                  <c:v>166.40037418838742</c:v>
                </c:pt>
                <c:pt idx="7">
                  <c:v>5.1063748063282084</c:v>
                </c:pt>
                <c:pt idx="8">
                  <c:v>77.916803369494119</c:v>
                </c:pt>
                <c:pt idx="9">
                  <c:v>22.624876420118579</c:v>
                </c:pt>
                <c:pt idx="10">
                  <c:v>13.667632718924834</c:v>
                </c:pt>
                <c:pt idx="11">
                  <c:v>27.726853790492868</c:v>
                </c:pt>
                <c:pt idx="12">
                  <c:v>20.583164476136076</c:v>
                </c:pt>
                <c:pt idx="13">
                  <c:v>306.76150269834864</c:v>
                </c:pt>
                <c:pt idx="14">
                  <c:v>359.17950223448452</c:v>
                </c:pt>
                <c:pt idx="15">
                  <c:v>52.240007112332748</c:v>
                </c:pt>
                <c:pt idx="16">
                  <c:v>168.93315714477515</c:v>
                </c:pt>
                <c:pt idx="17">
                  <c:v>29.49156674541058</c:v>
                </c:pt>
                <c:pt idx="18">
                  <c:v>36.146149870666818</c:v>
                </c:pt>
                <c:pt idx="19">
                  <c:v>118.97966082834948</c:v>
                </c:pt>
                <c:pt idx="20">
                  <c:v>39.132696480608182</c:v>
                </c:pt>
                <c:pt idx="21">
                  <c:v>74.998848874442814</c:v>
                </c:pt>
                <c:pt idx="22">
                  <c:v>14.292163730780302</c:v>
                </c:pt>
                <c:pt idx="23">
                  <c:v>30.039928005364892</c:v>
                </c:pt>
                <c:pt idx="24">
                  <c:v>65.916035843703796</c:v>
                </c:pt>
                <c:pt idx="25">
                  <c:v>87.690230780867907</c:v>
                </c:pt>
                <c:pt idx="26">
                  <c:v>17.29440037189752</c:v>
                </c:pt>
                <c:pt idx="27">
                  <c:v>4.0010226570646585</c:v>
                </c:pt>
                <c:pt idx="28">
                  <c:v>24.523346298715346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排出量比較シート!$BI$21:$BI$50</c:f>
              <c:numCache>
                <c:formatCode>#,##0_);[Red]\(#,##0\)</c:formatCode>
                <c:ptCount val="30"/>
                <c:pt idx="0">
                  <c:v>19.464183508058209</c:v>
                </c:pt>
                <c:pt idx="1">
                  <c:v>21.318665503220515</c:v>
                </c:pt>
                <c:pt idx="2">
                  <c:v>16.530488293231713</c:v>
                </c:pt>
                <c:pt idx="3">
                  <c:v>22.473351553734339</c:v>
                </c:pt>
                <c:pt idx="4">
                  <c:v>40.860612616042957</c:v>
                </c:pt>
                <c:pt idx="5">
                  <c:v>28.66799868754973</c:v>
                </c:pt>
                <c:pt idx="6">
                  <c:v>20.91009907601979</c:v>
                </c:pt>
                <c:pt idx="7">
                  <c:v>12.549030617315985</c:v>
                </c:pt>
                <c:pt idx="8">
                  <c:v>23.680551993167512</c:v>
                </c:pt>
                <c:pt idx="9">
                  <c:v>29.685908967707263</c:v>
                </c:pt>
                <c:pt idx="10">
                  <c:v>18.324742347877702</c:v>
                </c:pt>
                <c:pt idx="11">
                  <c:v>20.064586719033993</c:v>
                </c:pt>
                <c:pt idx="12">
                  <c:v>21.958512469673931</c:v>
                </c:pt>
                <c:pt idx="13">
                  <c:v>21.985686104827888</c:v>
                </c:pt>
                <c:pt idx="14">
                  <c:v>26.779825034619464</c:v>
                </c:pt>
                <c:pt idx="15">
                  <c:v>33.738896346785275</c:v>
                </c:pt>
                <c:pt idx="16">
                  <c:v>20.383669332363326</c:v>
                </c:pt>
                <c:pt idx="17">
                  <c:v>18.878171959522501</c:v>
                </c:pt>
                <c:pt idx="18">
                  <c:v>17.853644514533773</c:v>
                </c:pt>
                <c:pt idx="19">
                  <c:v>32.784857867066819</c:v>
                </c:pt>
                <c:pt idx="20">
                  <c:v>24.004452137354882</c:v>
                </c:pt>
                <c:pt idx="21">
                  <c:v>21.462388653865609</c:v>
                </c:pt>
                <c:pt idx="22">
                  <c:v>16.653929190288608</c:v>
                </c:pt>
                <c:pt idx="23">
                  <c:v>25.70652290112324</c:v>
                </c:pt>
                <c:pt idx="24">
                  <c:v>20.184921304281229</c:v>
                </c:pt>
                <c:pt idx="25">
                  <c:v>19.355266286245051</c:v>
                </c:pt>
                <c:pt idx="26">
                  <c:v>21.489347013516792</c:v>
                </c:pt>
                <c:pt idx="27">
                  <c:v>14.503699181456707</c:v>
                </c:pt>
                <c:pt idx="28">
                  <c:v>15.875657427395868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排出量比較シート!$BJ$21:$BJ$50</c:f>
              <c:numCache>
                <c:formatCode>#,##0_);[Red]\(#,##0\)</c:formatCode>
                <c:ptCount val="30"/>
                <c:pt idx="0">
                  <c:v>39.712226656240162</c:v>
                </c:pt>
                <c:pt idx="1">
                  <c:v>38.043467998368591</c:v>
                </c:pt>
                <c:pt idx="2">
                  <c:v>25.391242295724329</c:v>
                </c:pt>
                <c:pt idx="3">
                  <c:v>26.332754578846512</c:v>
                </c:pt>
                <c:pt idx="4">
                  <c:v>50.433370886331645</c:v>
                </c:pt>
                <c:pt idx="5">
                  <c:v>25.86450787534833</c:v>
                </c:pt>
                <c:pt idx="6">
                  <c:v>23.108590620193389</c:v>
                </c:pt>
                <c:pt idx="7">
                  <c:v>25.11566141225142</c:v>
                </c:pt>
                <c:pt idx="8">
                  <c:v>26.634149296517627</c:v>
                </c:pt>
                <c:pt idx="9">
                  <c:v>28.817749239176781</c:v>
                </c:pt>
                <c:pt idx="10">
                  <c:v>21.813516778316348</c:v>
                </c:pt>
                <c:pt idx="11">
                  <c:v>31.755443235541115</c:v>
                </c:pt>
                <c:pt idx="12">
                  <c:v>29.21001955253438</c:v>
                </c:pt>
                <c:pt idx="13">
                  <c:v>25.273543813304759</c:v>
                </c:pt>
                <c:pt idx="14">
                  <c:v>35.337367498202504</c:v>
                </c:pt>
                <c:pt idx="15">
                  <c:v>42.281413179027709</c:v>
                </c:pt>
                <c:pt idx="16">
                  <c:v>38.305306585418094</c:v>
                </c:pt>
                <c:pt idx="17">
                  <c:v>30.347836849375007</c:v>
                </c:pt>
                <c:pt idx="18">
                  <c:v>24.633518268734679</c:v>
                </c:pt>
                <c:pt idx="19">
                  <c:v>23.200564506642564</c:v>
                </c:pt>
                <c:pt idx="20">
                  <c:v>28.396188311725002</c:v>
                </c:pt>
                <c:pt idx="21">
                  <c:v>18.307907688401727</c:v>
                </c:pt>
                <c:pt idx="22">
                  <c:v>26.108398019018477</c:v>
                </c:pt>
                <c:pt idx="23">
                  <c:v>27.38288845362203</c:v>
                </c:pt>
                <c:pt idx="24">
                  <c:v>35.80055362831466</c:v>
                </c:pt>
                <c:pt idx="25">
                  <c:v>24.646076639655178</c:v>
                </c:pt>
                <c:pt idx="26">
                  <c:v>21.457037693195691</c:v>
                </c:pt>
                <c:pt idx="27">
                  <c:v>23.976731164368616</c:v>
                </c:pt>
                <c:pt idx="28">
                  <c:v>21.149461507342718</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排出量比較シート!$BK$21:$BK$50</c:f>
              <c:numCache>
                <c:formatCode>#,##0_);[Red]\(#,##0\)</c:formatCode>
                <c:ptCount val="30"/>
                <c:pt idx="0">
                  <c:v>45.842836692892746</c:v>
                </c:pt>
                <c:pt idx="1">
                  <c:v>41.93726200471707</c:v>
                </c:pt>
                <c:pt idx="2">
                  <c:v>40.928510742985239</c:v>
                </c:pt>
                <c:pt idx="3">
                  <c:v>42.7063145647192</c:v>
                </c:pt>
                <c:pt idx="4">
                  <c:v>58.828024523759872</c:v>
                </c:pt>
                <c:pt idx="5">
                  <c:v>39.600868303816263</c:v>
                </c:pt>
                <c:pt idx="6">
                  <c:v>48.975433300484127</c:v>
                </c:pt>
                <c:pt idx="7">
                  <c:v>20.97673558155439</c:v>
                </c:pt>
                <c:pt idx="8">
                  <c:v>48.780687108747458</c:v>
                </c:pt>
                <c:pt idx="9">
                  <c:v>41.639051637201923</c:v>
                </c:pt>
                <c:pt idx="10">
                  <c:v>38.243219474775117</c:v>
                </c:pt>
                <c:pt idx="11">
                  <c:v>50.535537979169604</c:v>
                </c:pt>
                <c:pt idx="12">
                  <c:v>43.107217241612695</c:v>
                </c:pt>
                <c:pt idx="13">
                  <c:v>46.616979514799141</c:v>
                </c:pt>
                <c:pt idx="14">
                  <c:v>52.964106813005742</c:v>
                </c:pt>
                <c:pt idx="15">
                  <c:v>39.547071000285932</c:v>
                </c:pt>
                <c:pt idx="16">
                  <c:v>39.159233230600449</c:v>
                </c:pt>
                <c:pt idx="17">
                  <c:v>46.122289032590238</c:v>
                </c:pt>
                <c:pt idx="18">
                  <c:v>40.256584561765791</c:v>
                </c:pt>
                <c:pt idx="19">
                  <c:v>46.086183429216504</c:v>
                </c:pt>
                <c:pt idx="20">
                  <c:v>37.252387974861691</c:v>
                </c:pt>
                <c:pt idx="21">
                  <c:v>48.011206717901402</c:v>
                </c:pt>
                <c:pt idx="22">
                  <c:v>45.597248551959581</c:v>
                </c:pt>
                <c:pt idx="23">
                  <c:v>33.149903679031603</c:v>
                </c:pt>
                <c:pt idx="24">
                  <c:v>41.53032560294865</c:v>
                </c:pt>
                <c:pt idx="25">
                  <c:v>50.400368710758485</c:v>
                </c:pt>
                <c:pt idx="26">
                  <c:v>52.452736953100512</c:v>
                </c:pt>
                <c:pt idx="27">
                  <c:v>22.405688021311637</c:v>
                </c:pt>
                <c:pt idx="28">
                  <c:v>45.708474675023446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排出量比較シート!$BQ$21:$BQ$50</c:f>
              <c:numCache>
                <c:formatCode>#,##0_);[Red]\(#,##0\)</c:formatCode>
                <c:ptCount val="30"/>
                <c:pt idx="0">
                  <c:v>1.7799366485303021</c:v>
                </c:pt>
                <c:pt idx="1">
                  <c:v>2.5008827567999998</c:v>
                </c:pt>
                <c:pt idx="2">
                  <c:v>3.082262405222564</c:v>
                </c:pt>
                <c:pt idx="3">
                  <c:v>1.783590040558229</c:v>
                </c:pt>
                <c:pt idx="4">
                  <c:v>2.980468769483037</c:v>
                </c:pt>
                <c:pt idx="5">
                  <c:v>2.6001577829486529</c:v>
                </c:pt>
                <c:pt idx="6">
                  <c:v>2.5799266768803588</c:v>
                </c:pt>
                <c:pt idx="7">
                  <c:v>1.776197402</c:v>
                </c:pt>
                <c:pt idx="8">
                  <c:v>2.2203323429599999</c:v>
                </c:pt>
                <c:pt idx="9">
                  <c:v>3.406139633880231</c:v>
                </c:pt>
                <c:pt idx="10">
                  <c:v>4.4675555997717122</c:v>
                </c:pt>
                <c:pt idx="11">
                  <c:v>3.162931146049436</c:v>
                </c:pt>
                <c:pt idx="12">
                  <c:v>4.2122071674212389</c:v>
                </c:pt>
                <c:pt idx="13">
                  <c:v>3.7751353848</c:v>
                </c:pt>
                <c:pt idx="14">
                  <c:v>0</c:v>
                </c:pt>
                <c:pt idx="15">
                  <c:v>1.518809561667829</c:v>
                </c:pt>
                <c:pt idx="16">
                  <c:v>3.264983772883991</c:v>
                </c:pt>
                <c:pt idx="17">
                  <c:v>2.857422610897995</c:v>
                </c:pt>
                <c:pt idx="18">
                  <c:v>2.763882159855517</c:v>
                </c:pt>
                <c:pt idx="19">
                  <c:v>2.5193077057990831</c:v>
                </c:pt>
                <c:pt idx="20">
                  <c:v>3.5661671136000002</c:v>
                </c:pt>
                <c:pt idx="21">
                  <c:v>3.5145452808941449</c:v>
                </c:pt>
                <c:pt idx="22">
                  <c:v>2.3555051073062301</c:v>
                </c:pt>
                <c:pt idx="23">
                  <c:v>0</c:v>
                </c:pt>
                <c:pt idx="24">
                  <c:v>3.9655346733160268</c:v>
                </c:pt>
                <c:pt idx="25">
                  <c:v>3.711198328666903</c:v>
                </c:pt>
                <c:pt idx="26">
                  <c:v>2.3280501377194409</c:v>
                </c:pt>
                <c:pt idx="27">
                  <c:v>0</c:v>
                </c:pt>
                <c:pt idx="28">
                  <c:v>2.5081302491412001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排出量比較シート!$BR$21:$BR$50</c:f>
              <c:numCache>
                <c:formatCode>#,##0_);[Red]\(#,##0\)</c:formatCode>
                <c:ptCount val="30"/>
                <c:pt idx="0">
                  <c:v>216.83531324640541</c:v>
                </c:pt>
                <c:pt idx="1">
                  <c:v>294.3821303588702</c:v>
                </c:pt>
                <c:pt idx="2">
                  <c:v>159.76743986049974</c:v>
                </c:pt>
                <c:pt idx="3">
                  <c:v>131.65308251975171</c:v>
                </c:pt>
                <c:pt idx="4">
                  <c:v>222.01771317181269</c:v>
                </c:pt>
                <c:pt idx="5">
                  <c:v>133.34781882832036</c:v>
                </c:pt>
                <c:pt idx="6">
                  <c:v>261.97442386196508</c:v>
                </c:pt>
                <c:pt idx="7">
                  <c:v>65.523999819449998</c:v>
                </c:pt>
                <c:pt idx="8">
                  <c:v>179.23252411088671</c:v>
                </c:pt>
                <c:pt idx="9">
                  <c:v>126.17372589808477</c:v>
                </c:pt>
                <c:pt idx="10">
                  <c:v>96.51666691966571</c:v>
                </c:pt>
                <c:pt idx="11">
                  <c:v>133.24535287028701</c:v>
                </c:pt>
                <c:pt idx="12">
                  <c:v>119.07112090737832</c:v>
                </c:pt>
                <c:pt idx="13">
                  <c:v>404.41284751608043</c:v>
                </c:pt>
                <c:pt idx="14">
                  <c:v>474.26080158031226</c:v>
                </c:pt>
                <c:pt idx="15">
                  <c:v>169.3261972000995</c:v>
                </c:pt>
                <c:pt idx="16">
                  <c:v>270.04635006604099</c:v>
                </c:pt>
                <c:pt idx="17">
                  <c:v>127.69728719779633</c:v>
                </c:pt>
                <c:pt idx="18">
                  <c:v>121.65377937555657</c:v>
                </c:pt>
                <c:pt idx="19">
                  <c:v>223.57057433707448</c:v>
                </c:pt>
                <c:pt idx="20">
                  <c:v>132.35189201814973</c:v>
                </c:pt>
                <c:pt idx="21">
                  <c:v>166.2948972155057</c:v>
                </c:pt>
                <c:pt idx="22">
                  <c:v>105.0072445993532</c:v>
                </c:pt>
                <c:pt idx="23">
                  <c:v>116.27924303914176</c:v>
                </c:pt>
                <c:pt idx="24">
                  <c:v>167.39737105256438</c:v>
                </c:pt>
                <c:pt idx="25">
                  <c:v>185.80314074619355</c:v>
                </c:pt>
                <c:pt idx="26">
                  <c:v>115.02157216942996</c:v>
                </c:pt>
                <c:pt idx="27">
                  <c:v>64.887141024201611</c:v>
                </c:pt>
                <c:pt idx="28">
                  <c:v>109.7650701576186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c:ext uri="{02D57815-91ED-43cb-92C2-25804820EDAC}">
                        <c15:formulaRef>
                          <c15:sqref>排出量比較シート!$BF$21:$BF$68</c15:sqref>
                        </c15:formulaRef>
                      </c:ext>
                    </c:extLst>
                    <c:numCache>
                      <c:formatCode>#,##0_);[Red]\(#,##0\)</c:formatCode>
                      <c:ptCount val="48"/>
                      <c:pt idx="0">
                        <c:v>87.804708269555121</c:v>
                      </c:pt>
                      <c:pt idx="1">
                        <c:v>174.8003154137032</c:v>
                      </c:pt>
                      <c:pt idx="2">
                        <c:v>68.348525263615386</c:v>
                      </c:pt>
                      <c:pt idx="3">
                        <c:v>31.038818566227661</c:v>
                      </c:pt>
                      <c:pt idx="4">
                        <c:v>37.816931234882581</c:v>
                      </c:pt>
                      <c:pt idx="5">
                        <c:v>29.226395365997451</c:v>
                      </c:pt>
                      <c:pt idx="6">
                        <c:v>147.0911979346229</c:v>
                      </c:pt>
                      <c:pt idx="7">
                        <c:v>2.9653990900112399</c:v>
                      </c:pt>
                      <c:pt idx="8">
                        <c:v>69.318996315576229</c:v>
                      </c:pt>
                      <c:pt idx="9">
                        <c:v>17.75781913037337</c:v>
                      </c:pt>
                      <c:pt idx="10">
                        <c:v>12.62774866368984</c:v>
                      </c:pt>
                      <c:pt idx="11">
                        <c:v>21.037047396834371</c:v>
                      </c:pt>
                      <c:pt idx="12">
                        <c:v>16.3609620702242</c:v>
                      </c:pt>
                      <c:pt idx="13">
                        <c:v>284.40851767051339</c:v>
                      </c:pt>
                      <c:pt idx="14">
                        <c:v>325.59167432498123</c:v>
                      </c:pt>
                      <c:pt idx="15">
                        <c:v>41.039720809815719</c:v>
                      </c:pt>
                      <c:pt idx="16">
                        <c:v>158.406517522298</c:v>
                      </c:pt>
                      <c:pt idx="17">
                        <c:v>24.195788482772819</c:v>
                      </c:pt>
                      <c:pt idx="18">
                        <c:v>32.21210843441137</c:v>
                      </c:pt>
                      <c:pt idx="19">
                        <c:v>112.2851700292787</c:v>
                      </c:pt>
                      <c:pt idx="20">
                        <c:v>35.287605338689517</c:v>
                      </c:pt>
                      <c:pt idx="21">
                        <c:v>63.849559345269697</c:v>
                      </c:pt>
                      <c:pt idx="22">
                        <c:v>8.091047116249614</c:v>
                      </c:pt>
                      <c:pt idx="23">
                        <c:v>29.215965407945859</c:v>
                      </c:pt>
                      <c:pt idx="24">
                        <c:v>56.420614355752242</c:v>
                      </c:pt>
                      <c:pt idx="25">
                        <c:v>70.714148386991496</c:v>
                      </c:pt>
                      <c:pt idx="26">
                        <c:v>4.2347690649970033</c:v>
                      </c:pt>
                      <c:pt idx="27">
                        <c:v>3.6188629431523629</c:v>
                      </c:pt>
                      <c:pt idx="28">
                        <c:v>22.944316582902541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1.7335395624996772</c:v>
                      </c:pt>
                      <c:pt idx="1">
                        <c:v>2.5613158029478975</c:v>
                      </c:pt>
                      <c:pt idx="2">
                        <c:v>1.9692438078823291</c:v>
                      </c:pt>
                      <c:pt idx="3">
                        <c:v>1.3302839324223055</c:v>
                      </c:pt>
                      <c:pt idx="4">
                        <c:v>4.1320698547109886</c:v>
                      </c:pt>
                      <c:pt idx="5">
                        <c:v>1.3669445680912857</c:v>
                      </c:pt>
                      <c:pt idx="6">
                        <c:v>1.7009346158985905</c:v>
                      </c:pt>
                      <c:pt idx="7">
                        <c:v>0.3863363228075124</c:v>
                      </c:pt>
                      <c:pt idx="8">
                        <c:v>2.4027969057938501</c:v>
                      </c:pt>
                      <c:pt idx="9">
                        <c:v>2.3665056343070674</c:v>
                      </c:pt>
                      <c:pt idx="10">
                        <c:v>0.96842448751637134</c:v>
                      </c:pt>
                      <c:pt idx="11">
                        <c:v>2.2093800121669336</c:v>
                      </c:pt>
                      <c:pt idx="12">
                        <c:v>2.4093513281646364</c:v>
                      </c:pt>
                      <c:pt idx="13">
                        <c:v>2.3764559592194847</c:v>
                      </c:pt>
                      <c:pt idx="14">
                        <c:v>3.2258182580855026</c:v>
                      </c:pt>
                      <c:pt idx="15">
                        <c:v>2.2893158129200564</c:v>
                      </c:pt>
                      <c:pt idx="16">
                        <c:v>1.2625861598161132</c:v>
                      </c:pt>
                      <c:pt idx="17">
                        <c:v>1.738798539926905</c:v>
                      </c:pt>
                      <c:pt idx="18">
                        <c:v>1.2162305325623188</c:v>
                      </c:pt>
                      <c:pt idx="19">
                        <c:v>1.3892713838110311</c:v>
                      </c:pt>
                      <c:pt idx="20">
                        <c:v>1.4027778843980772</c:v>
                      </c:pt>
                      <c:pt idx="21">
                        <c:v>1.3933622234629697</c:v>
                      </c:pt>
                      <c:pt idx="22">
                        <c:v>1.6164087285285222</c:v>
                      </c:pt>
                      <c:pt idx="23">
                        <c:v>0.5841557529755228</c:v>
                      </c:pt>
                      <c:pt idx="24">
                        <c:v>1.51991904496001</c:v>
                      </c:pt>
                      <c:pt idx="25">
                        <c:v>2.4996134650132427</c:v>
                      </c:pt>
                      <c:pt idx="26">
                        <c:v>1.3314303394689841</c:v>
                      </c:pt>
                      <c:pt idx="27">
                        <c:v>0.38215971391229603</c:v>
                      </c:pt>
                      <c:pt idx="28">
                        <c:v>1.0403664620068966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20.497881908629175</c:v>
                      </c:pt>
                      <c:pt idx="1">
                        <c:v>13.220220879112865</c:v>
                      </c:pt>
                      <c:pt idx="2">
                        <c:v>3.5171670518381659</c:v>
                      </c:pt>
                      <c:pt idx="3">
                        <c:v>5.9879692832434444</c:v>
                      </c:pt>
                      <c:pt idx="4">
                        <c:v>26.966235286601631</c:v>
                      </c:pt>
                      <c:pt idx="5">
                        <c:v>6.0209462445686217</c:v>
                      </c:pt>
                      <c:pt idx="6">
                        <c:v>17.608241637865909</c:v>
                      </c:pt>
                      <c:pt idx="7">
                        <c:v>1.7546393935094557</c:v>
                      </c:pt>
                      <c:pt idx="8">
                        <c:v>6.1950101481240418</c:v>
                      </c:pt>
                      <c:pt idx="9">
                        <c:v>2.5005516554381422</c:v>
                      </c:pt>
                      <c:pt idx="10">
                        <c:v>7.1459567718622385E-2</c:v>
                      </c:pt>
                      <c:pt idx="11">
                        <c:v>4.4804263814915615</c:v>
                      </c:pt>
                      <c:pt idx="12">
                        <c:v>1.8128510777472384</c:v>
                      </c:pt>
                      <c:pt idx="13">
                        <c:v>19.97652906861579</c:v>
                      </c:pt>
                      <c:pt idx="14">
                        <c:v>30.362009651417807</c:v>
                      </c:pt>
                      <c:pt idx="15">
                        <c:v>8.9109704895969664</c:v>
                      </c:pt>
                      <c:pt idx="16">
                        <c:v>9.26405346266103</c:v>
                      </c:pt>
                      <c:pt idx="17">
                        <c:v>3.5569797227108579</c:v>
                      </c:pt>
                      <c:pt idx="18">
                        <c:v>2.7178109036931284</c:v>
                      </c:pt>
                      <c:pt idx="19">
                        <c:v>5.3052194152597405</c:v>
                      </c:pt>
                      <c:pt idx="20">
                        <c:v>2.4423132575205853</c:v>
                      </c:pt>
                      <c:pt idx="21">
                        <c:v>9.7559273057101468</c:v>
                      </c:pt>
                      <c:pt idx="22">
                        <c:v>4.5847078860021666</c:v>
                      </c:pt>
                      <c:pt idx="23">
                        <c:v>0.23980684444351136</c:v>
                      </c:pt>
                      <c:pt idx="24">
                        <c:v>7.9755024429915409</c:v>
                      </c:pt>
                      <c:pt idx="25">
                        <c:v>14.476468928863174</c:v>
                      </c:pt>
                      <c:pt idx="26">
                        <c:v>11.728200967431533</c:v>
                      </c:pt>
                      <c:pt idx="27">
                        <c:v>0</c:v>
                      </c:pt>
                      <c:pt idx="28">
                        <c:v>0.53866325380590618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44.423298349811077</c:v>
                      </c:pt>
                      <c:pt idx="1">
                        <c:v>40.531521043661613</c:v>
                      </c:pt>
                      <c:pt idx="2">
                        <c:v>39.539161543482294</c:v>
                      </c:pt>
                      <c:pt idx="3">
                        <c:v>41.345267687321311</c:v>
                      </c:pt>
                      <c:pt idx="4">
                        <c:v>57.45990206583572</c:v>
                      </c:pt>
                      <c:pt idx="5">
                        <c:v>37.667463566998833</c:v>
                      </c:pt>
                      <c:pt idx="6">
                        <c:v>47.597581919336363</c:v>
                      </c:pt>
                      <c:pt idx="7">
                        <c:v>19.62665585397221</c:v>
                      </c:pt>
                      <c:pt idx="8">
                        <c:v>47.396998373665525</c:v>
                      </c:pt>
                      <c:pt idx="9">
                        <c:v>38.02520396023678</c:v>
                      </c:pt>
                      <c:pt idx="10">
                        <c:v>36.957350640468782</c:v>
                      </c:pt>
                      <c:pt idx="11">
                        <c:v>49.168123079298077</c:v>
                      </c:pt>
                      <c:pt idx="12">
                        <c:v>41.740274047109587</c:v>
                      </c:pt>
                      <c:pt idx="13">
                        <c:v>44.602377229915788</c:v>
                      </c:pt>
                      <c:pt idx="14">
                        <c:v>51.585842689660609</c:v>
                      </c:pt>
                      <c:pt idx="15">
                        <c:v>37.451722737431083</c:v>
                      </c:pt>
                      <c:pt idx="16">
                        <c:v>34.70306558102881</c:v>
                      </c:pt>
                      <c:pt idx="17">
                        <c:v>44.775923984784349</c:v>
                      </c:pt>
                      <c:pt idx="18">
                        <c:v>38.918415394736158</c:v>
                      </c:pt>
                      <c:pt idx="19">
                        <c:v>44.116079297023532</c:v>
                      </c:pt>
                      <c:pt idx="20">
                        <c:v>35.919407566884651</c:v>
                      </c:pt>
                      <c:pt idx="21">
                        <c:v>46.665431301806031</c:v>
                      </c:pt>
                      <c:pt idx="22">
                        <c:v>44.268808308153559</c:v>
                      </c:pt>
                      <c:pt idx="23">
                        <c:v>31.847053451462234</c:v>
                      </c:pt>
                      <c:pt idx="24">
                        <c:v>40.198878237418967</c:v>
                      </c:pt>
                      <c:pt idx="25">
                        <c:v>49.069687866452483</c:v>
                      </c:pt>
                      <c:pt idx="26">
                        <c:v>51.128129315412885</c:v>
                      </c:pt>
                      <c:pt idx="27">
                        <c:v>21.098592445426512</c:v>
                      </c:pt>
                      <c:pt idx="28">
                        <c:v>44.390176096638399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関ヶ原町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-258955.94929428597</c:v>
                </c:pt>
                <c:pt idx="8">
                  <c:v>-1397.4576275141299</c:v>
                </c:pt>
                <c:pt idx="9">
                  <c:v>-157230.11355299607</c:v>
                </c:pt>
                <c:pt idx="10">
                  <c:v>0</c:v>
                </c:pt>
                <c:pt idx="11">
                  <c:v>0</c:v>
                </c:pt>
                <c:pt idx="12">
                  <c:v>-41561.838509807858</c:v>
                </c:pt>
                <c:pt idx="13">
                  <c:v>-127055.23493453115</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関ヶ原町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43968.393384282608</c:v>
                </c:pt>
                <c:pt idx="1">
                  <c:v>310677.53381314501</c:v>
                </c:pt>
                <c:pt idx="2">
                  <c:v>3087391.7012057169</c:v>
                </c:pt>
                <c:pt idx="3">
                  <c:v>1055464.9353980445</c:v>
                </c:pt>
                <c:pt idx="4">
                  <c:v>317908.02657833346</c:v>
                </c:pt>
                <c:pt idx="5">
                  <c:v>313083.27080439753</c:v>
                </c:pt>
                <c:pt idx="6">
                  <c:v>446087.52983131038</c:v>
                </c:pt>
                <c:pt idx="7">
                  <c:v>0</c:v>
                </c:pt>
                <c:pt idx="8">
                  <c:v>0</c:v>
                </c:pt>
                <c:pt idx="9">
                  <c:v>0</c:v>
                </c:pt>
                <c:pt idx="10">
                  <c:v>184291.57440306185</c:v>
                </c:pt>
                <c:pt idx="11">
                  <c:v>2230.0299414692563</c:v>
                </c:pt>
                <c:pt idx="12">
                  <c:v>0</c:v>
                </c:pt>
                <c:pt idx="13">
                  <c:v>0</c:v>
                </c:pt>
                <c:pt idx="14">
                  <c:v>2925118.6990596876</c:v>
                </c:pt>
                <c:pt idx="15">
                  <c:v>1485681.3291106182</c:v>
                </c:pt>
                <c:pt idx="16">
                  <c:v>51783.19056160422</c:v>
                </c:pt>
                <c:pt idx="17">
                  <c:v>29531.736088364778</c:v>
                </c:pt>
                <c:pt idx="18">
                  <c:v>463265.29925855866</c:v>
                </c:pt>
                <c:pt idx="19">
                  <c:v>371876.73177187407</c:v>
                </c:pt>
                <c:pt idx="20">
                  <c:v>252639.51738103217</c:v>
                </c:pt>
                <c:pt idx="21">
                  <c:v>791284.42436238204</c:v>
                </c:pt>
                <c:pt idx="22">
                  <c:v>6708097.4205664136</c:v>
                </c:pt>
                <c:pt idx="23">
                  <c:v>96608.896189126302</c:v>
                </c:pt>
                <c:pt idx="24">
                  <c:v>232000.73203940224</c:v>
                </c:pt>
                <c:pt idx="25">
                  <c:v>118205.72554926854</c:v>
                </c:pt>
                <c:pt idx="26">
                  <c:v>101800.51728868065</c:v>
                </c:pt>
                <c:pt idx="27">
                  <c:v>951299.49949122116</c:v>
                </c:pt>
                <c:pt idx="28">
                  <c:v>153219.29970760661</c:v>
                </c:pt>
                <c:pt idx="29">
                  <c:v>151179.11558550972</c:v>
                </c:pt>
                <c:pt idx="30">
                  <c:v>1689283.2290939698</c:v>
                </c:pt>
                <c:pt idx="31">
                  <c:v>385519.11863568582</c:v>
                </c:pt>
                <c:pt idx="32">
                  <c:v>164491.75628100301</c:v>
                </c:pt>
                <c:pt idx="33">
                  <c:v>20522.088648239966</c:v>
                </c:pt>
                <c:pt idx="34">
                  <c:v>32290.831122258765</c:v>
                </c:pt>
                <c:pt idx="35">
                  <c:v>239812.90428182954</c:v>
                </c:pt>
                <c:pt idx="36">
                  <c:v>145475.40548280728</c:v>
                </c:pt>
                <c:pt idx="37">
                  <c:v>1022296.4658488038</c:v>
                </c:pt>
                <c:pt idx="38">
                  <c:v>155608.10328792268</c:v>
                </c:pt>
                <c:pt idx="39">
                  <c:v>458754.04041830974</c:v>
                </c:pt>
                <c:pt idx="40">
                  <c:v>291634.45396966964</c:v>
                </c:pt>
                <c:pt idx="41">
                  <c:v>26951.478592701562</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関ヶ原町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43968.393384282608</c:v>
                </c:pt>
                <c:pt idx="1">
                  <c:v>310677.53381314501</c:v>
                </c:pt>
                <c:pt idx="2">
                  <c:v>3087391.7012057169</c:v>
                </c:pt>
                <c:pt idx="3">
                  <c:v>1055464.9353980445</c:v>
                </c:pt>
                <c:pt idx="4">
                  <c:v>317908.02657833346</c:v>
                </c:pt>
                <c:pt idx="5">
                  <c:v>313083.27080439753</c:v>
                </c:pt>
                <c:pt idx="6">
                  <c:v>446087.52983131038</c:v>
                </c:pt>
                <c:pt idx="7">
                  <c:v>-258955.94929428597</c:v>
                </c:pt>
                <c:pt idx="8">
                  <c:v>-1397.4576275141299</c:v>
                </c:pt>
                <c:pt idx="9">
                  <c:v>-157230.11355299607</c:v>
                </c:pt>
                <c:pt idx="10">
                  <c:v>184291.57440306185</c:v>
                </c:pt>
                <c:pt idx="11">
                  <c:v>2230.0299414692563</c:v>
                </c:pt>
                <c:pt idx="12">
                  <c:v>-41561.838509807858</c:v>
                </c:pt>
                <c:pt idx="13">
                  <c:v>-127055.23493453115</c:v>
                </c:pt>
                <c:pt idx="14">
                  <c:v>2925118.6990596876</c:v>
                </c:pt>
                <c:pt idx="15">
                  <c:v>1485681.3291106182</c:v>
                </c:pt>
                <c:pt idx="16">
                  <c:v>51783.19056160422</c:v>
                </c:pt>
                <c:pt idx="17">
                  <c:v>29531.736088364778</c:v>
                </c:pt>
                <c:pt idx="18">
                  <c:v>463265.29925855866</c:v>
                </c:pt>
                <c:pt idx="19">
                  <c:v>371876.73177187407</c:v>
                </c:pt>
                <c:pt idx="20">
                  <c:v>252639.51738103217</c:v>
                </c:pt>
                <c:pt idx="21">
                  <c:v>791284.42436238204</c:v>
                </c:pt>
                <c:pt idx="22">
                  <c:v>6708097.4205664136</c:v>
                </c:pt>
                <c:pt idx="23">
                  <c:v>96608.896189126302</c:v>
                </c:pt>
                <c:pt idx="24">
                  <c:v>232000.73203940224</c:v>
                </c:pt>
                <c:pt idx="25">
                  <c:v>118205.72554926854</c:v>
                </c:pt>
                <c:pt idx="26">
                  <c:v>101800.51728868065</c:v>
                </c:pt>
                <c:pt idx="27">
                  <c:v>951299.49949122116</c:v>
                </c:pt>
                <c:pt idx="28">
                  <c:v>153219.29970760661</c:v>
                </c:pt>
                <c:pt idx="29">
                  <c:v>151179.11558550972</c:v>
                </c:pt>
                <c:pt idx="30">
                  <c:v>1689283.2290939698</c:v>
                </c:pt>
                <c:pt idx="31">
                  <c:v>385519.11863568582</c:v>
                </c:pt>
                <c:pt idx="32">
                  <c:v>164491.75628100301</c:v>
                </c:pt>
                <c:pt idx="33">
                  <c:v>20522.088648239966</c:v>
                </c:pt>
                <c:pt idx="34">
                  <c:v>32290.831122258765</c:v>
                </c:pt>
                <c:pt idx="35">
                  <c:v>239812.90428182954</c:v>
                </c:pt>
                <c:pt idx="36">
                  <c:v>145475.40548280728</c:v>
                </c:pt>
                <c:pt idx="37">
                  <c:v>1022296.4658488038</c:v>
                </c:pt>
                <c:pt idx="38">
                  <c:v>155608.10328792268</c:v>
                </c:pt>
                <c:pt idx="39">
                  <c:v>458754.04041830974</c:v>
                </c:pt>
                <c:pt idx="40">
                  <c:v>291634.45396966964</c:v>
                </c:pt>
                <c:pt idx="41">
                  <c:v>26951.478592701562</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関ヶ原町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98035.545615717405</c:v>
                </c:pt>
                <c:pt idx="1">
                  <c:v>146661.52118685495</c:v>
                </c:pt>
                <c:pt idx="2">
                  <c:v>128928.33879428246</c:v>
                </c:pt>
                <c:pt idx="3">
                  <c:v>395921.45460195566</c:v>
                </c:pt>
                <c:pt idx="4">
                  <c:v>1314490.7784216667</c:v>
                </c:pt>
                <c:pt idx="5">
                  <c:v>117396.61819560252</c:v>
                </c:pt>
                <c:pt idx="6">
                  <c:v>238240.08116868968</c:v>
                </c:pt>
                <c:pt idx="7">
                  <c:v>1291001.4608020261</c:v>
                </c:pt>
                <c:pt idx="8">
                  <c:v>120168.15162751412</c:v>
                </c:pt>
                <c:pt idx="9">
                  <c:v>929428.7121619659</c:v>
                </c:pt>
                <c:pt idx="10">
                  <c:v>68050.095052238146</c:v>
                </c:pt>
                <c:pt idx="11">
                  <c:v>84350.412058530754</c:v>
                </c:pt>
                <c:pt idx="12">
                  <c:v>173054.08250980786</c:v>
                </c:pt>
                <c:pt idx="13">
                  <c:v>2352845.0489345314</c:v>
                </c:pt>
                <c:pt idx="14">
                  <c:v>246383.74094031248</c:v>
                </c:pt>
                <c:pt idx="15">
                  <c:v>172558.21288938157</c:v>
                </c:pt>
                <c:pt idx="16">
                  <c:v>186332.15643839573</c:v>
                </c:pt>
                <c:pt idx="17">
                  <c:v>71073.837911635215</c:v>
                </c:pt>
                <c:pt idx="18">
                  <c:v>36264.30874144136</c:v>
                </c:pt>
                <c:pt idx="19">
                  <c:v>9431.450228126032</c:v>
                </c:pt>
                <c:pt idx="20">
                  <c:v>68234.892618967875</c:v>
                </c:pt>
                <c:pt idx="21">
                  <c:v>704511.47763761797</c:v>
                </c:pt>
                <c:pt idx="22">
                  <c:v>537696.0931212462</c:v>
                </c:pt>
                <c:pt idx="23">
                  <c:v>595778.49481087364</c:v>
                </c:pt>
                <c:pt idx="24">
                  <c:v>222020.59396059776</c:v>
                </c:pt>
                <c:pt idx="25">
                  <c:v>407226.1064507314</c:v>
                </c:pt>
                <c:pt idx="26">
                  <c:v>62587.897711319354</c:v>
                </c:pt>
                <c:pt idx="27">
                  <c:v>671590.81111712905</c:v>
                </c:pt>
                <c:pt idx="28">
                  <c:v>330314.0652923935</c:v>
                </c:pt>
                <c:pt idx="29">
                  <c:v>11548.314414490284</c:v>
                </c:pt>
                <c:pt idx="30">
                  <c:v>186085.26292654031</c:v>
                </c:pt>
                <c:pt idx="31">
                  <c:v>17669.160272194131</c:v>
                </c:pt>
                <c:pt idx="32">
                  <c:v>294974.318718997</c:v>
                </c:pt>
                <c:pt idx="33">
                  <c:v>283210.43835175998</c:v>
                </c:pt>
                <c:pt idx="34">
                  <c:v>199447.63587774124</c:v>
                </c:pt>
                <c:pt idx="35">
                  <c:v>436470.03432123031</c:v>
                </c:pt>
                <c:pt idx="36">
                  <c:v>199141.59951719272</c:v>
                </c:pt>
                <c:pt idx="37">
                  <c:v>224176.02515119637</c:v>
                </c:pt>
                <c:pt idx="38">
                  <c:v>88684.84777834735</c:v>
                </c:pt>
                <c:pt idx="39">
                  <c:v>160701.06858169017</c:v>
                </c:pt>
                <c:pt idx="40">
                  <c:v>192006.56903033037</c:v>
                </c:pt>
                <c:pt idx="41">
                  <c:v>107159.14040729844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関ヶ原町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98035.545615717405</c:v>
                </c:pt>
                <c:pt idx="1">
                  <c:v>146661.52118685495</c:v>
                </c:pt>
                <c:pt idx="2">
                  <c:v>128928.33879428246</c:v>
                </c:pt>
                <c:pt idx="3">
                  <c:v>395921.45460195566</c:v>
                </c:pt>
                <c:pt idx="4">
                  <c:v>1314490.7784216667</c:v>
                </c:pt>
                <c:pt idx="5">
                  <c:v>117396.61819560252</c:v>
                </c:pt>
                <c:pt idx="6">
                  <c:v>238240.08116868968</c:v>
                </c:pt>
                <c:pt idx="7">
                  <c:v>1291001.4608020261</c:v>
                </c:pt>
                <c:pt idx="8">
                  <c:v>120168.15162751412</c:v>
                </c:pt>
                <c:pt idx="9">
                  <c:v>929428.7121619659</c:v>
                </c:pt>
                <c:pt idx="10">
                  <c:v>68050.095052238146</c:v>
                </c:pt>
                <c:pt idx="11">
                  <c:v>84350.412058530754</c:v>
                </c:pt>
                <c:pt idx="12">
                  <c:v>173054.08250980786</c:v>
                </c:pt>
                <c:pt idx="13">
                  <c:v>2352845.0489345314</c:v>
                </c:pt>
                <c:pt idx="14">
                  <c:v>246383.74094031248</c:v>
                </c:pt>
                <c:pt idx="15">
                  <c:v>172558.21288938157</c:v>
                </c:pt>
                <c:pt idx="16">
                  <c:v>186332.15643839573</c:v>
                </c:pt>
                <c:pt idx="17">
                  <c:v>71073.837911635215</c:v>
                </c:pt>
                <c:pt idx="18">
                  <c:v>36264.30874144136</c:v>
                </c:pt>
                <c:pt idx="19">
                  <c:v>9431.450228126032</c:v>
                </c:pt>
                <c:pt idx="20">
                  <c:v>68234.892618967875</c:v>
                </c:pt>
                <c:pt idx="21">
                  <c:v>704511.47763761797</c:v>
                </c:pt>
                <c:pt idx="22">
                  <c:v>537696.0931212462</c:v>
                </c:pt>
                <c:pt idx="23">
                  <c:v>595778.49481087364</c:v>
                </c:pt>
                <c:pt idx="24">
                  <c:v>222020.59396059776</c:v>
                </c:pt>
                <c:pt idx="25">
                  <c:v>407226.1064507314</c:v>
                </c:pt>
                <c:pt idx="26">
                  <c:v>62587.897711319354</c:v>
                </c:pt>
                <c:pt idx="27">
                  <c:v>671590.81111712905</c:v>
                </c:pt>
                <c:pt idx="28">
                  <c:v>330314.0652923935</c:v>
                </c:pt>
                <c:pt idx="29">
                  <c:v>11548.314414490284</c:v>
                </c:pt>
                <c:pt idx="30">
                  <c:v>186085.26292654031</c:v>
                </c:pt>
                <c:pt idx="31">
                  <c:v>17669.160272194131</c:v>
                </c:pt>
                <c:pt idx="32">
                  <c:v>294974.318718997</c:v>
                </c:pt>
                <c:pt idx="33">
                  <c:v>283210.43835175998</c:v>
                </c:pt>
                <c:pt idx="34">
                  <c:v>199447.63587774124</c:v>
                </c:pt>
                <c:pt idx="35">
                  <c:v>436470.03432123031</c:v>
                </c:pt>
                <c:pt idx="36">
                  <c:v>199141.59951719272</c:v>
                </c:pt>
                <c:pt idx="37">
                  <c:v>224176.02515119637</c:v>
                </c:pt>
                <c:pt idx="38">
                  <c:v>88684.84777834735</c:v>
                </c:pt>
                <c:pt idx="39">
                  <c:v>160701.06858169017</c:v>
                </c:pt>
                <c:pt idx="40">
                  <c:v>192006.56903033037</c:v>
                </c:pt>
                <c:pt idx="41">
                  <c:v>107159.14040729844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関ヶ原町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関ヶ原町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関ヶ原町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270.68750773999994</c:v>
                </c:pt>
                <c:pt idx="8">
                  <c:v>0</c:v>
                </c:pt>
                <c:pt idx="9">
                  <c:v>2752.4236089699993</c:v>
                </c:pt>
                <c:pt idx="10">
                  <c:v>103516.7614553</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1781842.43968766</c:v>
                </c:pt>
                <c:pt idx="23">
                  <c:v>1818.48</c:v>
                </c:pt>
                <c:pt idx="24">
                  <c:v>2214.7840000000006</c:v>
                </c:pt>
                <c:pt idx="25">
                  <c:v>2483.8530000000001</c:v>
                </c:pt>
                <c:pt idx="26">
                  <c:v>0</c:v>
                </c:pt>
                <c:pt idx="27">
                  <c:v>105471.56360835</c:v>
                </c:pt>
                <c:pt idx="28">
                  <c:v>0</c:v>
                </c:pt>
                <c:pt idx="29">
                  <c:v>20985.956999999999</c:v>
                </c:pt>
                <c:pt idx="30">
                  <c:v>464605.80402050994</c:v>
                </c:pt>
                <c:pt idx="31">
                  <c:v>269605.72490787995</c:v>
                </c:pt>
                <c:pt idx="32">
                  <c:v>1194.357</c:v>
                </c:pt>
                <c:pt idx="33">
                  <c:v>0</c:v>
                </c:pt>
                <c:pt idx="34">
                  <c:v>0</c:v>
                </c:pt>
                <c:pt idx="35">
                  <c:v>3520.2576030600003</c:v>
                </c:pt>
                <c:pt idx="36">
                  <c:v>25346.107</c:v>
                </c:pt>
                <c:pt idx="37">
                  <c:v>66328.394</c:v>
                </c:pt>
                <c:pt idx="38">
                  <c:v>12669.127066269999</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関ヶ原町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関ヶ原町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1032045.5115077401</c:v>
                </c:pt>
                <c:pt idx="8">
                  <c:v>118770.69399999999</c:v>
                </c:pt>
                <c:pt idx="9">
                  <c:v>772198.59860896983</c:v>
                </c:pt>
                <c:pt idx="10">
                  <c:v>252341.6694553</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7245793.51368766</c:v>
                </c:pt>
                <c:pt idx="23">
                  <c:v>692387.39099999995</c:v>
                </c:pt>
                <c:pt idx="24">
                  <c:v>454021.326</c:v>
                </c:pt>
                <c:pt idx="25">
                  <c:v>525431.83199999994</c:v>
                </c:pt>
                <c:pt idx="26">
                  <c:v>164388.41500000001</c:v>
                </c:pt>
                <c:pt idx="27">
                  <c:v>1622890.3106083502</c:v>
                </c:pt>
                <c:pt idx="28">
                  <c:v>483533.36500000011</c:v>
                </c:pt>
                <c:pt idx="29">
                  <c:v>162727.43</c:v>
                </c:pt>
                <c:pt idx="30">
                  <c:v>1875368.4920205101</c:v>
                </c:pt>
                <c:pt idx="31">
                  <c:v>403188.27890787995</c:v>
                </c:pt>
                <c:pt idx="32">
                  <c:v>459466.07500000001</c:v>
                </c:pt>
                <c:pt idx="33">
                  <c:v>303732.52699999994</c:v>
                </c:pt>
                <c:pt idx="34">
                  <c:v>231738.467</c:v>
                </c:pt>
                <c:pt idx="35">
                  <c:v>676282.93860305985</c:v>
                </c:pt>
                <c:pt idx="36">
                  <c:v>344617.005</c:v>
                </c:pt>
                <c:pt idx="37">
                  <c:v>1246472.4910000002</c:v>
                </c:pt>
                <c:pt idx="38">
                  <c:v>244292.95106627003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再エネ比較シート!$CO$13:$CO$42</c:f>
              <c:numCache>
                <c:formatCode>0.0%</c:formatCode>
                <c:ptCount val="30"/>
                <c:pt idx="0">
                  <c:v>2.5713002470244779E-2</c:v>
                </c:pt>
                <c:pt idx="1">
                  <c:v>4.2017702890050121E-2</c:v>
                </c:pt>
                <c:pt idx="2">
                  <c:v>0.12547214353163361</c:v>
                </c:pt>
                <c:pt idx="3">
                  <c:v>0.11951766086863728</c:v>
                </c:pt>
                <c:pt idx="4">
                  <c:v>3.6536096961180396E-2</c:v>
                </c:pt>
                <c:pt idx="5">
                  <c:v>7.0350877192982456E-2</c:v>
                </c:pt>
                <c:pt idx="6">
                  <c:v>4.6511627906976744E-2</c:v>
                </c:pt>
                <c:pt idx="7">
                  <c:v>8.3184677495070886E-2</c:v>
                </c:pt>
                <c:pt idx="8">
                  <c:v>1.6239990977782792E-2</c:v>
                </c:pt>
                <c:pt idx="9">
                  <c:v>3.6108432444015855E-2</c:v>
                </c:pt>
                <c:pt idx="10">
                  <c:v>0.11663747810858144</c:v>
                </c:pt>
                <c:pt idx="11">
                  <c:v>4.0268456375838924E-2</c:v>
                </c:pt>
                <c:pt idx="12">
                  <c:v>5.6103997654188255E-2</c:v>
                </c:pt>
                <c:pt idx="13">
                  <c:v>9.0463416890204415E-2</c:v>
                </c:pt>
                <c:pt idx="14">
                  <c:v>7.6702176933765631E-2</c:v>
                </c:pt>
                <c:pt idx="15">
                  <c:v>4.9666814749000442E-2</c:v>
                </c:pt>
                <c:pt idx="16">
                  <c:v>8.4355976422842788E-2</c:v>
                </c:pt>
                <c:pt idx="17">
                  <c:v>4.5213796667097274E-2</c:v>
                </c:pt>
                <c:pt idx="18">
                  <c:v>0.12228820749000122</c:v>
                </c:pt>
                <c:pt idx="19">
                  <c:v>5.6490384615384616E-2</c:v>
                </c:pt>
                <c:pt idx="20">
                  <c:v>6.7462686567164185E-2</c:v>
                </c:pt>
                <c:pt idx="21">
                  <c:v>5.204180583988794E-2</c:v>
                </c:pt>
                <c:pt idx="22">
                  <c:v>6.5907797381900973E-2</c:v>
                </c:pt>
                <c:pt idx="23">
                  <c:v>6.9104363913374683E-2</c:v>
                </c:pt>
                <c:pt idx="24">
                  <c:v>3.35493709492947E-2</c:v>
                </c:pt>
                <c:pt idx="25">
                  <c:v>8.9473684210526316E-2</c:v>
                </c:pt>
                <c:pt idx="26">
                  <c:v>0.15906161381799433</c:v>
                </c:pt>
                <c:pt idx="27">
                  <c:v>7.393111638954869E-2</c:v>
                </c:pt>
                <c:pt idx="28">
                  <c:v>5.7246049661399546E-2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再エネ比較シート!$CC$13:$CC$42</c:f>
              <c:numCache>
                <c:formatCode>0.0%</c:formatCode>
                <c:ptCount val="30"/>
                <c:pt idx="0">
                  <c:v>6.2526890321613409E-3</c:v>
                </c:pt>
                <c:pt idx="1">
                  <c:v>6.5399879393817154E-3</c:v>
                </c:pt>
                <c:pt idx="2">
                  <c:v>4.0607757589069648E-2</c:v>
                </c:pt>
                <c:pt idx="3">
                  <c:v>5.4116244533527119E-2</c:v>
                </c:pt>
                <c:pt idx="4">
                  <c:v>2.6892469680668777E-2</c:v>
                </c:pt>
                <c:pt idx="5">
                  <c:v>3.0149703451596722E-2</c:v>
                </c:pt>
                <c:pt idx="6">
                  <c:v>2.3468062098409272E-2</c:v>
                </c:pt>
                <c:pt idx="7">
                  <c:v>5.3150297179231747E-2</c:v>
                </c:pt>
                <c:pt idx="8">
                  <c:v>4.953192681162827E-3</c:v>
                </c:pt>
                <c:pt idx="9">
                  <c:v>2.4799830100942499E-2</c:v>
                </c:pt>
                <c:pt idx="10">
                  <c:v>6.7111665324314396E-2</c:v>
                </c:pt>
                <c:pt idx="11">
                  <c:v>1.6922799763697902E-2</c:v>
                </c:pt>
                <c:pt idx="12">
                  <c:v>2.7092345834570618E-2</c:v>
                </c:pt>
                <c:pt idx="13">
                  <c:v>3.1634373680154128E-2</c:v>
                </c:pt>
                <c:pt idx="14">
                  <c:v>2.5401862499104023E-2</c:v>
                </c:pt>
                <c:pt idx="15">
                  <c:v>1.6957810058708275E-2</c:v>
                </c:pt>
                <c:pt idx="16">
                  <c:v>2.653133272667943E-2</c:v>
                </c:pt>
                <c:pt idx="17">
                  <c:v>1.7098734970424304E-2</c:v>
                </c:pt>
                <c:pt idx="18">
                  <c:v>4.7146446917048675E-2</c:v>
                </c:pt>
                <c:pt idx="19">
                  <c:v>2.2745395497937755E-2</c:v>
                </c:pt>
                <c:pt idx="20">
                  <c:v>2.5739582702701498E-2</c:v>
                </c:pt>
                <c:pt idx="21">
                  <c:v>2.212137645525181E-2</c:v>
                </c:pt>
                <c:pt idx="22">
                  <c:v>4.3205823085443532E-2</c:v>
                </c:pt>
                <c:pt idx="23">
                  <c:v>3.2103229414379313E-2</c:v>
                </c:pt>
                <c:pt idx="24">
                  <c:v>9.785110267757165E-3</c:v>
                </c:pt>
                <c:pt idx="25">
                  <c:v>3.9918822319583908E-2</c:v>
                </c:pt>
                <c:pt idx="26">
                  <c:v>9.0213453952326716E-2</c:v>
                </c:pt>
                <c:pt idx="27">
                  <c:v>4.4241393376797576E-2</c:v>
                </c:pt>
                <c:pt idx="28">
                  <c:v>4.240998129105935E-2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再エネ比較シート!$CD$13:$CD$42</c:f>
              <c:numCache>
                <c:formatCode>0.0%</c:formatCode>
                <c:ptCount val="30"/>
                <c:pt idx="0">
                  <c:v>1.9171354336239625E-2</c:v>
                </c:pt>
                <c:pt idx="1">
                  <c:v>0.13491529780152078</c:v>
                </c:pt>
                <c:pt idx="2">
                  <c:v>0.12740068768408963</c:v>
                </c:pt>
                <c:pt idx="3">
                  <c:v>0.63210009794794364</c:v>
                </c:pt>
                <c:pt idx="4">
                  <c:v>0.4444508358750891</c:v>
                </c:pt>
                <c:pt idx="5">
                  <c:v>0.94748139688219724</c:v>
                </c:pt>
                <c:pt idx="6">
                  <c:v>0.33846240141776307</c:v>
                </c:pt>
                <c:pt idx="7">
                  <c:v>2.3863135855900729E-2</c:v>
                </c:pt>
                <c:pt idx="8">
                  <c:v>3.5064801486057763E-2</c:v>
                </c:pt>
                <c:pt idx="9">
                  <c:v>8.5216692022633336E-2</c:v>
                </c:pt>
                <c:pt idx="10">
                  <c:v>0.15091292424685734</c:v>
                </c:pt>
                <c:pt idx="11">
                  <c:v>6.7173957202647697E-2</c:v>
                </c:pt>
                <c:pt idx="12">
                  <c:v>8.2215371763562403E-2</c:v>
                </c:pt>
                <c:pt idx="13">
                  <c:v>0.40933173948477991</c:v>
                </c:pt>
                <c:pt idx="14">
                  <c:v>1.0312419420377943</c:v>
                </c:pt>
                <c:pt idx="15">
                  <c:v>0.19554510851105394</c:v>
                </c:pt>
                <c:pt idx="16">
                  <c:v>6.7668652284577191E-2</c:v>
                </c:pt>
                <c:pt idx="17">
                  <c:v>7.4292115966876807E-2</c:v>
                </c:pt>
                <c:pt idx="18">
                  <c:v>0.13543582192042714</c:v>
                </c:pt>
                <c:pt idx="19">
                  <c:v>0.15463951399995063</c:v>
                </c:pt>
                <c:pt idx="20">
                  <c:v>7.1017596015557766E-2</c:v>
                </c:pt>
                <c:pt idx="21">
                  <c:v>7.6061313332531369E-2</c:v>
                </c:pt>
                <c:pt idx="22">
                  <c:v>0.72474386250917422</c:v>
                </c:pt>
                <c:pt idx="23">
                  <c:v>7.7801543531933276E-2</c:v>
                </c:pt>
                <c:pt idx="24">
                  <c:v>4.4051451243831254E-3</c:v>
                </c:pt>
                <c:pt idx="25">
                  <c:v>0.3068161799926154</c:v>
                </c:pt>
                <c:pt idx="26">
                  <c:v>0.19514096941880155</c:v>
                </c:pt>
                <c:pt idx="27">
                  <c:v>3.3266383332053992E-2</c:v>
                </c:pt>
                <c:pt idx="28">
                  <c:v>0.29372860965862274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再エネ比較シート!$CE$13:$CE$42</c:f>
              <c:numCache>
                <c:formatCode>0.0%</c:formatCode>
                <c:ptCount val="30"/>
                <c:pt idx="0">
                  <c:v>1.4563254749270308E-2</c:v>
                </c:pt>
                <c:pt idx="1">
                  <c:v>0.55612567513525679</c:v>
                </c:pt>
                <c:pt idx="2">
                  <c:v>0</c:v>
                </c:pt>
                <c:pt idx="3">
                  <c:v>0</c:v>
                </c:pt>
                <c:pt idx="4">
                  <c:v>0</c:v>
                </c:pt>
                <c:pt idx="5">
                  <c:v>2.8668023341396978E-4</c:v>
                </c:pt>
                <c:pt idx="6">
                  <c:v>0</c:v>
                </c:pt>
                <c:pt idx="7">
                  <c:v>0</c:v>
                </c:pt>
                <c:pt idx="8">
                  <c:v>0</c:v>
                </c:pt>
                <c:pt idx="9">
                  <c:v>0</c:v>
                </c:pt>
                <c:pt idx="10">
                  <c:v>7.5858139383151279E-5</c:v>
                </c:pt>
                <c:pt idx="11">
                  <c:v>0</c:v>
                </c:pt>
                <c:pt idx="12">
                  <c:v>0</c:v>
                </c:pt>
                <c:pt idx="13">
                  <c:v>4.8052700719944245E-4</c:v>
                </c:pt>
                <c:pt idx="14">
                  <c:v>0</c:v>
                </c:pt>
                <c:pt idx="15">
                  <c:v>0.50895317094551984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再エネ比較シート!$CF$13:$CF$42</c:f>
              <c:numCache>
                <c:formatCode>0.0%</c:formatCode>
                <c:ptCount val="30"/>
                <c:pt idx="0">
                  <c:v>1.5131691466903118E-2</c:v>
                </c:pt>
                <c:pt idx="1">
                  <c:v>7.2238008175178642E-2</c:v>
                </c:pt>
                <c:pt idx="2">
                  <c:v>1.7918810460528236E-3</c:v>
                </c:pt>
                <c:pt idx="3">
                  <c:v>0</c:v>
                </c:pt>
                <c:pt idx="4">
                  <c:v>0</c:v>
                </c:pt>
                <c:pt idx="5">
                  <c:v>1.1381845495343715E-4</c:v>
                </c:pt>
                <c:pt idx="6">
                  <c:v>0</c:v>
                </c:pt>
                <c:pt idx="7">
                  <c:v>0</c:v>
                </c:pt>
                <c:pt idx="8">
                  <c:v>0.62478198526605677</c:v>
                </c:pt>
                <c:pt idx="9">
                  <c:v>0</c:v>
                </c:pt>
                <c:pt idx="10">
                  <c:v>0</c:v>
                </c:pt>
                <c:pt idx="11">
                  <c:v>0</c:v>
                </c:pt>
                <c:pt idx="12">
                  <c:v>2.4578817365490526E-2</c:v>
                </c:pt>
                <c:pt idx="13">
                  <c:v>0</c:v>
                </c:pt>
                <c:pt idx="14">
                  <c:v>0</c:v>
                </c:pt>
                <c:pt idx="15">
                  <c:v>0.28862916189433263</c:v>
                </c:pt>
                <c:pt idx="16">
                  <c:v>0</c:v>
                </c:pt>
                <c:pt idx="17">
                  <c:v>5.5279259847483605E-3</c:v>
                </c:pt>
                <c:pt idx="18">
                  <c:v>0</c:v>
                </c:pt>
                <c:pt idx="19">
                  <c:v>0</c:v>
                </c:pt>
                <c:pt idx="20">
                  <c:v>0</c:v>
                </c:pt>
                <c:pt idx="21">
                  <c:v>0</c:v>
                </c:pt>
                <c:pt idx="22">
                  <c:v>0</c:v>
                </c:pt>
                <c:pt idx="23">
                  <c:v>0</c:v>
                </c:pt>
                <c:pt idx="24">
                  <c:v>0.21512978140669314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再エネ比較シート!$CH$13:$CH$42</c:f>
              <c:numCache>
                <c:formatCode>0.0%</c:formatCode>
                <c:ptCount val="30"/>
                <c:pt idx="0">
                  <c:v>0</c:v>
                </c:pt>
                <c:pt idx="1">
                  <c:v>0</c:v>
                </c:pt>
                <c:pt idx="2">
                  <c:v>0</c:v>
                </c:pt>
                <c:pt idx="3">
                  <c:v>0</c:v>
                </c:pt>
                <c:pt idx="4">
                  <c:v>0</c:v>
                </c:pt>
                <c:pt idx="5">
                  <c:v>0</c:v>
                </c:pt>
                <c:pt idx="6">
                  <c:v>2.0833559910605502E-2</c:v>
                </c:pt>
                <c:pt idx="7">
                  <c:v>0</c:v>
                </c:pt>
                <c:pt idx="8">
                  <c:v>0</c:v>
                </c:pt>
                <c:pt idx="9">
                  <c:v>0</c:v>
                </c:pt>
                <c:pt idx="10">
                  <c:v>0</c:v>
                </c:pt>
                <c:pt idx="11">
                  <c:v>9.5633519047757604E-2</c:v>
                </c:pt>
                <c:pt idx="12">
                  <c:v>0.91417943260128942</c:v>
                </c:pt>
                <c:pt idx="13">
                  <c:v>0</c:v>
                </c:pt>
                <c:pt idx="14">
                  <c:v>0.41789047768957105</c:v>
                </c:pt>
                <c:pt idx="15">
                  <c:v>0.52775487077118721</c:v>
                </c:pt>
                <c:pt idx="16">
                  <c:v>0</c:v>
                </c:pt>
                <c:pt idx="17">
                  <c:v>6.7717093313167401E-2</c:v>
                </c:pt>
                <c:pt idx="18">
                  <c:v>0</c:v>
                </c:pt>
                <c:pt idx="19">
                  <c:v>0</c:v>
                </c:pt>
                <c:pt idx="20">
                  <c:v>0</c:v>
                </c:pt>
                <c:pt idx="21">
                  <c:v>8.2773821880463283E-2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再エネ比較シート!$CI$13:$CI$42</c:f>
              <c:numCache>
                <c:formatCode>0.0%</c:formatCode>
                <c:ptCount val="30"/>
                <c:pt idx="0">
                  <c:v>5.5118989584574389E-2</c:v>
                </c:pt>
                <c:pt idx="1">
                  <c:v>0.76981896905133795</c:v>
                </c:pt>
                <c:pt idx="2">
                  <c:v>0.1698003263192121</c:v>
                </c:pt>
                <c:pt idx="3">
                  <c:v>0.68621634248147068</c:v>
                </c:pt>
                <c:pt idx="4">
                  <c:v>0.47134330555575787</c:v>
                </c:pt>
                <c:pt idx="5">
                  <c:v>0.97803159902216119</c:v>
                </c:pt>
                <c:pt idx="6">
                  <c:v>0.38276402342677784</c:v>
                </c:pt>
                <c:pt idx="7">
                  <c:v>7.7013433035132486E-2</c:v>
                </c:pt>
                <c:pt idx="8">
                  <c:v>0.66479997943327729</c:v>
                </c:pt>
                <c:pt idx="9">
                  <c:v>0.11001652212357584</c:v>
                </c:pt>
                <c:pt idx="10">
                  <c:v>0.21810044771055492</c:v>
                </c:pt>
                <c:pt idx="11">
                  <c:v>0.17973027601410319</c:v>
                </c:pt>
                <c:pt idx="12">
                  <c:v>1.0480659675649131</c:v>
                </c:pt>
                <c:pt idx="13">
                  <c:v>0.44144664017213353</c:v>
                </c:pt>
                <c:pt idx="14">
                  <c:v>1.4745342822264693</c:v>
                </c:pt>
                <c:pt idx="15">
                  <c:v>1.5378401221808018</c:v>
                </c:pt>
                <c:pt idx="16">
                  <c:v>9.4199985011256621E-2</c:v>
                </c:pt>
                <c:pt idx="17">
                  <c:v>0.16463587023521686</c:v>
                </c:pt>
                <c:pt idx="18">
                  <c:v>0.1825822688374758</c:v>
                </c:pt>
                <c:pt idx="19">
                  <c:v>0.1773849094978884</c:v>
                </c:pt>
                <c:pt idx="20">
                  <c:v>9.6757178718259257E-2</c:v>
                </c:pt>
                <c:pt idx="21">
                  <c:v>0.18095651166824644</c:v>
                </c:pt>
                <c:pt idx="22">
                  <c:v>0.76794968559461774</c:v>
                </c:pt>
                <c:pt idx="23">
                  <c:v>0.1099047729463126</c:v>
                </c:pt>
                <c:pt idx="24">
                  <c:v>0.22932003679883339</c:v>
                </c:pt>
                <c:pt idx="25">
                  <c:v>0.34673500231219934</c:v>
                </c:pt>
                <c:pt idx="26">
                  <c:v>0.28535442337112826</c:v>
                </c:pt>
                <c:pt idx="27">
                  <c:v>7.7507776708851561E-2</c:v>
                </c:pt>
                <c:pt idx="28">
                  <c:v>0.33613859094968207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再エネ比較シート!$BE$13:$BE$42</c:f>
              <c:numCache>
                <c:formatCode>#,##0_);[Red]\(#,##0\)</c:formatCode>
                <c:ptCount val="30"/>
                <c:pt idx="0">
                  <c:v>1165.8179999999998</c:v>
                </c:pt>
                <c:pt idx="1">
                  <c:v>1821</c:v>
                </c:pt>
                <c:pt idx="2">
                  <c:v>4962.5000000000073</c:v>
                </c:pt>
                <c:pt idx="3">
                  <c:v>5403.700000000008</c:v>
                </c:pt>
                <c:pt idx="4">
                  <c:v>2762.8300000000036</c:v>
                </c:pt>
                <c:pt idx="5">
                  <c:v>3712.3680000000031</c:v>
                </c:pt>
                <c:pt idx="6">
                  <c:v>2433.800000000002</c:v>
                </c:pt>
                <c:pt idx="7">
                  <c:v>3731.7000000000035</c:v>
                </c:pt>
                <c:pt idx="8">
                  <c:v>768.01999999999987</c:v>
                </c:pt>
                <c:pt idx="9">
                  <c:v>1892.1000000000013</c:v>
                </c:pt>
                <c:pt idx="10">
                  <c:v>5124.7999999999929</c:v>
                </c:pt>
                <c:pt idx="11">
                  <c:v>1619.2000000000003</c:v>
                </c:pt>
                <c:pt idx="12">
                  <c:v>2509.300000000002</c:v>
                </c:pt>
                <c:pt idx="13">
                  <c:v>5029.0390000000025</c:v>
                </c:pt>
                <c:pt idx="14">
                  <c:v>3817.5550000000021</c:v>
                </c:pt>
                <c:pt idx="15">
                  <c:v>2575.4370000000008</c:v>
                </c:pt>
                <c:pt idx="16">
                  <c:v>4223.3810000000012</c:v>
                </c:pt>
                <c:pt idx="17">
                  <c:v>1625.6</c:v>
                </c:pt>
                <c:pt idx="18">
                  <c:v>4611.9000000000042</c:v>
                </c:pt>
                <c:pt idx="19">
                  <c:v>2979.7000000000007</c:v>
                </c:pt>
                <c:pt idx="20">
                  <c:v>2903.2000000000025</c:v>
                </c:pt>
                <c:pt idx="21">
                  <c:v>2225.3999999999996</c:v>
                </c:pt>
                <c:pt idx="22">
                  <c:v>3037.100000000004</c:v>
                </c:pt>
                <c:pt idx="23">
                  <c:v>3214.5000000000045</c:v>
                </c:pt>
                <c:pt idx="24">
                  <c:v>1328.6839999999997</c:v>
                </c:pt>
                <c:pt idx="25">
                  <c:v>3581.8000000000034</c:v>
                </c:pt>
                <c:pt idx="26">
                  <c:v>6798.9090000000051</c:v>
                </c:pt>
                <c:pt idx="27">
                  <c:v>3218.2000000000007</c:v>
                </c:pt>
                <c:pt idx="28">
                  <c:v>3262.1800000000012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再エネ比較シート!$BF$13:$BF$42</c:f>
              <c:numCache>
                <c:formatCode>#,##0_);[Red]\(#,##0\)</c:formatCode>
                <c:ptCount val="30"/>
                <c:pt idx="0">
                  <c:v>3243.1</c:v>
                </c:pt>
                <c:pt idx="1">
                  <c:v>34083</c:v>
                </c:pt>
                <c:pt idx="2">
                  <c:v>14125.600000000002</c:v>
                </c:pt>
                <c:pt idx="3">
                  <c:v>57265.499999999978</c:v>
                </c:pt>
                <c:pt idx="4">
                  <c:v>41427.699999999975</c:v>
                </c:pt>
                <c:pt idx="5">
                  <c:v>105847.90999999989</c:v>
                </c:pt>
                <c:pt idx="6">
                  <c:v>31846.500000000015</c:v>
                </c:pt>
                <c:pt idx="7">
                  <c:v>1520.1000000000004</c:v>
                </c:pt>
                <c:pt idx="8">
                  <c:v>4932.9000000000005</c:v>
                </c:pt>
                <c:pt idx="9">
                  <c:v>5898.7999999999975</c:v>
                </c:pt>
                <c:pt idx="10">
                  <c:v>10455.600000000004</c:v>
                </c:pt>
                <c:pt idx="11">
                  <c:v>5831.4</c:v>
                </c:pt>
                <c:pt idx="12">
                  <c:v>6908.7999999999993</c:v>
                </c:pt>
                <c:pt idx="13">
                  <c:v>59039.789999999928</c:v>
                </c:pt>
                <c:pt idx="14">
                  <c:v>140612.5</c:v>
                </c:pt>
                <c:pt idx="15">
                  <c:v>26944.600000000009</c:v>
                </c:pt>
                <c:pt idx="16">
                  <c:v>9773.1000000000022</c:v>
                </c:pt>
                <c:pt idx="17">
                  <c:v>6408.2</c:v>
                </c:pt>
                <c:pt idx="18">
                  <c:v>12020.1</c:v>
                </c:pt>
                <c:pt idx="19">
                  <c:v>18379.900000000001</c:v>
                </c:pt>
                <c:pt idx="20">
                  <c:v>7267.4999999999964</c:v>
                </c:pt>
                <c:pt idx="21">
                  <c:v>6942.3</c:v>
                </c:pt>
                <c:pt idx="22">
                  <c:v>46221.599999999962</c:v>
                </c:pt>
                <c:pt idx="23">
                  <c:v>7068</c:v>
                </c:pt>
                <c:pt idx="24">
                  <c:v>542.70000000000005</c:v>
                </c:pt>
                <c:pt idx="25">
                  <c:v>24977.30000000001</c:v>
                </c:pt>
                <c:pt idx="26">
                  <c:v>13343.200000000003</c:v>
                </c:pt>
                <c:pt idx="27">
                  <c:v>2195.5</c:v>
                </c:pt>
                <c:pt idx="28">
                  <c:v>20498.86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再エネ比較シート!$BG$13:$BG$42</c:f>
              <c:numCache>
                <c:formatCode>#,##0_);[Red]\(#,##0\)</c:formatCode>
                <c:ptCount val="30"/>
                <c:pt idx="0">
                  <c:v>1500</c:v>
                </c:pt>
                <c:pt idx="1">
                  <c:v>85541.1</c:v>
                </c:pt>
                <c:pt idx="2">
                  <c:v>0</c:v>
                </c:pt>
                <c:pt idx="3">
                  <c:v>0</c:v>
                </c:pt>
                <c:pt idx="4">
                  <c:v>0</c:v>
                </c:pt>
                <c:pt idx="5">
                  <c:v>19.5</c:v>
                </c:pt>
                <c:pt idx="6">
                  <c:v>0</c:v>
                </c:pt>
                <c:pt idx="7">
                  <c:v>0</c:v>
                </c:pt>
                <c:pt idx="8">
                  <c:v>0</c:v>
                </c:pt>
                <c:pt idx="9">
                  <c:v>0</c:v>
                </c:pt>
                <c:pt idx="10">
                  <c:v>3.2</c:v>
                </c:pt>
                <c:pt idx="11">
                  <c:v>0</c:v>
                </c:pt>
                <c:pt idx="12">
                  <c:v>0</c:v>
                </c:pt>
                <c:pt idx="13">
                  <c:v>42.2</c:v>
                </c:pt>
                <c:pt idx="14">
                  <c:v>0</c:v>
                </c:pt>
                <c:pt idx="15">
                  <c:v>42700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再エネ比較シート!$BH$13:$BH$42</c:f>
              <c:numCache>
                <c:formatCode>#,##0_);[Red]\(#,##0\)</c:formatCode>
                <c:ptCount val="30"/>
                <c:pt idx="0">
                  <c:v>644.20000000000005</c:v>
                </c:pt>
                <c:pt idx="1">
                  <c:v>4592.7</c:v>
                </c:pt>
                <c:pt idx="2">
                  <c:v>50</c:v>
                </c:pt>
                <c:pt idx="3">
                  <c:v>0</c:v>
                </c:pt>
                <c:pt idx="4">
                  <c:v>0</c:v>
                </c:pt>
                <c:pt idx="5">
                  <c:v>3.2</c:v>
                </c:pt>
                <c:pt idx="6">
                  <c:v>0</c:v>
                </c:pt>
                <c:pt idx="7">
                  <c:v>0</c:v>
                </c:pt>
                <c:pt idx="8">
                  <c:v>22120</c:v>
                </c:pt>
                <c:pt idx="9">
                  <c:v>0</c:v>
                </c:pt>
                <c:pt idx="10">
                  <c:v>0</c:v>
                </c:pt>
                <c:pt idx="11">
                  <c:v>0</c:v>
                </c:pt>
                <c:pt idx="12">
                  <c:v>519.79999999999995</c:v>
                </c:pt>
                <c:pt idx="13">
                  <c:v>0</c:v>
                </c:pt>
                <c:pt idx="14">
                  <c:v>0</c:v>
                </c:pt>
                <c:pt idx="15">
                  <c:v>10009</c:v>
                </c:pt>
                <c:pt idx="16">
                  <c:v>0</c:v>
                </c:pt>
                <c:pt idx="17">
                  <c:v>120</c:v>
                </c:pt>
                <c:pt idx="18">
                  <c:v>0</c:v>
                </c:pt>
                <c:pt idx="19">
                  <c:v>0</c:v>
                </c:pt>
                <c:pt idx="20">
                  <c:v>0</c:v>
                </c:pt>
                <c:pt idx="21">
                  <c:v>0</c:v>
                </c:pt>
                <c:pt idx="22">
                  <c:v>0</c:v>
                </c:pt>
                <c:pt idx="23">
                  <c:v>0</c:v>
                </c:pt>
                <c:pt idx="24">
                  <c:v>6670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再エネ比較シート!$BJ$13:$BJ$42</c:f>
              <c:numCache>
                <c:formatCode>#,##0_);[Red]\(#,##0\)</c:formatCode>
                <c:ptCount val="30"/>
                <c:pt idx="0">
                  <c:v>0</c:v>
                </c:pt>
                <c:pt idx="1">
                  <c:v>0</c:v>
                </c:pt>
                <c:pt idx="2">
                  <c:v>0</c:v>
                </c:pt>
                <c:pt idx="3">
                  <c:v>0</c:v>
                </c:pt>
                <c:pt idx="4">
                  <c:v>0</c:v>
                </c:pt>
                <c:pt idx="5">
                  <c:v>0</c:v>
                </c:pt>
                <c:pt idx="6">
                  <c:v>370</c:v>
                </c:pt>
                <c:pt idx="7">
                  <c:v>0</c:v>
                </c:pt>
                <c:pt idx="8">
                  <c:v>0</c:v>
                </c:pt>
                <c:pt idx="9">
                  <c:v>0</c:v>
                </c:pt>
                <c:pt idx="10">
                  <c:v>0</c:v>
                </c:pt>
                <c:pt idx="11">
                  <c:v>1567</c:v>
                </c:pt>
                <c:pt idx="12">
                  <c:v>14500</c:v>
                </c:pt>
                <c:pt idx="13">
                  <c:v>0</c:v>
                </c:pt>
                <c:pt idx="14">
                  <c:v>10755.058999999999</c:v>
                </c:pt>
                <c:pt idx="15">
                  <c:v>13726</c:v>
                </c:pt>
                <c:pt idx="16">
                  <c:v>0</c:v>
                </c:pt>
                <c:pt idx="17">
                  <c:v>1102.5</c:v>
                </c:pt>
                <c:pt idx="18">
                  <c:v>0</c:v>
                </c:pt>
                <c:pt idx="19">
                  <c:v>0</c:v>
                </c:pt>
                <c:pt idx="20">
                  <c:v>0</c:v>
                </c:pt>
                <c:pt idx="21">
                  <c:v>1426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再エネ比較シート!$BK$13:$BK$42</c:f>
              <c:numCache>
                <c:formatCode>#,##0_);[Red]\(#,##0\)</c:formatCode>
                <c:ptCount val="30"/>
                <c:pt idx="0">
                  <c:v>6553.1179999999995</c:v>
                </c:pt>
                <c:pt idx="1">
                  <c:v>126037.8</c:v>
                </c:pt>
                <c:pt idx="2">
                  <c:v>19138.100000000009</c:v>
                </c:pt>
                <c:pt idx="3">
                  <c:v>62669.199999999983</c:v>
                </c:pt>
                <c:pt idx="4">
                  <c:v>44190.529999999977</c:v>
                </c:pt>
                <c:pt idx="5">
                  <c:v>109582.97799999989</c:v>
                </c:pt>
                <c:pt idx="6">
                  <c:v>34650.300000000017</c:v>
                </c:pt>
                <c:pt idx="7">
                  <c:v>5251.8000000000038</c:v>
                </c:pt>
                <c:pt idx="8">
                  <c:v>27820.92</c:v>
                </c:pt>
                <c:pt idx="9">
                  <c:v>7790.8999999999987</c:v>
                </c:pt>
                <c:pt idx="10">
                  <c:v>15583.599999999999</c:v>
                </c:pt>
                <c:pt idx="11">
                  <c:v>9017.6</c:v>
                </c:pt>
                <c:pt idx="12">
                  <c:v>24437.9</c:v>
                </c:pt>
                <c:pt idx="13">
                  <c:v>64111.02899999993</c:v>
                </c:pt>
                <c:pt idx="14">
                  <c:v>155185.114</c:v>
                </c:pt>
                <c:pt idx="15">
                  <c:v>95955.037000000011</c:v>
                </c:pt>
                <c:pt idx="16">
                  <c:v>13996.481000000003</c:v>
                </c:pt>
                <c:pt idx="17">
                  <c:v>9256.2999999999993</c:v>
                </c:pt>
                <c:pt idx="18">
                  <c:v>16632.000000000004</c:v>
                </c:pt>
                <c:pt idx="19">
                  <c:v>21359.600000000002</c:v>
                </c:pt>
                <c:pt idx="20">
                  <c:v>10170.699999999999</c:v>
                </c:pt>
                <c:pt idx="21">
                  <c:v>10593.7</c:v>
                </c:pt>
                <c:pt idx="22">
                  <c:v>49258.699999999968</c:v>
                </c:pt>
                <c:pt idx="23">
                  <c:v>10282.500000000004</c:v>
                </c:pt>
                <c:pt idx="24">
                  <c:v>8541.384</c:v>
                </c:pt>
                <c:pt idx="25">
                  <c:v>28559.100000000013</c:v>
                </c:pt>
                <c:pt idx="26">
                  <c:v>20142.109000000008</c:v>
                </c:pt>
                <c:pt idx="27">
                  <c:v>5413.7000000000007</c:v>
                </c:pt>
                <c:pt idx="28">
                  <c:v>23761.040000000001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再エネ比較シート!$BO$13:$BO$42</c:f>
              <c:numCache>
                <c:formatCode>#,##0_);[Red]\(#,##0\)</c:formatCode>
                <c:ptCount val="30"/>
                <c:pt idx="0">
                  <c:v>1399.1214981599996</c:v>
                </c:pt>
                <c:pt idx="1">
                  <c:v>2185.4185199999997</c:v>
                </c:pt>
                <c:pt idx="2">
                  <c:v>5955.5955000000085</c:v>
                </c:pt>
                <c:pt idx="3">
                  <c:v>6485.0884440000091</c:v>
                </c:pt>
                <c:pt idx="4">
                  <c:v>3315.7275396000041</c:v>
                </c:pt>
                <c:pt idx="5">
                  <c:v>4455.2870841600034</c:v>
                </c:pt>
                <c:pt idx="6">
                  <c:v>2920.852056000002</c:v>
                </c:pt>
                <c:pt idx="7">
                  <c:v>4478.4878040000031</c:v>
                </c:pt>
                <c:pt idx="8">
                  <c:v>921.7161623999998</c:v>
                </c:pt>
                <c:pt idx="9">
                  <c:v>2270.7470520000015</c:v>
                </c:pt>
                <c:pt idx="10">
                  <c:v>6150.3749759999901</c:v>
                </c:pt>
                <c:pt idx="11">
                  <c:v>1943.2343040000001</c:v>
                </c:pt>
                <c:pt idx="12">
                  <c:v>3011.4611160000022</c:v>
                </c:pt>
                <c:pt idx="13">
                  <c:v>6035.4502846800033</c:v>
                </c:pt>
                <c:pt idx="14">
                  <c:v>4581.5241066000026</c:v>
                </c:pt>
                <c:pt idx="15">
                  <c:v>3090.8334524400007</c:v>
                </c:pt>
                <c:pt idx="16">
                  <c:v>5068.5640057200017</c:v>
                </c:pt>
                <c:pt idx="17">
                  <c:v>1950.9150719999998</c:v>
                </c:pt>
                <c:pt idx="18">
                  <c:v>5534.8334280000054</c:v>
                </c:pt>
                <c:pt idx="19">
                  <c:v>3575.9975640000007</c:v>
                </c:pt>
                <c:pt idx="20">
                  <c:v>3484.1883840000028</c:v>
                </c:pt>
                <c:pt idx="21">
                  <c:v>2670.7470479999993</c:v>
                </c:pt>
                <c:pt idx="22">
                  <c:v>3644.8844520000048</c:v>
                </c:pt>
                <c:pt idx="23">
                  <c:v>3857.7857400000048</c:v>
                </c:pt>
                <c:pt idx="24">
                  <c:v>1594.5802420799996</c:v>
                </c:pt>
                <c:pt idx="25">
                  <c:v>4298.5898160000042</c:v>
                </c:pt>
                <c:pt idx="26">
                  <c:v>8159.5066690800068</c:v>
                </c:pt>
                <c:pt idx="27">
                  <c:v>3862.226184000001</c:v>
                </c:pt>
                <c:pt idx="28">
                  <c:v>3915.0074616000015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再エネ比較シート!$BP$13:$BP$42</c:f>
              <c:numCache>
                <c:formatCode>#,##0_);[Red]\(#,##0\)</c:formatCode>
                <c:ptCount val="30"/>
                <c:pt idx="0">
                  <c:v>4289.8429560000004</c:v>
                </c:pt>
                <c:pt idx="1">
                  <c:v>45083.629079999999</c:v>
                </c:pt>
                <c:pt idx="2">
                  <c:v>18684.778656000002</c:v>
                </c:pt>
                <c:pt idx="3">
                  <c:v>75748.512779999975</c:v>
                </c:pt>
                <c:pt idx="4">
                  <c:v>54798.904451999973</c:v>
                </c:pt>
                <c:pt idx="5">
                  <c:v>140011.38143159985</c:v>
                </c:pt>
                <c:pt idx="6">
                  <c:v>42125.276340000019</c:v>
                </c:pt>
                <c:pt idx="7">
                  <c:v>2010.7274760000005</c:v>
                </c:pt>
                <c:pt idx="8">
                  <c:v>6525.0428040000006</c:v>
                </c:pt>
                <c:pt idx="9">
                  <c:v>7802.6966879999973</c:v>
                </c:pt>
                <c:pt idx="10">
                  <c:v>13830.249456000005</c:v>
                </c:pt>
                <c:pt idx="11">
                  <c:v>7713.5426639999996</c:v>
                </c:pt>
                <c:pt idx="12">
                  <c:v>9138.6842879999986</c:v>
                </c:pt>
                <c:pt idx="13">
                  <c:v>78095.472620399902</c:v>
                </c:pt>
                <c:pt idx="14">
                  <c:v>185996.59049999999</c:v>
                </c:pt>
                <c:pt idx="15">
                  <c:v>35641.239096000005</c:v>
                </c:pt>
                <c:pt idx="16">
                  <c:v>12927.465756000003</c:v>
                </c:pt>
                <c:pt idx="17">
                  <c:v>8476.5106319999995</c:v>
                </c:pt>
                <c:pt idx="18">
                  <c:v>15899.707476</c:v>
                </c:pt>
                <c:pt idx="19">
                  <c:v>24312.196523999999</c:v>
                </c:pt>
                <c:pt idx="20">
                  <c:v>9613.1582999999955</c:v>
                </c:pt>
                <c:pt idx="21">
                  <c:v>9182.9967479999996</c:v>
                </c:pt>
                <c:pt idx="22">
                  <c:v>61140.083615999953</c:v>
                </c:pt>
                <c:pt idx="23">
                  <c:v>9349.267679999999</c:v>
                </c:pt>
                <c:pt idx="24">
                  <c:v>717.861852</c:v>
                </c:pt>
                <c:pt idx="25">
                  <c:v>33038.973348000014</c:v>
                </c:pt>
                <c:pt idx="26">
                  <c:v>17649.851232000001</c:v>
                </c:pt>
                <c:pt idx="27">
                  <c:v>2904.1195799999996</c:v>
                </c:pt>
                <c:pt idx="28">
                  <c:v>27115.072053600001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再エネ比較シート!$BQ$13:$BQ$42</c:f>
              <c:numCache>
                <c:formatCode>#,##0_);[Red]\(#,##0\)</c:formatCode>
                <c:ptCount val="30"/>
                <c:pt idx="0">
                  <c:v>3258.72</c:v>
                </c:pt>
                <c:pt idx="1">
                  <c:v>185836.32892800003</c:v>
                </c:pt>
                <c:pt idx="2">
                  <c:v>0</c:v>
                </c:pt>
                <c:pt idx="3">
                  <c:v>0</c:v>
                </c:pt>
                <c:pt idx="4">
                  <c:v>0</c:v>
                </c:pt>
                <c:pt idx="5">
                  <c:v>42.36336</c:v>
                </c:pt>
                <c:pt idx="6">
                  <c:v>0</c:v>
                </c:pt>
                <c:pt idx="7">
                  <c:v>0</c:v>
                </c:pt>
                <c:pt idx="8">
                  <c:v>0</c:v>
                </c:pt>
                <c:pt idx="9">
                  <c:v>0</c:v>
                </c:pt>
                <c:pt idx="10">
                  <c:v>6.9519360000000008</c:v>
                </c:pt>
                <c:pt idx="11">
                  <c:v>0</c:v>
                </c:pt>
                <c:pt idx="12">
                  <c:v>0</c:v>
                </c:pt>
                <c:pt idx="13">
                  <c:v>91.678656000000018</c:v>
                </c:pt>
                <c:pt idx="14">
                  <c:v>0</c:v>
                </c:pt>
                <c:pt idx="15">
                  <c:v>92764.895999999993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再エネ比較シート!$BR$13:$BR$42</c:f>
              <c:numCache>
                <c:formatCode>#,##0_);[Red]\(#,##0\)</c:formatCode>
                <c:ptCount val="30"/>
                <c:pt idx="0">
                  <c:v>3385.9151999999999</c:v>
                </c:pt>
                <c:pt idx="1">
                  <c:v>24139.231199999998</c:v>
                </c:pt>
                <c:pt idx="2">
                  <c:v>262.8</c:v>
                </c:pt>
                <c:pt idx="3">
                  <c:v>0</c:v>
                </c:pt>
                <c:pt idx="4">
                  <c:v>0</c:v>
                </c:pt>
                <c:pt idx="5">
                  <c:v>16.819200000000002</c:v>
                </c:pt>
                <c:pt idx="6">
                  <c:v>0</c:v>
                </c:pt>
                <c:pt idx="7">
                  <c:v>0</c:v>
                </c:pt>
                <c:pt idx="8">
                  <c:v>116262.72</c:v>
                </c:pt>
                <c:pt idx="9">
                  <c:v>0</c:v>
                </c:pt>
                <c:pt idx="10">
                  <c:v>0</c:v>
                </c:pt>
                <c:pt idx="11">
                  <c:v>0</c:v>
                </c:pt>
                <c:pt idx="12">
                  <c:v>2732.0687999999996</c:v>
                </c:pt>
                <c:pt idx="13">
                  <c:v>0</c:v>
                </c:pt>
                <c:pt idx="14">
                  <c:v>0</c:v>
                </c:pt>
                <c:pt idx="15">
                  <c:v>52607.303999999996</c:v>
                </c:pt>
                <c:pt idx="16">
                  <c:v>0</c:v>
                </c:pt>
                <c:pt idx="17">
                  <c:v>630.72</c:v>
                </c:pt>
                <c:pt idx="18">
                  <c:v>0</c:v>
                </c:pt>
                <c:pt idx="19">
                  <c:v>0</c:v>
                </c:pt>
                <c:pt idx="20">
                  <c:v>0</c:v>
                </c:pt>
                <c:pt idx="21">
                  <c:v>0</c:v>
                </c:pt>
                <c:pt idx="22">
                  <c:v>0</c:v>
                </c:pt>
                <c:pt idx="23">
                  <c:v>0</c:v>
                </c:pt>
                <c:pt idx="24">
                  <c:v>35057.519999999997</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再エネ比較シート!$BT$13:$BT$42</c:f>
              <c:numCache>
                <c:formatCode>#,##0_);[Red]\(#,##0\)</c:formatCode>
                <c:ptCount val="30"/>
                <c:pt idx="0">
                  <c:v>0</c:v>
                </c:pt>
                <c:pt idx="1">
                  <c:v>0</c:v>
                </c:pt>
                <c:pt idx="2">
                  <c:v>0</c:v>
                </c:pt>
                <c:pt idx="3">
                  <c:v>0</c:v>
                </c:pt>
                <c:pt idx="4">
                  <c:v>0</c:v>
                </c:pt>
                <c:pt idx="5">
                  <c:v>0</c:v>
                </c:pt>
                <c:pt idx="6">
                  <c:v>2592.96</c:v>
                </c:pt>
                <c:pt idx="7">
                  <c:v>0</c:v>
                </c:pt>
                <c:pt idx="8">
                  <c:v>0</c:v>
                </c:pt>
                <c:pt idx="9">
                  <c:v>0</c:v>
                </c:pt>
                <c:pt idx="10">
                  <c:v>0</c:v>
                </c:pt>
                <c:pt idx="11">
                  <c:v>10981.536</c:v>
                </c:pt>
                <c:pt idx="12">
                  <c:v>101616</c:v>
                </c:pt>
                <c:pt idx="13">
                  <c:v>0</c:v>
                </c:pt>
                <c:pt idx="14">
                  <c:v>75371.453471999994</c:v>
                </c:pt>
                <c:pt idx="15">
                  <c:v>96191.808000000005</c:v>
                </c:pt>
                <c:pt idx="16">
                  <c:v>0</c:v>
                </c:pt>
                <c:pt idx="17">
                  <c:v>7726.32</c:v>
                </c:pt>
                <c:pt idx="18">
                  <c:v>0</c:v>
                </c:pt>
                <c:pt idx="19">
                  <c:v>0</c:v>
                </c:pt>
                <c:pt idx="20">
                  <c:v>0</c:v>
                </c:pt>
                <c:pt idx="21">
                  <c:v>9993.4079999999994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入善町</c:v>
                </c:pt>
                <c:pt idx="1">
                  <c:v>にかほ市</c:v>
                </c:pt>
                <c:pt idx="2">
                  <c:v>池田町</c:v>
                </c:pt>
                <c:pt idx="3">
                  <c:v>明和町</c:v>
                </c:pt>
                <c:pt idx="4">
                  <c:v>中標津町</c:v>
                </c:pt>
                <c:pt idx="5">
                  <c:v>水俣市</c:v>
                </c:pt>
                <c:pt idx="6">
                  <c:v>横芝光町</c:v>
                </c:pt>
                <c:pt idx="7">
                  <c:v>三郷町</c:v>
                </c:pt>
                <c:pt idx="8">
                  <c:v>飛騨市</c:v>
                </c:pt>
                <c:pt idx="9">
                  <c:v>中城村</c:v>
                </c:pt>
                <c:pt idx="10">
                  <c:v>吉岡町</c:v>
                </c:pt>
                <c:pt idx="11">
                  <c:v>村山市</c:v>
                </c:pt>
                <c:pt idx="12">
                  <c:v>大月市</c:v>
                </c:pt>
                <c:pt idx="13">
                  <c:v>豊後高田市</c:v>
                </c:pt>
                <c:pt idx="14">
                  <c:v>美祢市</c:v>
                </c:pt>
                <c:pt idx="15">
                  <c:v>江津市</c:v>
                </c:pt>
                <c:pt idx="16">
                  <c:v>多度津町</c:v>
                </c:pt>
                <c:pt idx="17">
                  <c:v>高畠町</c:v>
                </c:pt>
                <c:pt idx="18">
                  <c:v>大野町</c:v>
                </c:pt>
                <c:pt idx="19">
                  <c:v>御坊市</c:v>
                </c:pt>
                <c:pt idx="20">
                  <c:v>上野原市</c:v>
                </c:pt>
                <c:pt idx="21">
                  <c:v>養父市</c:v>
                </c:pt>
                <c:pt idx="22">
                  <c:v>益子町</c:v>
                </c:pt>
                <c:pt idx="23">
                  <c:v>笠松町</c:v>
                </c:pt>
                <c:pt idx="24">
                  <c:v>勝山市</c:v>
                </c:pt>
                <c:pt idx="25">
                  <c:v>加美町</c:v>
                </c:pt>
                <c:pt idx="26">
                  <c:v>白石町</c:v>
                </c:pt>
                <c:pt idx="27">
                  <c:v>上牧町</c:v>
                </c:pt>
                <c:pt idx="28">
                  <c:v>福智町</c:v>
                </c:pt>
              </c:strCache>
            </c:strRef>
          </c:cat>
          <c:val>
            <c:numRef>
              <c:f>再エネ比較シート!$BU$13:$BU$42</c:f>
              <c:numCache>
                <c:formatCode>#,##0_);[Red]\(#,##0\)</c:formatCode>
                <c:ptCount val="30"/>
                <c:pt idx="0">
                  <c:v>12333.59965416</c:v>
                </c:pt>
                <c:pt idx="1">
                  <c:v>257244.60772800003</c:v>
                </c:pt>
                <c:pt idx="2">
                  <c:v>24903.174156000012</c:v>
                </c:pt>
                <c:pt idx="3">
                  <c:v>82233.601223999984</c:v>
                </c:pt>
                <c:pt idx="4">
                  <c:v>58114.631991599977</c:v>
                </c:pt>
                <c:pt idx="5">
                  <c:v>144525.85107575983</c:v>
                </c:pt>
                <c:pt idx="6">
                  <c:v>47639.088396000021</c:v>
                </c:pt>
                <c:pt idx="7">
                  <c:v>6489.215280000004</c:v>
                </c:pt>
                <c:pt idx="8">
                  <c:v>123709.4789664</c:v>
                </c:pt>
                <c:pt idx="9">
                  <c:v>10073.443739999999</c:v>
                </c:pt>
                <c:pt idx="10">
                  <c:v>19987.576367999998</c:v>
                </c:pt>
                <c:pt idx="11">
                  <c:v>20638.312967999998</c:v>
                </c:pt>
                <c:pt idx="12">
                  <c:v>116498.214204</c:v>
                </c:pt>
                <c:pt idx="13">
                  <c:v>84222.601561079908</c:v>
                </c:pt>
                <c:pt idx="14">
                  <c:v>265949.56807859999</c:v>
                </c:pt>
                <c:pt idx="15">
                  <c:v>280296.08054843999</c:v>
                </c:pt>
                <c:pt idx="16">
                  <c:v>17996.029761720005</c:v>
                </c:pt>
                <c:pt idx="17">
                  <c:v>18784.465703999998</c:v>
                </c:pt>
                <c:pt idx="18">
                  <c:v>21434.540904000005</c:v>
                </c:pt>
                <c:pt idx="19">
                  <c:v>27888.194088</c:v>
                </c:pt>
                <c:pt idx="20">
                  <c:v>13097.346683999998</c:v>
                </c:pt>
                <c:pt idx="21">
                  <c:v>21847.151795999998</c:v>
                </c:pt>
                <c:pt idx="22">
                  <c:v>64784.968067999958</c:v>
                </c:pt>
                <c:pt idx="23">
                  <c:v>13207.053420000004</c:v>
                </c:pt>
                <c:pt idx="24">
                  <c:v>37369.962094079994</c:v>
                </c:pt>
                <c:pt idx="25">
                  <c:v>37337.563164000021</c:v>
                </c:pt>
                <c:pt idx="26">
                  <c:v>25809.357901080009</c:v>
                </c:pt>
                <c:pt idx="27">
                  <c:v>6766.3457640000006</c:v>
                </c:pt>
                <c:pt idx="28">
                  <c:v>31030.079515200003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笠松町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1638</v>
      </c>
      <c r="C23" s="6" t="s">
        <v>1328</v>
      </c>
      <c r="D23" s="6" t="s">
        <v>1329</v>
      </c>
      <c r="E23" s="1101" t="s">
        <v>1639</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1642</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1643</v>
      </c>
    </row>
    <row r="46" spans="2:5" ht="33.6" customHeight="1">
      <c r="B46" s="967" t="s">
        <v>1470</v>
      </c>
      <c r="C46" s="6" t="s">
        <v>8</v>
      </c>
      <c r="D46" s="7" t="s">
        <v>9</v>
      </c>
      <c r="E46" s="1102" t="s">
        <v>1644</v>
      </c>
    </row>
    <row r="47" spans="2:5" ht="21.95" customHeight="1">
      <c r="B47" s="438" t="s">
        <v>1613</v>
      </c>
      <c r="C47" s="442"/>
      <c r="D47" s="440"/>
      <c r="E47" s="441"/>
    </row>
    <row r="48" spans="2:5" ht="33.6" customHeight="1">
      <c r="B48" s="967" t="s">
        <v>1471</v>
      </c>
      <c r="C48" s="6" t="s">
        <v>14</v>
      </c>
      <c r="D48" s="6" t="s">
        <v>9</v>
      </c>
      <c r="E48" s="1102" t="s">
        <v>1645</v>
      </c>
    </row>
    <row r="49" spans="2:5" ht="33.6" customHeight="1">
      <c r="B49" s="967" t="s">
        <v>1472</v>
      </c>
      <c r="C49" s="6" t="s">
        <v>14</v>
      </c>
      <c r="D49" s="6" t="s">
        <v>9</v>
      </c>
      <c r="E49" s="1102" t="s">
        <v>1646</v>
      </c>
    </row>
    <row r="50" spans="2:5" ht="21.6" customHeight="1">
      <c r="B50" s="438" t="s">
        <v>1477</v>
      </c>
      <c r="C50" s="439"/>
      <c r="D50" s="440"/>
      <c r="E50" s="441"/>
    </row>
    <row r="51" spans="2:5" ht="21" customHeight="1">
      <c r="B51" s="967" t="s">
        <v>1473</v>
      </c>
      <c r="C51" s="6" t="s">
        <v>12</v>
      </c>
      <c r="D51" s="6" t="s">
        <v>1401</v>
      </c>
      <c r="E51" s="968" t="s">
        <v>1647</v>
      </c>
    </row>
    <row r="52" spans="2:5" ht="21" customHeight="1">
      <c r="B52" s="967" t="s">
        <v>1474</v>
      </c>
      <c r="C52" s="6" t="s">
        <v>12</v>
      </c>
      <c r="D52" s="6" t="s">
        <v>1401</v>
      </c>
      <c r="E52" s="968" t="s">
        <v>1648</v>
      </c>
    </row>
    <row r="53" spans="2:5" ht="21" customHeight="1">
      <c r="B53" s="969" t="s">
        <v>1475</v>
      </c>
      <c r="C53" s="970" t="s">
        <v>8</v>
      </c>
      <c r="D53" s="970" t="s">
        <v>1401</v>
      </c>
      <c r="E53" s="971" t="s">
        <v>1649</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1650</v>
      </c>
    </row>
    <row r="58" spans="2:5" ht="21.95" customHeight="1">
      <c r="B58" s="967" t="s">
        <v>1479</v>
      </c>
      <c r="C58" s="6" t="s">
        <v>13</v>
      </c>
      <c r="D58" s="7" t="s">
        <v>1409</v>
      </c>
      <c r="E58" s="1102" t="s">
        <v>1651</v>
      </c>
    </row>
    <row r="59" spans="2:5" ht="33.6" customHeight="1">
      <c r="B59" s="979" t="s">
        <v>1612</v>
      </c>
      <c r="C59" s="8" t="s">
        <v>13</v>
      </c>
      <c r="D59" s="7" t="s">
        <v>1409</v>
      </c>
      <c r="E59" s="1103" t="s">
        <v>1652</v>
      </c>
    </row>
    <row r="60" spans="2:5" ht="51" customHeight="1">
      <c r="B60" s="980" t="s">
        <v>1629</v>
      </c>
      <c r="C60" s="494" t="s">
        <v>14</v>
      </c>
      <c r="D60" s="7" t="s">
        <v>1409</v>
      </c>
      <c r="E60" s="977" t="s">
        <v>1653</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笠松町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50.507237395401503</v>
      </c>
      <c r="BB5" s="34"/>
      <c r="BC5" s="19"/>
      <c r="BD5" s="364">
        <f>AC35</f>
        <v>38.08194900987889</v>
      </c>
      <c r="BE5" s="34"/>
      <c r="BF5" s="19"/>
      <c r="BG5" s="364">
        <f>AK35</f>
        <v>23.177049377310173</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47.162448132094283</v>
      </c>
      <c r="BA6" s="19"/>
      <c r="BB6" s="34"/>
      <c r="BC6" s="364">
        <f>AC36</f>
        <v>36.053316273534037</v>
      </c>
      <c r="BD6" s="19"/>
      <c r="BE6" s="34"/>
      <c r="BF6" s="364">
        <f>AK36</f>
        <v>22.27013192531907</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1.182236749206746</v>
      </c>
      <c r="BA7" s="19"/>
      <c r="BB7" s="34"/>
      <c r="BC7" s="364">
        <f>AC37</f>
        <v>0.89190213411823482</v>
      </c>
      <c r="BD7" s="19"/>
      <c r="BE7" s="34"/>
      <c r="BF7" s="364">
        <f t="shared" ref="BF7:BF8" si="0">AK37</f>
        <v>0.63689444373284654</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2.1625525141004727</v>
      </c>
      <c r="BA8" s="19"/>
      <c r="BB8" s="34"/>
      <c r="BC8" s="364">
        <f>AC38</f>
        <v>1.1367306022266193</v>
      </c>
      <c r="BD8" s="19"/>
      <c r="BE8" s="34"/>
      <c r="BF8" s="364">
        <f t="shared" si="0"/>
        <v>0.27002300825825715</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155.48192059867415</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27.767729850317284</v>
      </c>
      <c r="BA9" s="364">
        <f>AZ9</f>
        <v>27.767729850317284</v>
      </c>
      <c r="BB9" s="34"/>
      <c r="BC9" s="364">
        <f>AC39</f>
        <v>37.371214540538034</v>
      </c>
      <c r="BD9" s="364">
        <f>AC39</f>
        <v>37.371214540538034</v>
      </c>
      <c r="BE9" s="34"/>
      <c r="BF9" s="364">
        <f>AK39</f>
        <v>29.215170833442773</v>
      </c>
      <c r="BG9" s="364">
        <f>AK39</f>
        <v>29.215170833442773</v>
      </c>
      <c r="BH9" s="34"/>
    </row>
    <row r="10" spans="1:62" ht="17.100000000000001" customHeight="1" thickBot="1">
      <c r="B10" s="366"/>
      <c r="C10" s="367"/>
      <c r="D10" s="369"/>
      <c r="E10" s="369"/>
      <c r="F10" s="369"/>
      <c r="G10" s="368"/>
      <c r="H10" s="368"/>
      <c r="I10" s="369"/>
      <c r="J10" s="370"/>
      <c r="K10" s="377"/>
      <c r="L10" s="286" t="s">
        <v>31</v>
      </c>
      <c r="M10" s="286"/>
      <c r="N10" s="622"/>
      <c r="O10" s="1025">
        <f>SUM(O11:O13)</f>
        <v>50.507237395401503</v>
      </c>
      <c r="P10" s="501">
        <f t="shared" ref="P10:P22" si="1">O10/$O$9</f>
        <v>0.32484315347357623</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30.429067504838244</v>
      </c>
      <c r="BA10" s="364">
        <f>AZ10</f>
        <v>30.429067504838244</v>
      </c>
      <c r="BB10" s="34"/>
      <c r="BC10" s="364">
        <f>AC40</f>
        <v>34.445668388618728</v>
      </c>
      <c r="BD10" s="364">
        <f>AC40</f>
        <v>34.445668388618728</v>
      </c>
      <c r="BE10" s="34"/>
      <c r="BF10" s="364">
        <f>AK40</f>
        <v>27.08469848120432</v>
      </c>
      <c r="BG10" s="364">
        <f>AK40</f>
        <v>27.08469848120432</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47.162448132094283</v>
      </c>
      <c r="P11" s="502">
        <f t="shared" si="1"/>
        <v>0.3033307535081764</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44.475626470612873</v>
      </c>
      <c r="BB11" s="34"/>
      <c r="BC11" s="364"/>
      <c r="BD11" s="364">
        <f>AC41</f>
        <v>40.107389940610872</v>
      </c>
      <c r="BE11" s="34"/>
      <c r="BF11" s="19"/>
      <c r="BG11" s="364">
        <f>AK41</f>
        <v>32.83788543569338</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1.182236749206746</v>
      </c>
      <c r="P12" s="502">
        <f t="shared" si="1"/>
        <v>7.6036927293836589E-3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43.178970573728392</v>
      </c>
      <c r="BA12" s="19"/>
      <c r="BB12" s="34"/>
      <c r="BC12" s="364">
        <f>AC42</f>
        <v>38.370897612129951</v>
      </c>
      <c r="BD12" s="19"/>
      <c r="BE12" s="34"/>
      <c r="BF12" s="364">
        <f>AK42</f>
        <v>31.526023405152792</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2.1625525141004727</v>
      </c>
      <c r="P13" s="502">
        <f t="shared" si="1"/>
        <v>1.3908707236016182E-2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1.2966558968844826</v>
      </c>
      <c r="BA13" s="19"/>
      <c r="BB13" s="34"/>
      <c r="BC13" s="364">
        <f>AC45</f>
        <v>1.7364923284809199</v>
      </c>
      <c r="BD13" s="19"/>
      <c r="BE13" s="34"/>
      <c r="BF13" s="364">
        <f>AK45</f>
        <v>1.3118620305405893</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27.767729850317284</v>
      </c>
      <c r="P14" s="501">
        <f t="shared" si="1"/>
        <v>0.17859137411860648</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30.429067504838244</v>
      </c>
      <c r="P15" s="501">
        <f t="shared" si="1"/>
        <v>0.19570807581790139</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2.3022593775042446</v>
      </c>
      <c r="BA15" s="364">
        <f>AZ15</f>
        <v>2.3022593775042446</v>
      </c>
      <c r="BB15" s="34"/>
      <c r="BC15" s="364">
        <f>AC47</f>
        <v>2.6320779076691165</v>
      </c>
      <c r="BD15" s="364">
        <f>AC47</f>
        <v>2.6320779076691165</v>
      </c>
      <c r="BE15" s="34"/>
      <c r="BF15" s="364">
        <f>AK47</f>
        <v>0</v>
      </c>
      <c r="BG15" s="364">
        <f>AK47</f>
        <v>0</v>
      </c>
      <c r="BH15" s="34"/>
    </row>
    <row r="16" spans="1:62" ht="17.100000000000001" customHeight="1" thickBot="1">
      <c r="B16" s="366"/>
      <c r="C16" s="367"/>
      <c r="D16" s="369"/>
      <c r="E16" s="369"/>
      <c r="F16" s="369"/>
      <c r="G16" s="368"/>
      <c r="H16" s="368"/>
      <c r="I16" s="369"/>
      <c r="J16" s="370"/>
      <c r="K16" s="378"/>
      <c r="L16" s="286" t="s">
        <v>44</v>
      </c>
      <c r="M16" s="387"/>
      <c r="N16" s="388"/>
      <c r="O16" s="1025">
        <f>SUM(O18:O21)</f>
        <v>44.475626470612873</v>
      </c>
      <c r="P16" s="501">
        <f t="shared" si="1"/>
        <v>0.28605014846332</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43.178970573728392</v>
      </c>
      <c r="P17" s="502">
        <f t="shared" si="1"/>
        <v>0.27771055571908465</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26.478779063546742</v>
      </c>
      <c r="P18" s="502">
        <f t="shared" si="1"/>
        <v>0.17030133768345371</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16.700191510181646</v>
      </c>
      <c r="P19" s="502">
        <f t="shared" si="1"/>
        <v>0.10740921803563092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1.2966558968844826</v>
      </c>
      <c r="P20" s="502">
        <f t="shared" si="1"/>
        <v>8.3395927442353676E-3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2.3022593775042446</v>
      </c>
      <c r="P22" s="679">
        <f t="shared" si="1"/>
        <v>1.4807248126595863E-2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40.445418281139879</v>
      </c>
      <c r="AZ22" s="364">
        <f t="shared" si="3"/>
        <v>39.315923587896719</v>
      </c>
      <c r="BA22" s="364">
        <f t="shared" si="3"/>
        <v>38.653647386168259</v>
      </c>
      <c r="BB22" s="364">
        <f t="shared" si="3"/>
        <v>43.092852775262543</v>
      </c>
      <c r="BC22" s="364">
        <f t="shared" si="3"/>
        <v>36.214519648535202</v>
      </c>
      <c r="BD22" s="364">
        <f t="shared" si="3"/>
        <v>38.08194900987889</v>
      </c>
      <c r="BE22" s="364">
        <f t="shared" si="3"/>
        <v>31.702994145878904</v>
      </c>
      <c r="BF22" s="364">
        <f t="shared" si="3"/>
        <v>31.955964920301433</v>
      </c>
      <c r="BG22" s="364">
        <f t="shared" si="3"/>
        <v>29.817768789801946</v>
      </c>
      <c r="BH22" s="364">
        <f t="shared" si="3"/>
        <v>28.827073144185881</v>
      </c>
      <c r="BI22" s="364">
        <f t="shared" si="3"/>
        <v>27.562134624734902</v>
      </c>
      <c r="BJ22" s="364">
        <f t="shared" si="3"/>
        <v>28.08849879463515</v>
      </c>
      <c r="BK22" s="364">
        <f t="shared" si="3"/>
        <v>30.039928005364892</v>
      </c>
      <c r="BL22" s="364">
        <f t="shared" si="3"/>
        <v>23.177049377310173</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30.203909633848092</v>
      </c>
      <c r="AZ23" s="399">
        <f t="shared" ref="AZ23:BL23" si="4">Y39</f>
        <v>32.224021373655766</v>
      </c>
      <c r="BA23" s="399">
        <f t="shared" si="4"/>
        <v>32.947173384431679</v>
      </c>
      <c r="BB23" s="399">
        <f t="shared" si="4"/>
        <v>37.715629511832581</v>
      </c>
      <c r="BC23" s="399">
        <f t="shared" si="4"/>
        <v>36.660346166679204</v>
      </c>
      <c r="BD23" s="399">
        <f t="shared" si="4"/>
        <v>37.371214540538034</v>
      </c>
      <c r="BE23" s="399">
        <f t="shared" si="4"/>
        <v>34.474636043082221</v>
      </c>
      <c r="BF23" s="399">
        <f t="shared" si="4"/>
        <v>44.969526716266856</v>
      </c>
      <c r="BG23" s="399">
        <f t="shared" si="4"/>
        <v>29.923206966410692</v>
      </c>
      <c r="BH23" s="399">
        <f t="shared" si="4"/>
        <v>26.496660372149787</v>
      </c>
      <c r="BI23" s="399">
        <f t="shared" si="4"/>
        <v>27.3970044372929</v>
      </c>
      <c r="BJ23" s="399">
        <f t="shared" si="4"/>
        <v>28.130536443430497</v>
      </c>
      <c r="BK23" s="399">
        <f t="shared" si="4"/>
        <v>25.70652290112324</v>
      </c>
      <c r="BL23" s="399">
        <f t="shared" si="4"/>
        <v>29.215170833442773</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34.523406031034142</v>
      </c>
      <c r="AZ24" s="364">
        <f t="shared" ref="AZ24:BL24" si="5">Y40</f>
        <v>32.178349766290438</v>
      </c>
      <c r="BA24" s="364">
        <f t="shared" si="5"/>
        <v>36.518940227490205</v>
      </c>
      <c r="BB24" s="364">
        <f t="shared" si="5"/>
        <v>36.660201881699223</v>
      </c>
      <c r="BC24" s="364">
        <f t="shared" si="5"/>
        <v>36.532078984983897</v>
      </c>
      <c r="BD24" s="364">
        <f t="shared" si="5"/>
        <v>34.445668388618728</v>
      </c>
      <c r="BE24" s="364">
        <f t="shared" si="5"/>
        <v>34.587962667911818</v>
      </c>
      <c r="BF24" s="364">
        <f t="shared" si="5"/>
        <v>33.146676650987139</v>
      </c>
      <c r="BG24" s="364">
        <f t="shared" si="5"/>
        <v>32.788858297054041</v>
      </c>
      <c r="BH24" s="364">
        <f t="shared" si="5"/>
        <v>31.871347462995349</v>
      </c>
      <c r="BI24" s="364">
        <f t="shared" si="5"/>
        <v>29.056766702590071</v>
      </c>
      <c r="BJ24" s="364">
        <f t="shared" si="5"/>
        <v>27.912685396937714</v>
      </c>
      <c r="BK24" s="364">
        <f t="shared" si="5"/>
        <v>27.38288845362203</v>
      </c>
      <c r="BL24" s="364">
        <f t="shared" si="5"/>
        <v>27.08469848120432</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42.532334288994328</v>
      </c>
      <c r="AZ25" s="364">
        <f t="shared" ref="AZ25:BL25" si="6">Y41</f>
        <v>41.955206898280522</v>
      </c>
      <c r="BA25" s="364">
        <f t="shared" si="6"/>
        <v>41.976301938275725</v>
      </c>
      <c r="BB25" s="364">
        <f t="shared" si="6"/>
        <v>41.465077231951078</v>
      </c>
      <c r="BC25" s="364">
        <f t="shared" si="6"/>
        <v>41.283017646450311</v>
      </c>
      <c r="BD25" s="364">
        <f t="shared" si="6"/>
        <v>40.107389940610872</v>
      </c>
      <c r="BE25" s="364">
        <f t="shared" si="6"/>
        <v>39.189212227186552</v>
      </c>
      <c r="BF25" s="364">
        <f t="shared" si="6"/>
        <v>39.206321684441079</v>
      </c>
      <c r="BG25" s="364">
        <f t="shared" si="6"/>
        <v>38.631670644796792</v>
      </c>
      <c r="BH25" s="364">
        <f t="shared" si="6"/>
        <v>38.10981120691887</v>
      </c>
      <c r="BI25" s="364">
        <f t="shared" si="6"/>
        <v>37.361721032346068</v>
      </c>
      <c r="BJ25" s="364">
        <f t="shared" si="6"/>
        <v>36.827830316660453</v>
      </c>
      <c r="BK25" s="364">
        <f t="shared" si="6"/>
        <v>33.149903679031603</v>
      </c>
      <c r="BL25" s="364">
        <f t="shared" si="6"/>
        <v>32.83788543569338</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2.5361033913545956</v>
      </c>
      <c r="AZ26" s="364">
        <f t="shared" si="7"/>
        <v>2.2494625927574283</v>
      </c>
      <c r="BA26" s="364">
        <f t="shared" si="7"/>
        <v>2.9586771909783747</v>
      </c>
      <c r="BB26" s="364">
        <f t="shared" si="7"/>
        <v>2.9780216091070497</v>
      </c>
      <c r="BC26" s="364">
        <f t="shared" si="7"/>
        <v>2.5221196678605953</v>
      </c>
      <c r="BD26" s="364">
        <f t="shared" si="7"/>
        <v>2.6320779076691165</v>
      </c>
      <c r="BE26" s="364">
        <f t="shared" si="7"/>
        <v>2.8348949740785914</v>
      </c>
      <c r="BF26" s="364">
        <f t="shared" si="7"/>
        <v>5.2215742050157843</v>
      </c>
      <c r="BG26" s="364">
        <f t="shared" si="7"/>
        <v>0</v>
      </c>
      <c r="BH26" s="364">
        <f t="shared" si="7"/>
        <v>0</v>
      </c>
      <c r="BI26" s="364">
        <f t="shared" si="7"/>
        <v>0</v>
      </c>
      <c r="BJ26" s="364">
        <f t="shared" si="7"/>
        <v>0</v>
      </c>
      <c r="BK26" s="364">
        <f t="shared" si="7"/>
        <v>0</v>
      </c>
      <c r="BL26" s="364">
        <f t="shared" si="7"/>
        <v>0</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150.24117162637103</v>
      </c>
      <c r="AZ27" s="364">
        <f t="shared" si="8"/>
        <v>147.92296421888088</v>
      </c>
      <c r="BA27" s="364">
        <f t="shared" si="8"/>
        <v>153.05474012734422</v>
      </c>
      <c r="BB27" s="364">
        <f t="shared" si="8"/>
        <v>161.91178300985248</v>
      </c>
      <c r="BC27" s="364">
        <f t="shared" si="8"/>
        <v>153.21208211450923</v>
      </c>
      <c r="BD27" s="364">
        <f t="shared" si="8"/>
        <v>152.63829978731565</v>
      </c>
      <c r="BE27" s="364">
        <f t="shared" si="8"/>
        <v>142.7897000581381</v>
      </c>
      <c r="BF27" s="364">
        <f t="shared" si="8"/>
        <v>154.50006417701229</v>
      </c>
      <c r="BG27" s="364">
        <f t="shared" si="8"/>
        <v>131.16150469806348</v>
      </c>
      <c r="BH27" s="364">
        <f t="shared" si="8"/>
        <v>125.30489218624987</v>
      </c>
      <c r="BI27" s="364">
        <f t="shared" si="8"/>
        <v>121.37762679696394</v>
      </c>
      <c r="BJ27" s="364">
        <f t="shared" si="8"/>
        <v>120.95955095166381</v>
      </c>
      <c r="BK27" s="364">
        <f t="shared" si="8"/>
        <v>116.27924303914176</v>
      </c>
      <c r="BL27" s="364">
        <f t="shared" si="8"/>
        <v>112.31480412765065</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152.63829978731565</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38.08194900987889</v>
      </c>
      <c r="P31" s="501">
        <f t="shared" ref="P31:P43" si="9">O31/$O$30</f>
        <v>0.24949143866868156</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36.053316273534037</v>
      </c>
      <c r="P32" s="502">
        <f t="shared" si="9"/>
        <v>0.23620098182284716</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0.89190213411823482</v>
      </c>
      <c r="P33" s="502">
        <f t="shared" si="9"/>
        <v>5.8432394448903087E-3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1.1367306022266193</v>
      </c>
      <c r="P34" s="502">
        <f t="shared" si="9"/>
        <v>7.4472174009441007E-3</v>
      </c>
      <c r="Q34" s="371"/>
      <c r="R34" s="15"/>
      <c r="S34" s="366"/>
      <c r="T34" s="622" t="s">
        <v>29</v>
      </c>
      <c r="U34" s="375"/>
      <c r="V34" s="375"/>
      <c r="W34" s="375"/>
      <c r="X34" s="1012">
        <f>X35+X39+X40+X41+X47</f>
        <v>150.24117162637103</v>
      </c>
      <c r="Y34" s="1013">
        <f t="shared" ref="Y34:AK34" si="10">Y35+Y39+Y40+Y41+Y47</f>
        <v>147.92296421888088</v>
      </c>
      <c r="Z34" s="1013">
        <f t="shared" si="10"/>
        <v>153.05474012734422</v>
      </c>
      <c r="AA34" s="1013">
        <f t="shared" si="10"/>
        <v>161.91178300985248</v>
      </c>
      <c r="AB34" s="1013">
        <f t="shared" si="10"/>
        <v>153.21208211450923</v>
      </c>
      <c r="AC34" s="1013">
        <f t="shared" si="10"/>
        <v>152.63829978731565</v>
      </c>
      <c r="AD34" s="1013">
        <f t="shared" si="10"/>
        <v>142.7897000581381</v>
      </c>
      <c r="AE34" s="1013">
        <f t="shared" si="10"/>
        <v>154.50006417701229</v>
      </c>
      <c r="AF34" s="1013">
        <f t="shared" si="10"/>
        <v>131.16150469806348</v>
      </c>
      <c r="AG34" s="1013">
        <f t="shared" si="10"/>
        <v>125.30489218624987</v>
      </c>
      <c r="AH34" s="1013">
        <f t="shared" si="10"/>
        <v>121.37762679696394</v>
      </c>
      <c r="AI34" s="1013">
        <f t="shared" si="10"/>
        <v>120.95955095166381</v>
      </c>
      <c r="AJ34" s="1013">
        <f t="shared" si="10"/>
        <v>116.27924303914176</v>
      </c>
      <c r="AK34" s="1014">
        <f t="shared" si="10"/>
        <v>112.31480412765065</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37.371214540538034</v>
      </c>
      <c r="P35" s="501">
        <f t="shared" si="9"/>
        <v>0.24483510752288665</v>
      </c>
      <c r="Q35" s="371"/>
      <c r="R35" s="15"/>
      <c r="S35" s="366"/>
      <c r="T35" s="377"/>
      <c r="U35" s="286" t="s">
        <v>31</v>
      </c>
      <c r="V35" s="387"/>
      <c r="W35" s="387"/>
      <c r="X35" s="1015">
        <f>SUM(X36:X38)</f>
        <v>40.445418281139879</v>
      </c>
      <c r="Y35" s="1016">
        <f t="shared" ref="Y35:AK35" si="11">SUM(Y36:Y38)</f>
        <v>39.315923587896719</v>
      </c>
      <c r="Z35" s="1016">
        <f t="shared" si="11"/>
        <v>38.653647386168259</v>
      </c>
      <c r="AA35" s="1016">
        <f t="shared" si="11"/>
        <v>43.092852775262543</v>
      </c>
      <c r="AB35" s="1016">
        <f t="shared" si="11"/>
        <v>36.214519648535202</v>
      </c>
      <c r="AC35" s="1016">
        <f t="shared" si="11"/>
        <v>38.08194900987889</v>
      </c>
      <c r="AD35" s="1016">
        <f t="shared" si="11"/>
        <v>31.702994145878904</v>
      </c>
      <c r="AE35" s="1016">
        <f t="shared" si="11"/>
        <v>31.955964920301433</v>
      </c>
      <c r="AF35" s="1016">
        <f t="shared" si="11"/>
        <v>29.817768789801946</v>
      </c>
      <c r="AG35" s="1016">
        <f t="shared" si="11"/>
        <v>28.827073144185881</v>
      </c>
      <c r="AH35" s="1016">
        <f t="shared" si="11"/>
        <v>27.562134624734902</v>
      </c>
      <c r="AI35" s="1016">
        <f t="shared" si="11"/>
        <v>28.08849879463515</v>
      </c>
      <c r="AJ35" s="1016">
        <f t="shared" si="11"/>
        <v>30.039928005364892</v>
      </c>
      <c r="AK35" s="1017">
        <f t="shared" si="11"/>
        <v>23.177049377310173</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34.445668388618728</v>
      </c>
      <c r="P36" s="501">
        <f t="shared" si="9"/>
        <v>0.22566858014413751</v>
      </c>
      <c r="Q36" s="371"/>
      <c r="R36" s="15"/>
      <c r="S36" s="401" t="s">
        <v>98</v>
      </c>
      <c r="T36" s="378"/>
      <c r="U36" s="389"/>
      <c r="V36" s="379" t="s">
        <v>98</v>
      </c>
      <c r="W36" s="402"/>
      <c r="X36" s="1018">
        <f>VLOOKUP(年度マスタ!$K$4&amp;"_"&amp;X$33,データシート1!$A:$BS,MATCH("aa_"&amp;$S36,データシート1!$A$1:$BS$1,0),0)</f>
        <v>39.140018137311763</v>
      </c>
      <c r="Y36" s="1019">
        <f>VLOOKUP(年度マスタ!$K$4&amp;"_"&amp;Y$33,データシート1!$A:$BS,MATCH("aa_"&amp;$S36,データシート1!$A$1:$BS$1,0),0)</f>
        <v>37.226648198649087</v>
      </c>
      <c r="Z36" s="1019">
        <f>VLOOKUP(年度マスタ!$K$4&amp;"_"&amp;Z$33,データシート1!$A:$BS,MATCH("aa_"&amp;$S36,データシート1!$A$1:$BS$1,0),0)</f>
        <v>36.282978754114446</v>
      </c>
      <c r="AA36" s="1019">
        <f>VLOOKUP(年度マスタ!$K$4&amp;"_"&amp;AA$33,データシート1!$A:$BS,MATCH("aa_"&amp;$S36,データシート1!$A$1:$BS$1,0),0)</f>
        <v>40.662074432982735</v>
      </c>
      <c r="AB36" s="1019">
        <f>VLOOKUP(年度マスタ!$K$4&amp;"_"&amp;AB$33,データシート1!$A:$BS,MATCH("aa_"&amp;$S36,データシート1!$A$1:$BS$1,0),0)</f>
        <v>33.937250224721687</v>
      </c>
      <c r="AC36" s="1019">
        <f>VLOOKUP(年度マスタ!$K$4&amp;"_"&amp;AC$33,データシート1!$A:$BS,MATCH("aa_"&amp;$S36,データシート1!$A$1:$BS$1,0),0)</f>
        <v>36.053316273534037</v>
      </c>
      <c r="AD36" s="1019">
        <f>VLOOKUP(年度マスタ!$K$4&amp;"_"&amp;AD$33,データシート1!$A:$BS,MATCH("aa_"&amp;$S36,データシート1!$A$1:$BS$1,0),0)</f>
        <v>30.648317897603835</v>
      </c>
      <c r="AE36" s="1019">
        <f>VLOOKUP(年度マスタ!$K$4&amp;"_"&amp;AE$33,データシート1!$A:$BS,MATCH("aa_"&amp;$S36,データシート1!$A$1:$BS$1,0),0)</f>
        <v>30.944204375793788</v>
      </c>
      <c r="AF36" s="1019">
        <f>VLOOKUP(年度マスタ!$K$4&amp;"_"&amp;AF$33,データシート1!$A:$BS,MATCH("aa_"&amp;$S36,データシート1!$A$1:$BS$1,0),0)</f>
        <v>28.823227564639815</v>
      </c>
      <c r="AG36" s="1019">
        <f>VLOOKUP(年度マスタ!$K$4&amp;"_"&amp;AG$33,データシート1!$A:$BS,MATCH("aa_"&amp;$S36,データシート1!$A$1:$BS$1,0),0)</f>
        <v>27.817780325794175</v>
      </c>
      <c r="AH36" s="1019">
        <f>VLOOKUP(年度マスタ!$K$4&amp;"_"&amp;AH$33,データシート1!$A:$BS,MATCH("aa_"&amp;$S36,データシート1!$A$1:$BS$1,0),0)</f>
        <v>26.626246006326372</v>
      </c>
      <c r="AI36" s="1019">
        <f>VLOOKUP(年度マスタ!$K$4&amp;"_"&amp;AI$33,データシート1!$A:$BS,MATCH("aa_"&amp;$S36,データシート1!$A$1:$BS$1,0),0)</f>
        <v>27.21520918483246</v>
      </c>
      <c r="AJ36" s="1019">
        <f>VLOOKUP(年度マスタ!$K$4&amp;"_"&amp;AJ$33,データシート1!$A:$BS,MATCH("aa_"&amp;$S36,データシート1!$A$1:$BS$1,0),0)</f>
        <v>29.215965407945859</v>
      </c>
      <c r="AK36" s="1020">
        <f>VLOOKUP(年度マスタ!$K$4&amp;"_"&amp;AK$33,データシート1!$A:$BS,MATCH("aa_"&amp;$S36,データシート1!$A$1:$BS$1,0),0)</f>
        <v>22.27013192531907</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40.107389940610872</v>
      </c>
      <c r="P37" s="501">
        <f t="shared" si="9"/>
        <v>0.26276098460541047</v>
      </c>
      <c r="Q37" s="371"/>
      <c r="R37" s="15"/>
      <c r="S37" s="401" t="s">
        <v>100</v>
      </c>
      <c r="T37" s="378"/>
      <c r="U37" s="389"/>
      <c r="V37" s="379" t="s">
        <v>107</v>
      </c>
      <c r="W37" s="402"/>
      <c r="X37" s="1018">
        <f>VLOOKUP(年度マスタ!$K$4&amp;"_"&amp;X$33,データシート1!$A:$BS,MATCH("aa_"&amp;$S37,データシート1!$A$1:$BS$1,0),0)</f>
        <v>0.79067912599467205</v>
      </c>
      <c r="Y37" s="1019">
        <f>VLOOKUP(年度マスタ!$K$4&amp;"_"&amp;Y$33,データシート1!$A:$BS,MATCH("aa_"&amp;$S37,データシート1!$A$1:$BS$1,0),0)</f>
        <v>0.88705681323940377</v>
      </c>
      <c r="Z37" s="1019">
        <f>VLOOKUP(年度マスタ!$K$4&amp;"_"&amp;Z$33,データシート1!$A:$BS,MATCH("aa_"&amp;$S37,データシート1!$A$1:$BS$1,0),0)</f>
        <v>0.93889176807003794</v>
      </c>
      <c r="AA37" s="1019">
        <f>VLOOKUP(年度マスタ!$K$4&amp;"_"&amp;AA$33,データシート1!$A:$BS,MATCH("aa_"&amp;$S37,データシート1!$A$1:$BS$1,0),0)</f>
        <v>1.2239545351778429</v>
      </c>
      <c r="AB37" s="1019">
        <f>VLOOKUP(年度マスタ!$K$4&amp;"_"&amp;AB$33,データシート1!$A:$BS,MATCH("aa_"&amp;$S37,データシート1!$A$1:$BS$1,0),0)</f>
        <v>1.1047458418828178</v>
      </c>
      <c r="AC37" s="1019">
        <f>VLOOKUP(年度マスタ!$K$4&amp;"_"&amp;AC$33,データシート1!$A:$BS,MATCH("aa_"&amp;$S37,データシート1!$A$1:$BS$1,0),0)</f>
        <v>0.89190213411823482</v>
      </c>
      <c r="AD37" s="1019">
        <f>VLOOKUP(年度マスタ!$K$4&amp;"_"&amp;AD$33,データシート1!$A:$BS,MATCH("aa_"&amp;$S37,データシート1!$A$1:$BS$1,0),0)</f>
        <v>0.76370658709313355</v>
      </c>
      <c r="AE37" s="1019">
        <f>VLOOKUP(年度マスタ!$K$4&amp;"_"&amp;AE$33,データシート1!$A:$BS,MATCH("aa_"&amp;$S37,データシート1!$A$1:$BS$1,0),0)</f>
        <v>0.75212156493500637</v>
      </c>
      <c r="AF37" s="1019">
        <f>VLOOKUP(年度マスタ!$K$4&amp;"_"&amp;AF$33,データシート1!$A:$BS,MATCH("aa_"&amp;$S37,データシート1!$A$1:$BS$1,0),0)</f>
        <v>0.74774615498836638</v>
      </c>
      <c r="AG37" s="1019">
        <f>VLOOKUP(年度マスタ!$K$4&amp;"_"&amp;AG$33,データシート1!$A:$BS,MATCH("aa_"&amp;$S37,データシート1!$A$1:$BS$1,0),0)</f>
        <v>0.74435299180000059</v>
      </c>
      <c r="AH37" s="1019">
        <f>VLOOKUP(年度マスタ!$K$4&amp;"_"&amp;AH$33,データシート1!$A:$BS,MATCH("aa_"&amp;$S37,データシート1!$A$1:$BS$1,0),0)</f>
        <v>0.70117632640717531</v>
      </c>
      <c r="AI37" s="1019">
        <f>VLOOKUP(年度マスタ!$K$4&amp;"_"&amp;AI$33,データシート1!$A:$BS,MATCH("aa_"&amp;$S37,データシート1!$A$1:$BS$1,0),0)</f>
        <v>0.63750819065204989</v>
      </c>
      <c r="AJ37" s="1019">
        <f>VLOOKUP(年度マスタ!$K$4&amp;"_"&amp;AJ$33,データシート1!$A:$BS,MATCH("aa_"&amp;$S37,データシート1!$A$1:$BS$1,0),0)</f>
        <v>0.5841557529755228</v>
      </c>
      <c r="AK37" s="1020">
        <f>VLOOKUP(年度マスタ!$K$4&amp;"_"&amp;AK$33,データシート1!$A:$BS,MATCH("aa_"&amp;$S37,データシート1!$A$1:$BS$1,0),0)</f>
        <v>0.63689444373284654</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38.370897612129951</v>
      </c>
      <c r="P38" s="502">
        <f t="shared" si="9"/>
        <v>0.25138446684479254</v>
      </c>
      <c r="Q38" s="371"/>
      <c r="R38" s="15"/>
      <c r="S38" s="401" t="s">
        <v>101</v>
      </c>
      <c r="T38" s="378"/>
      <c r="U38" s="391"/>
      <c r="V38" s="404" t="s">
        <v>110</v>
      </c>
      <c r="W38" s="404"/>
      <c r="X38" s="1018">
        <f>VLOOKUP(年度マスタ!$K$4&amp;"_"&amp;X$33,データシート1!$A:$BS,MATCH("aa_"&amp;$S38,データシート1!$A$1:$BS$1,0),0)</f>
        <v>0.51472101783344459</v>
      </c>
      <c r="Y38" s="1019">
        <f>VLOOKUP(年度マスタ!$K$4&amp;"_"&amp;Y$33,データシート1!$A:$BS,MATCH("aa_"&amp;$S38,データシート1!$A$1:$BS$1,0),0)</f>
        <v>1.2022185760082276</v>
      </c>
      <c r="Z38" s="1019">
        <f>VLOOKUP(年度マスタ!$K$4&amp;"_"&amp;Z$33,データシート1!$A:$BS,MATCH("aa_"&amp;$S38,データシート1!$A$1:$BS$1,0),0)</f>
        <v>1.4317768639837796</v>
      </c>
      <c r="AA38" s="1019">
        <f>VLOOKUP(年度マスタ!$K$4&amp;"_"&amp;AA$33,データシート1!$A:$BS,MATCH("aa_"&amp;$S38,データシート1!$A$1:$BS$1,0),0)</f>
        <v>1.2068238071019646</v>
      </c>
      <c r="AB38" s="1019">
        <f>VLOOKUP(年度マスタ!$K$4&amp;"_"&amp;AB$33,データシート1!$A:$BS,MATCH("aa_"&amp;$S38,データシート1!$A$1:$BS$1,0),0)</f>
        <v>1.1725235819306976</v>
      </c>
      <c r="AC38" s="1019">
        <f>VLOOKUP(年度マスタ!$K$4&amp;"_"&amp;AC$33,データシート1!$A:$BS,MATCH("aa_"&amp;$S38,データシート1!$A$1:$BS$1,0),0)</f>
        <v>1.1367306022266193</v>
      </c>
      <c r="AD38" s="1019">
        <f>VLOOKUP(年度マスタ!$K$4&amp;"_"&amp;AD$33,データシート1!$A:$BS,MATCH("aa_"&amp;$S38,データシート1!$A$1:$BS$1,0),0)</f>
        <v>0.29096966118193757</v>
      </c>
      <c r="AE38" s="1019">
        <f>VLOOKUP(年度マスタ!$K$4&amp;"_"&amp;AE$33,データシート1!$A:$BS,MATCH("aa_"&amp;$S38,データシート1!$A$1:$BS$1,0),0)</f>
        <v>0.25963897957263715</v>
      </c>
      <c r="AF38" s="1019">
        <f>VLOOKUP(年度マスタ!$K$4&amp;"_"&amp;AF$33,データシート1!$A:$BS,MATCH("aa_"&amp;$S38,データシート1!$A$1:$BS$1,0),0)</f>
        <v>0.24679507017376379</v>
      </c>
      <c r="AG38" s="1019">
        <f>VLOOKUP(年度マスタ!$K$4&amp;"_"&amp;AG$33,データシート1!$A:$BS,MATCH("aa_"&amp;$S38,データシート1!$A$1:$BS$1,0),0)</f>
        <v>0.26493982659170867</v>
      </c>
      <c r="AH38" s="1019">
        <f>VLOOKUP(年度マスタ!$K$4&amp;"_"&amp;AH$33,データシート1!$A:$BS,MATCH("aa_"&amp;$S38,データシート1!$A$1:$BS$1,0),0)</f>
        <v>0.23471229200135532</v>
      </c>
      <c r="AI38" s="1019">
        <f>VLOOKUP(年度マスタ!$K$4&amp;"_"&amp;AI$33,データシート1!$A:$BS,MATCH("aa_"&amp;$S38,データシート1!$A$1:$BS$1,0),0)</f>
        <v>0.23578141915064008</v>
      </c>
      <c r="AJ38" s="1019">
        <f>VLOOKUP(年度マスタ!$K$4&amp;"_"&amp;AJ$33,データシート1!$A:$BS,MATCH("aa_"&amp;$S38,データシート1!$A$1:$BS$1,0),0)</f>
        <v>0.23980684444351136</v>
      </c>
      <c r="AK38" s="1020">
        <f>VLOOKUP(年度マスタ!$K$4&amp;"_"&amp;AK$33,データシート1!$A:$BS,MATCH("aa_"&amp;$S38,データシート1!$A$1:$BS$1,0),0)</f>
        <v>0.27002300825825715</v>
      </c>
      <c r="AL38" s="373"/>
      <c r="AW38" s="19" t="str">
        <f>年度マスタ!H4</f>
        <v>21</v>
      </c>
      <c r="AX38" s="19" t="s">
        <v>111</v>
      </c>
      <c r="AY38" s="19">
        <f>VLOOKUP($AW38&amp;"_"&amp;$AY$34,データシート1!$A:$BS,MATCH($AY$31&amp;"_"&amp;AY$36,データシート1!$A$1:$BS$1,0),0)</f>
        <v>4498.9477848489341</v>
      </c>
      <c r="AZ38" s="19">
        <f>VLOOKUP($AW38&amp;"_"&amp;$AY$34,データシート1!$A:$BS,MATCH($AY$31&amp;"_"&amp;AZ$36,データシート1!$A$1:$BS$1,0),0)</f>
        <v>151.43658121100927</v>
      </c>
      <c r="BA38" s="19">
        <f>VLOOKUP($AW38&amp;"_"&amp;$AY$34,データシート1!$A:$BS,MATCH($AY$31&amp;"_"&amp;BA$36,データシート1!$A$1:$BS$1,0),0)</f>
        <v>218.56112326770426</v>
      </c>
      <c r="BB38" s="19">
        <f>VLOOKUP($AW38&amp;"_"&amp;$AY$34,データシート1!$A:$BS,MATCH($AY$31&amp;"_"&amp;BB$36,データシート1!$A$1:$BS$1,0),0)</f>
        <v>2730.4550008564643</v>
      </c>
      <c r="BC38" s="19">
        <f>VLOOKUP($AW38&amp;"_"&amp;$AY$34,データシート1!$A:$BS,MATCH($AY$31&amp;"_"&amp;BC$36,データシート1!$A$1:$BS$1,0),0)</f>
        <v>2472.4919440606632</v>
      </c>
      <c r="BD38" s="19">
        <f>VLOOKUP($AW38&amp;"_"&amp;$AY$34,データシート1!$A:$BS,MATCH($AY$31&amp;"_"&amp;BD$36,データシート1!$A$1:$BS$1,0),0)</f>
        <v>1808.7475694922532</v>
      </c>
      <c r="BE38" s="19">
        <f>VLOOKUP($AW38&amp;"_"&amp;$AY$34,データシート1!$A:$BS,MATCH($AY$31&amp;"_"&amp;BE$36,データシート1!$A$1:$BS$1,0),0)</f>
        <v>1492.2602422647822</v>
      </c>
      <c r="BF38" s="19">
        <f>VLOOKUP($AW38&amp;"_"&amp;$AY$34,データシート1!$A:$BS,MATCH($AY$31&amp;"_"&amp;BF$36,データシート1!$A$1:$BS$1,0),0)</f>
        <v>119.14356619803706</v>
      </c>
      <c r="BG38" s="19">
        <f>VLOOKUP($AW38&amp;"_"&amp;$AY$34,データシート1!$A:$BS,MATCH($AY$31&amp;"_"&amp;BG$36,データシート1!$A$1:$BS$1,0),0)</f>
        <v>0</v>
      </c>
      <c r="BH38" s="19">
        <f>VLOOKUP($AW38&amp;"_"&amp;$AY$34,データシート1!$A:$BS,MATCH($AY$31&amp;"_"&amp;BH$36,データシート1!$A$1:$BS$1,0),0)</f>
        <v>255.98238210571296</v>
      </c>
    </row>
    <row r="39" spans="2:64" ht="17.100000000000001" customHeight="1" thickBot="1">
      <c r="B39" s="366"/>
      <c r="C39" s="367"/>
      <c r="D39" s="369"/>
      <c r="E39" s="993"/>
      <c r="F39" s="369"/>
      <c r="G39" s="368"/>
      <c r="H39" s="368"/>
      <c r="I39" s="369"/>
      <c r="J39" s="370"/>
      <c r="K39" s="378"/>
      <c r="L39" s="389"/>
      <c r="M39" s="389"/>
      <c r="N39" s="390" t="s">
        <v>1298</v>
      </c>
      <c r="O39" s="1026">
        <f>AC43</f>
        <v>24.139106458885212</v>
      </c>
      <c r="P39" s="502">
        <f t="shared" si="9"/>
        <v>0.15814580280650631</v>
      </c>
      <c r="Q39" s="371"/>
      <c r="R39" s="15"/>
      <c r="S39" s="401" t="s">
        <v>102</v>
      </c>
      <c r="T39" s="378"/>
      <c r="U39" s="386" t="s">
        <v>112</v>
      </c>
      <c r="V39" s="387"/>
      <c r="W39" s="387"/>
      <c r="X39" s="1015">
        <f>VLOOKUP(年度マスタ!$K$4&amp;"_"&amp;X$33,データシート1!$A:$BS,MATCH("aa_"&amp;$S39,データシート1!$A$1:$BS$1,0),0)</f>
        <v>30.203909633848092</v>
      </c>
      <c r="Y39" s="1016">
        <f>VLOOKUP(年度マスタ!$K$4&amp;"_"&amp;Y$33,データシート1!$A:$BS,MATCH("aa_"&amp;$S39,データシート1!$A$1:$BS$1,0),0)</f>
        <v>32.224021373655766</v>
      </c>
      <c r="Z39" s="1016">
        <f>VLOOKUP(年度マスタ!$K$4&amp;"_"&amp;Z$33,データシート1!$A:$BS,MATCH("aa_"&amp;$S39,データシート1!$A$1:$BS$1,0),0)</f>
        <v>32.947173384431679</v>
      </c>
      <c r="AA39" s="1016">
        <f>VLOOKUP(年度マスタ!$K$4&amp;"_"&amp;AA$33,データシート1!$A:$BS,MATCH("aa_"&amp;$S39,データシート1!$A$1:$BS$1,0),0)</f>
        <v>37.715629511832581</v>
      </c>
      <c r="AB39" s="1016">
        <f>VLOOKUP(年度マスタ!$K$4&amp;"_"&amp;AB$33,データシート1!$A:$BS,MATCH("aa_"&amp;$S39,データシート1!$A$1:$BS$1,0),0)</f>
        <v>36.660346166679204</v>
      </c>
      <c r="AC39" s="1016">
        <f>VLOOKUP(年度マスタ!$K$4&amp;"_"&amp;AC$33,データシート1!$A:$BS,MATCH("aa_"&amp;$S39,データシート1!$A$1:$BS$1,0),0)</f>
        <v>37.371214540538034</v>
      </c>
      <c r="AD39" s="1016">
        <f>VLOOKUP(年度マスタ!$K$4&amp;"_"&amp;AD$33,データシート1!$A:$BS,MATCH("aa_"&amp;$S39,データシート1!$A$1:$BS$1,0),0)</f>
        <v>34.474636043082221</v>
      </c>
      <c r="AE39" s="1016">
        <f>VLOOKUP(年度マスタ!$K$4&amp;"_"&amp;AE$33,データシート1!$A:$BS,MATCH("aa_"&amp;$S39,データシート1!$A$1:$BS$1,0),0)</f>
        <v>44.969526716266856</v>
      </c>
      <c r="AF39" s="1016">
        <f>VLOOKUP(年度マスタ!$K$4&amp;"_"&amp;AF$33,データシート1!$A:$BS,MATCH("aa_"&amp;$S39,データシート1!$A$1:$BS$1,0),0)</f>
        <v>29.923206966410692</v>
      </c>
      <c r="AG39" s="1016">
        <f>VLOOKUP(年度マスタ!$K$4&amp;"_"&amp;AG$33,データシート1!$A:$BS,MATCH("aa_"&amp;$S39,データシート1!$A$1:$BS$1,0),0)</f>
        <v>26.496660372149787</v>
      </c>
      <c r="AH39" s="1016">
        <f>VLOOKUP(年度マスタ!$K$4&amp;"_"&amp;AH$33,データシート1!$A:$BS,MATCH("aa_"&amp;$S39,データシート1!$A$1:$BS$1,0),0)</f>
        <v>27.3970044372929</v>
      </c>
      <c r="AI39" s="1016">
        <f>VLOOKUP(年度マスタ!$K$4&amp;"_"&amp;AI$33,データシート1!$A:$BS,MATCH("aa_"&amp;$S39,データシート1!$A$1:$BS$1,0),0)</f>
        <v>28.130536443430497</v>
      </c>
      <c r="AJ39" s="1016">
        <f>VLOOKUP(年度マスタ!$K$4&amp;"_"&amp;AJ$33,データシート1!$A:$BS,MATCH("aa_"&amp;$S39,データシート1!$A$1:$BS$1,0),0)</f>
        <v>25.70652290112324</v>
      </c>
      <c r="AK39" s="1017">
        <f>VLOOKUP(年度マスタ!$K$4&amp;"_"&amp;AK$33,データシート1!$A:$BS,MATCH("aa_"&amp;$S39,データシート1!$A$1:$BS$1,0),0)</f>
        <v>29.215170833442773</v>
      </c>
      <c r="AL39" s="373"/>
      <c r="AW39" s="19" t="str">
        <f>年度マスタ!K4</f>
        <v>21303</v>
      </c>
      <c r="AX39" s="19" t="s">
        <v>113</v>
      </c>
      <c r="AY39" s="19">
        <f>VLOOKUP($AW39&amp;"_"&amp;$AY$34,データシート1!$A:$BS,MATCH($AY$31&amp;"_"&amp;AY$36,データシート1!$A$1:$BS$1,0),0)</f>
        <v>22.27013192531907</v>
      </c>
      <c r="AZ39" s="19">
        <f>VLOOKUP($AW39&amp;"_"&amp;$AY$34,データシート1!$A:$BS,MATCH($AY$31&amp;"_"&amp;AZ$36,データシート1!$A$1:$BS$1,0),0)</f>
        <v>0.63689444373284654</v>
      </c>
      <c r="BA39" s="19">
        <f>VLOOKUP($AW39&amp;"_"&amp;$AY$34,データシート1!$A:$BS,MATCH($AY$31&amp;"_"&amp;BA$36,データシート1!$A$1:$BS$1,0),0)</f>
        <v>0.27002300825825715</v>
      </c>
      <c r="BB39" s="19">
        <f>VLOOKUP($AW39&amp;"_"&amp;$AY$34,データシート1!$A:$BS,MATCH($AY$31&amp;"_"&amp;BB$36,データシート1!$A$1:$BS$1,0),0)</f>
        <v>29.215170833442773</v>
      </c>
      <c r="BC39" s="19">
        <f>VLOOKUP($AW39&amp;"_"&amp;$AY$34,データシート1!$A:$BS,MATCH($AY$31&amp;"_"&amp;BC$36,データシート1!$A$1:$BS$1,0),0)</f>
        <v>27.08469848120432</v>
      </c>
      <c r="BD39" s="19">
        <f>VLOOKUP($AW39&amp;"_"&amp;$AY$34,データシート1!$A:$BS,MATCH($AY$31&amp;"_"&amp;BD$36,データシート1!$A$1:$BS$1,0),0)</f>
        <v>18.849204263196654</v>
      </c>
      <c r="BE39" s="19">
        <f>VLOOKUP($AW39&amp;"_"&amp;$AY$34,データシート1!$A:$BS,MATCH($AY$31&amp;"_"&amp;BE$36,データシート1!$A$1:$BS$1,0),0)</f>
        <v>12.676819141956138</v>
      </c>
      <c r="BF39" s="19">
        <f>VLOOKUP($AW39&amp;"_"&amp;$AY$34,データシート1!$A:$BS,MATCH($AY$31&amp;"_"&amp;BF$36,データシート1!$A$1:$BS$1,0),0)</f>
        <v>1.3118620305405893</v>
      </c>
      <c r="BG39" s="19">
        <f>VLOOKUP($AW39&amp;"_"&amp;$AY$34,データシート1!$A:$BS,MATCH($AY$31&amp;"_"&amp;BG$36,データシート1!$A$1:$BS$1,0),0)</f>
        <v>0</v>
      </c>
      <c r="BH39" s="19">
        <f>VLOOKUP($AW39&amp;"_"&amp;$AY$34,データシート1!$A:$BS,MATCH($AY$31&amp;"_"&amp;BH$36,データシート1!$A$1:$BS$1,0),0)</f>
        <v>0</v>
      </c>
    </row>
    <row r="40" spans="2:64" ht="17.100000000000001" customHeight="1" thickBot="1">
      <c r="B40" s="366"/>
      <c r="C40" s="367"/>
      <c r="D40" s="369"/>
      <c r="E40" s="369"/>
      <c r="F40" s="369"/>
      <c r="G40" s="368"/>
      <c r="H40" s="368"/>
      <c r="I40" s="369"/>
      <c r="J40" s="370"/>
      <c r="K40" s="378"/>
      <c r="L40" s="389"/>
      <c r="M40" s="391"/>
      <c r="N40" s="382" t="s">
        <v>47</v>
      </c>
      <c r="O40" s="1026">
        <f>AC44</f>
        <v>14.231791153244741</v>
      </c>
      <c r="P40" s="502">
        <f t="shared" si="9"/>
        <v>9.3238664038286234E-2</v>
      </c>
      <c r="Q40" s="371"/>
      <c r="R40" s="15"/>
      <c r="S40" s="401" t="s">
        <v>78</v>
      </c>
      <c r="T40" s="378"/>
      <c r="U40" s="386" t="s">
        <v>78</v>
      </c>
      <c r="V40" s="387"/>
      <c r="W40" s="387"/>
      <c r="X40" s="1015">
        <f>VLOOKUP(年度マスタ!$K$4&amp;"_"&amp;X$33,データシート1!$A:$BS,MATCH("aa_"&amp;$S40,データシート1!$A$1:$BS$1,0),0)</f>
        <v>34.523406031034142</v>
      </c>
      <c r="Y40" s="1016">
        <f>VLOOKUP(年度マスタ!$K$4&amp;"_"&amp;Y$33,データシート1!$A:$BS,MATCH("aa_"&amp;$S40,データシート1!$A$1:$BS$1,0),0)</f>
        <v>32.178349766290438</v>
      </c>
      <c r="Z40" s="1016">
        <f>VLOOKUP(年度マスタ!$K$4&amp;"_"&amp;Z$33,データシート1!$A:$BS,MATCH("aa_"&amp;$S40,データシート1!$A$1:$BS$1,0),0)</f>
        <v>36.518940227490205</v>
      </c>
      <c r="AA40" s="1016">
        <f>VLOOKUP(年度マスタ!$K$4&amp;"_"&amp;AA$33,データシート1!$A:$BS,MATCH("aa_"&amp;$S40,データシート1!$A$1:$BS$1,0),0)</f>
        <v>36.660201881699223</v>
      </c>
      <c r="AB40" s="1016">
        <f>VLOOKUP(年度マスタ!$K$4&amp;"_"&amp;AB$33,データシート1!$A:$BS,MATCH("aa_"&amp;$S40,データシート1!$A$1:$BS$1,0),0)</f>
        <v>36.532078984983897</v>
      </c>
      <c r="AC40" s="1016">
        <f>VLOOKUP(年度マスタ!$K$4&amp;"_"&amp;AC$33,データシート1!$A:$BS,MATCH("aa_"&amp;$S40,データシート1!$A$1:$BS$1,0),0)</f>
        <v>34.445668388618728</v>
      </c>
      <c r="AD40" s="1016">
        <f>VLOOKUP(年度マスタ!$K$4&amp;"_"&amp;AD$33,データシート1!$A:$BS,MATCH("aa_"&amp;$S40,データシート1!$A$1:$BS$1,0),0)</f>
        <v>34.587962667911818</v>
      </c>
      <c r="AE40" s="1016">
        <f>VLOOKUP(年度マスタ!$K$4&amp;"_"&amp;AE$33,データシート1!$A:$BS,MATCH("aa_"&amp;$S40,データシート1!$A$1:$BS$1,0),0)</f>
        <v>33.146676650987139</v>
      </c>
      <c r="AF40" s="1016">
        <f>VLOOKUP(年度マスタ!$K$4&amp;"_"&amp;AF$33,データシート1!$A:$BS,MATCH("aa_"&amp;$S40,データシート1!$A$1:$BS$1,0),0)</f>
        <v>32.788858297054041</v>
      </c>
      <c r="AG40" s="1016">
        <f>VLOOKUP(年度マスタ!$K$4&amp;"_"&amp;AG$33,データシート1!$A:$BS,MATCH("aa_"&amp;$S40,データシート1!$A$1:$BS$1,0),0)</f>
        <v>31.871347462995349</v>
      </c>
      <c r="AH40" s="1016">
        <f>VLOOKUP(年度マスタ!$K$4&amp;"_"&amp;AH$33,データシート1!$A:$BS,MATCH("aa_"&amp;$S40,データシート1!$A$1:$BS$1,0),0)</f>
        <v>29.056766702590071</v>
      </c>
      <c r="AI40" s="1016">
        <f>VLOOKUP(年度マスタ!$K$4&amp;"_"&amp;AI$33,データシート1!$A:$BS,MATCH("aa_"&amp;$S40,データシート1!$A$1:$BS$1,0),0)</f>
        <v>27.912685396937714</v>
      </c>
      <c r="AJ40" s="1016">
        <f>VLOOKUP(年度マスタ!$K$4&amp;"_"&amp;AJ$33,データシート1!$A:$BS,MATCH("aa_"&amp;$S40,データシート1!$A$1:$BS$1,0),0)</f>
        <v>27.38288845362203</v>
      </c>
      <c r="AK40" s="1017">
        <f>VLOOKUP(年度マスタ!$K$4&amp;"_"&amp;AK$33,データシート1!$A:$BS,MATCH("aa_"&amp;$S40,データシート1!$A$1:$BS$1,0),0)</f>
        <v>27.08469848120432</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1.7364923284809199</v>
      </c>
      <c r="P41" s="502">
        <f t="shared" si="9"/>
        <v>1.1376517760617927E-2</v>
      </c>
      <c r="Q41" s="371"/>
      <c r="R41" s="15"/>
      <c r="S41" s="401" t="s">
        <v>1276</v>
      </c>
      <c r="T41" s="378"/>
      <c r="U41" s="286" t="s">
        <v>44</v>
      </c>
      <c r="V41" s="387"/>
      <c r="W41" s="387"/>
      <c r="X41" s="1015">
        <f>X42+X45+X46</f>
        <v>42.532334288994328</v>
      </c>
      <c r="Y41" s="1016">
        <f t="shared" ref="Y41:AH41" si="12">Y42+Y45+Y46</f>
        <v>41.955206898280522</v>
      </c>
      <c r="Z41" s="1016">
        <f t="shared" si="12"/>
        <v>41.976301938275725</v>
      </c>
      <c r="AA41" s="1016">
        <f t="shared" si="12"/>
        <v>41.465077231951078</v>
      </c>
      <c r="AB41" s="1016">
        <f t="shared" si="12"/>
        <v>41.283017646450311</v>
      </c>
      <c r="AC41" s="1016">
        <f t="shared" si="12"/>
        <v>40.107389940610872</v>
      </c>
      <c r="AD41" s="1016">
        <f t="shared" si="12"/>
        <v>39.189212227186552</v>
      </c>
      <c r="AE41" s="1016">
        <f t="shared" si="12"/>
        <v>39.206321684441079</v>
      </c>
      <c r="AF41" s="1016">
        <f t="shared" si="12"/>
        <v>38.631670644796792</v>
      </c>
      <c r="AG41" s="1016">
        <f t="shared" si="12"/>
        <v>38.10981120691887</v>
      </c>
      <c r="AH41" s="1016">
        <f t="shared" si="12"/>
        <v>37.361721032346068</v>
      </c>
      <c r="AI41" s="1016">
        <f>AI42+AI45+AI46</f>
        <v>36.827830316660453</v>
      </c>
      <c r="AJ41" s="1016">
        <f>AJ42+AJ45+AJ46</f>
        <v>33.149903679031603</v>
      </c>
      <c r="AK41" s="1017">
        <f>AK42+AK45+AK46</f>
        <v>32.83788543569338</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41.184306633655396</v>
      </c>
      <c r="Y42" s="1019">
        <f t="shared" ref="Y42:AK42" si="13">SUM(Y43:Y44)</f>
        <v>40.66430946468509</v>
      </c>
      <c r="Z42" s="1019">
        <f t="shared" si="13"/>
        <v>40.629945395212772</v>
      </c>
      <c r="AA42" s="1019">
        <f t="shared" si="13"/>
        <v>39.911469677410622</v>
      </c>
      <c r="AB42" s="1019">
        <f t="shared" si="13"/>
        <v>39.573329759752049</v>
      </c>
      <c r="AC42" s="1019">
        <f t="shared" si="13"/>
        <v>38.370897612129951</v>
      </c>
      <c r="AD42" s="1019">
        <f t="shared" si="13"/>
        <v>37.518450403515949</v>
      </c>
      <c r="AE42" s="1019">
        <f t="shared" si="13"/>
        <v>37.567895159130003</v>
      </c>
      <c r="AF42" s="1019">
        <f t="shared" si="13"/>
        <v>37.045910987507121</v>
      </c>
      <c r="AG42" s="1019">
        <f t="shared" si="13"/>
        <v>36.583974487864722</v>
      </c>
      <c r="AH42" s="1019">
        <f t="shared" si="13"/>
        <v>35.950067990584067</v>
      </c>
      <c r="AI42" s="1019">
        <f t="shared" si="13"/>
        <v>35.456229043091014</v>
      </c>
      <c r="AJ42" s="1019">
        <f t="shared" si="13"/>
        <v>31.847053451462234</v>
      </c>
      <c r="AK42" s="1020">
        <f t="shared" si="13"/>
        <v>31.526023405152792</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2.6320779076691165</v>
      </c>
      <c r="P43" s="679">
        <f t="shared" si="9"/>
        <v>1.7243889058883792E-2</v>
      </c>
      <c r="Q43" s="371"/>
      <c r="R43" s="15"/>
      <c r="S43" s="401" t="s">
        <v>46</v>
      </c>
      <c r="T43" s="405"/>
      <c r="U43" s="389"/>
      <c r="V43" s="406"/>
      <c r="W43" s="390" t="s">
        <v>46</v>
      </c>
      <c r="X43" s="1018">
        <f>VLOOKUP(年度マスタ!$K$4&amp;"_"&amp;X$33,データシート1!$A:$BS,MATCH("aa_"&amp;$S43,データシート1!$A$1:$BS$1,0),0)</f>
        <v>24.892728976715258</v>
      </c>
      <c r="Y43" s="1019">
        <f>VLOOKUP(年度マスタ!$K$4&amp;"_"&amp;Y$33,データシート1!$A:$BS,MATCH("aa_"&amp;$S43,データシート1!$A$1:$BS$1,0),0)</f>
        <v>25.217377029804869</v>
      </c>
      <c r="Z43" s="1019">
        <f>VLOOKUP(年度マスタ!$K$4&amp;"_"&amp;Z$33,データシート1!$A:$BS,MATCH("aa_"&amp;$S43,データシート1!$A$1:$BS$1,0),0)</f>
        <v>25.230692549562971</v>
      </c>
      <c r="AA43" s="1019">
        <f>VLOOKUP(年度マスタ!$K$4&amp;"_"&amp;AA$33,データシート1!$A:$BS,MATCH("aa_"&amp;$S43,データシート1!$A$1:$BS$1,0),0)</f>
        <v>25.031458024595374</v>
      </c>
      <c r="AB43" s="1019">
        <f>VLOOKUP(年度マスタ!$K$4&amp;"_"&amp;AB$33,データシート1!$A:$BS,MATCH("aa_"&amp;$S43,データシート1!$A$1:$BS$1,0),0)</f>
        <v>25.146130556844124</v>
      </c>
      <c r="AC43" s="1019">
        <f>VLOOKUP(年度マスタ!$K$4&amp;"_"&amp;AC$33,データシート1!$A:$BS,MATCH("aa_"&amp;$S43,データシート1!$A$1:$BS$1,0),0)</f>
        <v>24.139106458885212</v>
      </c>
      <c r="AD43" s="1019">
        <f>VLOOKUP(年度マスタ!$K$4&amp;"_"&amp;AD$33,データシート1!$A:$BS,MATCH("aa_"&amp;$S43,データシート1!$A$1:$BS$1,0),0)</f>
        <v>23.197574461644962</v>
      </c>
      <c r="AE43" s="1019">
        <f>VLOOKUP(年度マスタ!$K$4&amp;"_"&amp;AE$33,データシート1!$A:$BS,MATCH("aa_"&amp;$S43,データシート1!$A$1:$BS$1,0),0)</f>
        <v>23.160371873548566</v>
      </c>
      <c r="AF43" s="1019">
        <f>VLOOKUP(年度マスタ!$K$4&amp;"_"&amp;AF$33,データシート1!$A:$BS,MATCH("aa_"&amp;$S43,データシート1!$A$1:$BS$1,0),0)</f>
        <v>23.091661592884737</v>
      </c>
      <c r="AG43" s="1019">
        <f>VLOOKUP(年度マスタ!$K$4&amp;"_"&amp;AG$33,データシート1!$A:$BS,MATCH("aa_"&amp;$S43,データシート1!$A$1:$BS$1,0),0)</f>
        <v>22.843646815580364</v>
      </c>
      <c r="AH43" s="1019">
        <f>VLOOKUP(年度マスタ!$K$4&amp;"_"&amp;AH$33,データシート1!$A:$BS,MATCH("aa_"&amp;$S43,データシート1!$A$1:$BS$1,0),0)</f>
        <v>22.652427452088919</v>
      </c>
      <c r="AI43" s="1019">
        <f>VLOOKUP(年度マスタ!$K$4&amp;"_"&amp;AI$33,データシート1!$A:$BS,MATCH("aa_"&amp;$S43,データシート1!$A$1:$BS$1,0),0)</f>
        <v>22.053496559851233</v>
      </c>
      <c r="AJ43" s="1019">
        <f>VLOOKUP(年度マスタ!$K$4&amp;"_"&amp;AJ$33,データシート1!$A:$BS,MATCH("aa_"&amp;$S43,データシート1!$A$1:$BS$1,0),0)</f>
        <v>19.400351886922994</v>
      </c>
      <c r="AK43" s="1020">
        <f>VLOOKUP(年度マスタ!$K$4&amp;"_"&amp;AK$33,データシート1!$A:$BS,MATCH("aa_"&amp;$S43,データシート1!$A$1:$BS$1,0),0)</f>
        <v>18.849204263196654</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16.291577656940134</v>
      </c>
      <c r="Y44" s="1019">
        <f>VLOOKUP(年度マスタ!$K$4&amp;"_"&amp;Y$33,データシート1!$A:$BS,MATCH("aa_"&amp;$S44,データシート1!$A$1:$BS$1,0),0)</f>
        <v>15.446932434880225</v>
      </c>
      <c r="Z44" s="1019">
        <f>VLOOKUP(年度マスタ!$K$4&amp;"_"&amp;Z$33,データシート1!$A:$BS,MATCH("aa_"&amp;$S44,データシート1!$A$1:$BS$1,0),0)</f>
        <v>15.3992528456498</v>
      </c>
      <c r="AA44" s="1019">
        <f>VLOOKUP(年度マスタ!$K$4&amp;"_"&amp;AA$33,データシート1!$A:$BS,MATCH("aa_"&amp;$S44,データシート1!$A$1:$BS$1,0),0)</f>
        <v>14.880011652815252</v>
      </c>
      <c r="AB44" s="1019">
        <f>VLOOKUP(年度マスタ!$K$4&amp;"_"&amp;AB$33,データシート1!$A:$BS,MATCH("aa_"&amp;$S44,データシート1!$A$1:$BS$1,0),0)</f>
        <v>14.427199202907927</v>
      </c>
      <c r="AC44" s="1019">
        <f>VLOOKUP(年度マスタ!$K$4&amp;"_"&amp;AC$33,データシート1!$A:$BS,MATCH("aa_"&amp;$S44,データシート1!$A$1:$BS$1,0),0)</f>
        <v>14.231791153244741</v>
      </c>
      <c r="AD44" s="1019">
        <f>VLOOKUP(年度マスタ!$K$4&amp;"_"&amp;AD$33,データシート1!$A:$BS,MATCH("aa_"&amp;$S44,データシート1!$A$1:$BS$1,0),0)</f>
        <v>14.320875941870987</v>
      </c>
      <c r="AE44" s="1019">
        <f>VLOOKUP(年度マスタ!$K$4&amp;"_"&amp;AE$33,データシート1!$A:$BS,MATCH("aa_"&amp;$S44,データシート1!$A$1:$BS$1,0),0)</f>
        <v>14.407523285581435</v>
      </c>
      <c r="AF44" s="1019">
        <f>VLOOKUP(年度マスタ!$K$4&amp;"_"&amp;AF$33,データシート1!$A:$BS,MATCH("aa_"&amp;$S44,データシート1!$A$1:$BS$1,0),0)</f>
        <v>13.954249394622384</v>
      </c>
      <c r="AG44" s="1019">
        <f>VLOOKUP(年度マスタ!$K$4&amp;"_"&amp;AG$33,データシート1!$A:$BS,MATCH("aa_"&amp;$S44,データシート1!$A$1:$BS$1,0),0)</f>
        <v>13.740327672284355</v>
      </c>
      <c r="AH44" s="1019">
        <f>VLOOKUP(年度マスタ!$K$4&amp;"_"&amp;AH$33,データシート1!$A:$BS,MATCH("aa_"&amp;$S44,データシート1!$A$1:$BS$1,0),0)</f>
        <v>13.297640538495147</v>
      </c>
      <c r="AI44" s="1019">
        <f>VLOOKUP(年度マスタ!$K$4&amp;"_"&amp;AI$33,データシート1!$A:$BS,MATCH("aa_"&amp;$S44,データシート1!$A$1:$BS$1,0),0)</f>
        <v>13.402732483239783</v>
      </c>
      <c r="AJ44" s="1019">
        <f>VLOOKUP(年度マスタ!$K$4&amp;"_"&amp;AJ$33,データシート1!$A:$BS,MATCH("aa_"&amp;$S44,データシート1!$A$1:$BS$1,0),0)</f>
        <v>12.446701564539239</v>
      </c>
      <c r="AK44" s="1020">
        <f>VLOOKUP(年度マスタ!$K$4&amp;"_"&amp;AK$33,データシート1!$A:$BS,MATCH("aa_"&amp;$S44,データシート1!$A$1:$BS$1,0),0)</f>
        <v>12.676819141956138</v>
      </c>
      <c r="AL44" s="373"/>
      <c r="AW44" s="19" t="str">
        <f>AW47</f>
        <v>岐阜県</v>
      </c>
      <c r="AX44" s="407">
        <f t="shared" si="14"/>
        <v>0.35415596541010136</v>
      </c>
      <c r="AY44" s="407">
        <f t="shared" si="14"/>
        <v>0.19860705546134472</v>
      </c>
      <c r="AZ44" s="407">
        <f t="shared" si="14"/>
        <v>0.17984341236451606</v>
      </c>
      <c r="BA44" s="407">
        <f t="shared" si="14"/>
        <v>0.24877399341672055</v>
      </c>
      <c r="BB44" s="407">
        <f t="shared" si="14"/>
        <v>1.8619573347317377E-2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1.3480276553389334</v>
      </c>
      <c r="Y45" s="1019">
        <f>VLOOKUP(年度マスタ!$K$4&amp;"_"&amp;Y$33,データシート1!$A:$BS,MATCH("aa_"&amp;$S45,データシート1!$A$1:$BS$1,0),0)</f>
        <v>1.2908974335954326</v>
      </c>
      <c r="Z45" s="1019">
        <f>VLOOKUP(年度マスタ!$K$4&amp;"_"&amp;Z$33,データシート1!$A:$BS,MATCH("aa_"&amp;$S45,データシート1!$A$1:$BS$1,0),0)</f>
        <v>1.3463565430629503</v>
      </c>
      <c r="AA45" s="1019">
        <f>VLOOKUP(年度マスタ!$K$4&amp;"_"&amp;AA$33,データシート1!$A:$BS,MATCH("aa_"&amp;$S45,データシート1!$A$1:$BS$1,0),0)</f>
        <v>1.5536075545404568</v>
      </c>
      <c r="AB45" s="1019">
        <f>VLOOKUP(年度マスタ!$K$4&amp;"_"&amp;AB$33,データシート1!$A:$BS,MATCH("aa_"&amp;$S45,データシート1!$A$1:$BS$1,0),0)</f>
        <v>1.7096878866982597</v>
      </c>
      <c r="AC45" s="1019">
        <f>VLOOKUP(年度マスタ!$K$4&amp;"_"&amp;AC$33,データシート1!$A:$BS,MATCH("aa_"&amp;$S45,データシート1!$A$1:$BS$1,0),0)</f>
        <v>1.7364923284809199</v>
      </c>
      <c r="AD45" s="1019">
        <f>VLOOKUP(年度マスタ!$K$4&amp;"_"&amp;AD$33,データシート1!$A:$BS,MATCH("aa_"&amp;$S45,データシート1!$A$1:$BS$1,0),0)</f>
        <v>1.6707618236706006</v>
      </c>
      <c r="AE45" s="1019">
        <f>VLOOKUP(年度マスタ!$K$4&amp;"_"&amp;AE$33,データシート1!$A:$BS,MATCH("aa_"&amp;$S45,データシート1!$A$1:$BS$1,0),0)</f>
        <v>1.6384265253110746</v>
      </c>
      <c r="AF45" s="1019">
        <f>VLOOKUP(年度マスタ!$K$4&amp;"_"&amp;AF$33,データシート1!$A:$BS,MATCH("aa_"&amp;$S45,データシート1!$A$1:$BS$1,0),0)</f>
        <v>1.5857596572896726</v>
      </c>
      <c r="AG45" s="1019">
        <f>VLOOKUP(年度マスタ!$K$4&amp;"_"&amp;AG$33,データシート1!$A:$BS,MATCH("aa_"&amp;$S45,データシート1!$A$1:$BS$1,0),0)</f>
        <v>1.5258367190541462</v>
      </c>
      <c r="AH45" s="1019">
        <f>VLOOKUP(年度マスタ!$K$4&amp;"_"&amp;AH$33,データシート1!$A:$BS,MATCH("aa_"&amp;$S45,データシート1!$A$1:$BS$1,0),0)</f>
        <v>1.4116530417620023</v>
      </c>
      <c r="AI45" s="1019">
        <f>VLOOKUP(年度マスタ!$K$4&amp;"_"&amp;AI$33,データシート1!$A:$BS,MATCH("aa_"&amp;$S45,データシート1!$A$1:$BS$1,0),0)</f>
        <v>1.3716012735694358</v>
      </c>
      <c r="AJ45" s="1019">
        <f>VLOOKUP(年度マスタ!$K$4&amp;"_"&amp;AJ$33,データシート1!$A:$BS,MATCH("aa_"&amp;$S45,データシート1!$A$1:$BS$1,0),0)</f>
        <v>1.3028502275693681</v>
      </c>
      <c r="AK45" s="1020">
        <f>VLOOKUP(年度マスタ!$K$4&amp;"_"&amp;AK$33,データシート1!$A:$BS,MATCH("aa_"&amp;$S45,データシート1!$A$1:$BS$1,0),0)</f>
        <v>1.3118620305405893</v>
      </c>
      <c r="AL45" s="373"/>
      <c r="AW45" s="19" t="str">
        <f>AW48</f>
        <v>笠松町</v>
      </c>
      <c r="AX45" s="407">
        <f t="shared" ref="AX45:BB45" si="15">AX48/$BC48</f>
        <v>0.20635792010969856</v>
      </c>
      <c r="AY45" s="407">
        <f t="shared" si="15"/>
        <v>0.26011861090224991</v>
      </c>
      <c r="AZ45" s="407">
        <f t="shared" si="15"/>
        <v>0.24114985278718365</v>
      </c>
      <c r="BA45" s="407">
        <f t="shared" si="15"/>
        <v>0.29237361620086788</v>
      </c>
      <c r="BB45" s="407">
        <f t="shared" si="15"/>
        <v>0</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2.5361033913545956</v>
      </c>
      <c r="Y47" s="1022">
        <f>VLOOKUP(年度マスタ!$K$4&amp;"_"&amp;Y$33,データシート1!$A:$BS,MATCH("aa_"&amp;$S47,データシート1!$A$1:$BS$1,0),0)</f>
        <v>2.2494625927574283</v>
      </c>
      <c r="Z47" s="1022">
        <f>VLOOKUP(年度マスタ!$K$4&amp;"_"&amp;Z$33,データシート1!$A:$BS,MATCH("aa_"&amp;$S47,データシート1!$A$1:$BS$1,0),0)</f>
        <v>2.9586771909783747</v>
      </c>
      <c r="AA47" s="1022">
        <f>VLOOKUP(年度マスタ!$K$4&amp;"_"&amp;AA$33,データシート1!$A:$BS,MATCH("aa_"&amp;$S47,データシート1!$A$1:$BS$1,0),0)</f>
        <v>2.9780216091070497</v>
      </c>
      <c r="AB47" s="1022">
        <f>VLOOKUP(年度マスタ!$K$4&amp;"_"&amp;AB$33,データシート1!$A:$BS,MATCH("aa_"&amp;$S47,データシート1!$A$1:$BS$1,0),0)</f>
        <v>2.5221196678605953</v>
      </c>
      <c r="AC47" s="1022">
        <f>VLOOKUP(年度マスタ!$K$4&amp;"_"&amp;AC$33,データシート1!$A:$BS,MATCH("aa_"&amp;$S47,データシート1!$A$1:$BS$1,0),0)</f>
        <v>2.6320779076691165</v>
      </c>
      <c r="AD47" s="1022">
        <f>VLOOKUP(年度マスタ!$K$4&amp;"_"&amp;AD$33,データシート1!$A:$BS,MATCH("aa_"&amp;$S47,データシート1!$A$1:$BS$1,0),0)</f>
        <v>2.8348949740785914</v>
      </c>
      <c r="AE47" s="1022">
        <f>VLOOKUP(年度マスタ!$K$4&amp;"_"&amp;AE$33,データシート1!$A:$BS,MATCH("aa_"&amp;$S47,データシート1!$A$1:$BS$1,0),0)</f>
        <v>5.2215742050157843</v>
      </c>
      <c r="AF47" s="1022">
        <f>VLOOKUP(年度マスタ!$K$4&amp;"_"&amp;AF$33,データシート1!$A:$BS,MATCH("aa_"&amp;$S47,データシート1!$A$1:$BS$1,0),0)</f>
        <v>0</v>
      </c>
      <c r="AG47" s="1022">
        <f>VLOOKUP(年度マスタ!$K$4&amp;"_"&amp;AG$33,データシート1!$A:$BS,MATCH("aa_"&amp;$S47,データシート1!$A$1:$BS$1,0),0)</f>
        <v>0</v>
      </c>
      <c r="AH47" s="1022">
        <f>VLOOKUP(年度マスタ!$K$4&amp;"_"&amp;AH$33,データシート1!$A:$BS,MATCH("aa_"&amp;$S47,データシート1!$A$1:$BS$1,0),0)</f>
        <v>0</v>
      </c>
      <c r="AI47" s="1022">
        <f>VLOOKUP(年度マスタ!$K$4&amp;"_"&amp;AI$33,データシート1!$A:$BS,MATCH("aa_"&amp;$S47,データシート1!$A$1:$BS$1,0),0)</f>
        <v>0</v>
      </c>
      <c r="AJ47" s="1022">
        <f>VLOOKUP(年度マスタ!$K$4&amp;"_"&amp;AJ$33,データシート1!$A:$BS,MATCH("aa_"&amp;$S47,データシート1!$A$1:$BS$1,0),0)</f>
        <v>0</v>
      </c>
      <c r="AK47" s="1023">
        <f>VLOOKUP(年度マスタ!$K$4&amp;"_"&amp;AK$33,データシート1!$A:$BS,MATCH("aa_"&amp;$S47,データシート1!$A$1:$BS$1,0),0)</f>
        <v>0</v>
      </c>
      <c r="AL47" s="373"/>
      <c r="AW47" s="19" t="str">
        <f>年度マスタ!I4</f>
        <v>岐阜県</v>
      </c>
      <c r="AX47" s="408">
        <f>SUM(AY38:BA38)</f>
        <v>4868.945489327647</v>
      </c>
      <c r="AY47" s="408">
        <f t="shared" si="17"/>
        <v>2730.4550008564643</v>
      </c>
      <c r="AZ47" s="408">
        <f t="shared" si="17"/>
        <v>2472.4919440606632</v>
      </c>
      <c r="BA47" s="408">
        <f>SUM(BD38:BG38)</f>
        <v>3420.1513779550728</v>
      </c>
      <c r="BB47" s="408">
        <f>BH38</f>
        <v>255.98238210571296</v>
      </c>
      <c r="BC47" s="408">
        <f>SUM(AX47:BB47)</f>
        <v>13748.026194305559</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1640</v>
      </c>
      <c r="AL48" s="411"/>
      <c r="AW48" s="19" t="str">
        <f>年度マスタ!J4</f>
        <v>笠松町</v>
      </c>
      <c r="AX48" s="408">
        <f>SUM(AY39:BA39)</f>
        <v>23.177049377310173</v>
      </c>
      <c r="AY48" s="408">
        <f>BB39</f>
        <v>29.215170833442773</v>
      </c>
      <c r="AZ48" s="408">
        <f>BC39</f>
        <v>27.08469848120432</v>
      </c>
      <c r="BA48" s="408">
        <f>SUM(BD39:BG39)</f>
        <v>32.83788543569338</v>
      </c>
      <c r="BB48" s="408">
        <f>BH39</f>
        <v>0</v>
      </c>
      <c r="BC48" s="408">
        <f>SUM(AX48:BB48)</f>
        <v>112.31480412765065</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112.31480412765065</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23.177049377310173</v>
      </c>
      <c r="P52" s="501">
        <f t="shared" ref="P52:P64" si="18">O52/$O$51</f>
        <v>0.20635792010969856</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22.27013192531907</v>
      </c>
      <c r="P53" s="502">
        <f t="shared" si="18"/>
        <v>0.19828313905981709</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0.63689444373284654</v>
      </c>
      <c r="P54" s="502">
        <f t="shared" si="18"/>
        <v>5.6706188349755597E-3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0.27002300825825715</v>
      </c>
      <c r="P55" s="502">
        <f t="shared" si="18"/>
        <v>2.4041622149059199E-3</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29.215170833442773</v>
      </c>
      <c r="P56" s="501">
        <f t="shared" si="18"/>
        <v>0.26011861090224991</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27.08469848120432</v>
      </c>
      <c r="P57" s="501">
        <f t="shared" si="18"/>
        <v>0.24114985278718365</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32.83788543569338</v>
      </c>
      <c r="P58" s="501">
        <f t="shared" si="18"/>
        <v>0.29237361620086788</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31.526023405152792</v>
      </c>
      <c r="P59" s="502">
        <f t="shared" si="18"/>
        <v>0.28069339255867015</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18.849204263196654</v>
      </c>
      <c r="P60" s="502">
        <f t="shared" si="18"/>
        <v>0.16782475301985761</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12.676819141956138</v>
      </c>
      <c r="P61" s="502">
        <f t="shared" si="18"/>
        <v>0.11286863953881256</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1.3118620305405893</v>
      </c>
      <c r="P62" s="502">
        <f t="shared" si="18"/>
        <v>1.1680223642197703E-2</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v>
      </c>
      <c r="P64" s="679">
        <f t="shared" si="18"/>
        <v>0</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笠松町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456.02109999999999</v>
      </c>
      <c r="AI7" s="88">
        <f>VLOOKUP(年度マスタ!$K$4&amp;"_"&amp;$AG7,データシート1!$A:$BS,MATCH("ab_"&amp;AI$2,データシート1!$A$1:$BS$1,0),0)</f>
        <v>381</v>
      </c>
      <c r="AJ7" s="88">
        <f>VLOOKUP(年度マスタ!$K$4&amp;"_"&amp;$AG7,データシート1!$A:$BS,MATCH("ab_"&amp;AJ$2,データシート1!$A$1:$BS$1,0),0)</f>
        <v>10</v>
      </c>
      <c r="AK7" s="88">
        <f>VLOOKUP(年度マスタ!$K$4&amp;"_"&amp;$AG7,データシート1!$A:$BS,MATCH("ab_"&amp;AK$2,データシート1!$A$1:$BS$1,0),0)</f>
        <v>6386</v>
      </c>
      <c r="AL7" s="88">
        <f>VLOOKUP(年度マスタ!$K$4&amp;"_"&amp;$AG7,データシート1!$A:$BS,MATCH("ab_"&amp;AL$2,データシート1!$A$1:$BS$1,0),0)</f>
        <v>7783</v>
      </c>
      <c r="AM7" s="88">
        <f>VLOOKUP(年度マスタ!$K$4&amp;"_"&amp;$AG7,データシート1!$A:$BS,MATCH("ab_"&amp;AM$2,データシート1!$A$1:$BS$1,0),0)</f>
        <v>12749</v>
      </c>
      <c r="AN7" s="88">
        <f>VLOOKUP(年度マスタ!$K$4&amp;"_"&amp;$AG7,データシート1!$A:$BS,MATCH("ab_"&amp;AN$2,データシート1!$A$1:$BS$1,0),0)</f>
        <v>3194</v>
      </c>
      <c r="AO7" s="88">
        <f>VLOOKUP(年度マスタ!$K$4&amp;"_"&amp;$AG7,データシート1!$A:$BS,MATCH("ab_"&amp;AO$2,データシート1!$A$1:$BS$1,0),0)</f>
        <v>22027</v>
      </c>
      <c r="AP7" s="88">
        <f>VLOOKUP(年度マスタ!$K$4&amp;"_"&amp;$AG7,データシート1!$A:$BS,MATCH("ab_"&amp;AP$2,データシート1!$A$1:$BS$1,0),0)</f>
        <v>0</v>
      </c>
      <c r="AQ7" s="1073">
        <f>VLOOKUP(年度マスタ!$K$4&amp;"_"&amp;$AG7,データシート1!$A:$BS,MATCH("ab_"&amp;AQ$2,データシート1!$A$1:$BS$1,0),0)</f>
        <v>2.5361033913545956</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376.73930000000001</v>
      </c>
      <c r="AI8" s="88">
        <f>VLOOKUP(年度マスタ!$K$4&amp;"_"&amp;$AG8,データシート1!$A:$BS,MATCH("ab_"&amp;AI$2,データシート1!$A$1:$BS$1,0),0)</f>
        <v>419</v>
      </c>
      <c r="AJ8" s="88">
        <f>VLOOKUP(年度マスタ!$K$4&amp;"_"&amp;$AG8,データシート1!$A:$BS,MATCH("ab_"&amp;AJ$2,データシート1!$A$1:$BS$1,0),0)</f>
        <v>31</v>
      </c>
      <c r="AK8" s="88">
        <f>VLOOKUP(年度マスタ!$K$4&amp;"_"&amp;$AG8,データシート1!$A:$BS,MATCH("ab_"&amp;AK$2,データシート1!$A$1:$BS$1,0),0)</f>
        <v>6983</v>
      </c>
      <c r="AL8" s="88">
        <f>VLOOKUP(年度マスタ!$K$4&amp;"_"&amp;$AG8,データシート1!$A:$BS,MATCH("ab_"&amp;AL$2,データシート1!$A$1:$BS$1,0),0)</f>
        <v>7885</v>
      </c>
      <c r="AM8" s="88">
        <f>VLOOKUP(年度マスタ!$K$4&amp;"_"&amp;$AG8,データシート1!$A:$BS,MATCH("ab_"&amp;AM$2,データシート1!$A$1:$BS$1,0),0)</f>
        <v>12748</v>
      </c>
      <c r="AN8" s="88">
        <f>VLOOKUP(年度マスタ!$K$4&amp;"_"&amp;$AG8,データシート1!$A:$BS,MATCH("ab_"&amp;AN$2,データシート1!$A$1:$BS$1,0),0)</f>
        <v>3109</v>
      </c>
      <c r="AO8" s="88">
        <f>VLOOKUP(年度マスタ!$K$4&amp;"_"&amp;$AG8,データシート1!$A:$BS,MATCH("ab_"&amp;AO$2,データシート1!$A$1:$BS$1,0),0)</f>
        <v>22143</v>
      </c>
      <c r="AP8" s="88">
        <f>VLOOKUP(年度マスタ!$K$4&amp;"_"&amp;$AG8,データシート1!$A:$BS,MATCH("ab_"&amp;AP$2,データシート1!$A$1:$BS$1,0),0)</f>
        <v>0</v>
      </c>
      <c r="AQ8" s="1073">
        <f>VLOOKUP(年度マスタ!$K$4&amp;"_"&amp;$AG8,データシート1!$A:$BS,MATCH("ab_"&amp;AQ$2,データシート1!$A$1:$BS$1,0),0)</f>
        <v>2.2494625927574283</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344.48050000000001</v>
      </c>
      <c r="AI9" s="88">
        <f>VLOOKUP(年度マスタ!$K$4&amp;"_"&amp;$AG9,データシート1!$A:$BS,MATCH("ab_"&amp;AI$2,データシート1!$A$1:$BS$1,0),0)</f>
        <v>419</v>
      </c>
      <c r="AJ9" s="88">
        <f>VLOOKUP(年度マスタ!$K$4&amp;"_"&amp;$AG9,データシート1!$A:$BS,MATCH("ab_"&amp;AJ$2,データシート1!$A$1:$BS$1,0),0)</f>
        <v>31</v>
      </c>
      <c r="AK9" s="88">
        <f>VLOOKUP(年度マスタ!$K$4&amp;"_"&amp;$AG9,データシート1!$A:$BS,MATCH("ab_"&amp;AK$2,データシート1!$A$1:$BS$1,0),0)</f>
        <v>6983</v>
      </c>
      <c r="AL9" s="88">
        <f>VLOOKUP(年度マスタ!$K$4&amp;"_"&amp;$AG9,データシート1!$A:$BS,MATCH("ab_"&amp;AL$2,データシート1!$A$1:$BS$1,0),0)</f>
        <v>7991</v>
      </c>
      <c r="AM9" s="88">
        <f>VLOOKUP(年度マスタ!$K$4&amp;"_"&amp;$AG9,データシート1!$A:$BS,MATCH("ab_"&amp;AM$2,データシート1!$A$1:$BS$1,0),0)</f>
        <v>12814</v>
      </c>
      <c r="AN9" s="88">
        <f>VLOOKUP(年度マスタ!$K$4&amp;"_"&amp;$AG9,データシート1!$A:$BS,MATCH("ab_"&amp;AN$2,データシート1!$A$1:$BS$1,0),0)</f>
        <v>3022</v>
      </c>
      <c r="AO9" s="88">
        <f>VLOOKUP(年度マスタ!$K$4&amp;"_"&amp;$AG9,データシート1!$A:$BS,MATCH("ab_"&amp;AO$2,データシート1!$A$1:$BS$1,0),0)</f>
        <v>22129</v>
      </c>
      <c r="AP9" s="88">
        <f>VLOOKUP(年度マスタ!$K$4&amp;"_"&amp;$AG9,データシート1!$A:$BS,MATCH("ab_"&amp;AP$2,データシート1!$A$1:$BS$1,0),0)</f>
        <v>0</v>
      </c>
      <c r="AQ9" s="1073">
        <f>VLOOKUP(年度マスタ!$K$4&amp;"_"&amp;$AG9,データシート1!$A:$BS,MATCH("ab_"&amp;AQ$2,データシート1!$A$1:$BS$1,0),0)</f>
        <v>2.9586771909783747</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383.77260000000001</v>
      </c>
      <c r="AI10" s="88">
        <f>VLOOKUP(年度マスタ!$K$4&amp;"_"&amp;$AG10,データシート1!$A:$BS,MATCH("ab_"&amp;AI$2,データシート1!$A$1:$BS$1,0),0)</f>
        <v>419</v>
      </c>
      <c r="AJ10" s="88">
        <f>VLOOKUP(年度マスタ!$K$4&amp;"_"&amp;$AG10,データシート1!$A:$BS,MATCH("ab_"&amp;AJ$2,データシート1!$A$1:$BS$1,0),0)</f>
        <v>31</v>
      </c>
      <c r="AK10" s="88">
        <f>VLOOKUP(年度マスタ!$K$4&amp;"_"&amp;$AG10,データシート1!$A:$BS,MATCH("ab_"&amp;AK$2,データシート1!$A$1:$BS$1,0),0)</f>
        <v>6983</v>
      </c>
      <c r="AL10" s="88">
        <f>VLOOKUP(年度マスタ!$K$4&amp;"_"&amp;$AG10,データシート1!$A:$BS,MATCH("ab_"&amp;AL$2,データシート1!$A$1:$BS$1,0),0)</f>
        <v>8112</v>
      </c>
      <c r="AM10" s="88">
        <f>VLOOKUP(年度マスタ!$K$4&amp;"_"&amp;$AG10,データシート1!$A:$BS,MATCH("ab_"&amp;AM$2,データシート1!$A$1:$BS$1,0),0)</f>
        <v>12989</v>
      </c>
      <c r="AN10" s="88">
        <f>VLOOKUP(年度マスタ!$K$4&amp;"_"&amp;$AG10,データシート1!$A:$BS,MATCH("ab_"&amp;AN$2,データシート1!$A$1:$BS$1,0),0)</f>
        <v>3007</v>
      </c>
      <c r="AO10" s="88">
        <f>VLOOKUP(年度マスタ!$K$4&amp;"_"&amp;$AG10,データシート1!$A:$BS,MATCH("ab_"&amp;AO$2,データシート1!$A$1:$BS$1,0),0)</f>
        <v>22138</v>
      </c>
      <c r="AP10" s="88">
        <f>VLOOKUP(年度マスタ!$K$4&amp;"_"&amp;$AG10,データシート1!$A:$BS,MATCH("ab_"&amp;AP$2,データシート1!$A$1:$BS$1,0),0)</f>
        <v>0</v>
      </c>
      <c r="AQ10" s="1073">
        <f>VLOOKUP(年度マスタ!$K$4&amp;"_"&amp;$AG10,データシート1!$A:$BS,MATCH("ab_"&amp;AQ$2,データシート1!$A$1:$BS$1,0),0)</f>
        <v>2.9780216091070497</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346.3451</v>
      </c>
      <c r="AI11" s="88">
        <f>VLOOKUP(年度マスタ!$K$4&amp;"_"&amp;$AG11,データシート1!$A:$BS,MATCH("ab_"&amp;AI$2,データシート1!$A$1:$BS$1,0),0)</f>
        <v>419</v>
      </c>
      <c r="AJ11" s="88">
        <f>VLOOKUP(年度マスタ!$K$4&amp;"_"&amp;$AG11,データシート1!$A:$BS,MATCH("ab_"&amp;AJ$2,データシート1!$A$1:$BS$1,0),0)</f>
        <v>31</v>
      </c>
      <c r="AK11" s="88">
        <f>VLOOKUP(年度マスタ!$K$4&amp;"_"&amp;$AG11,データシート1!$A:$BS,MATCH("ab_"&amp;AK$2,データシート1!$A$1:$BS$1,0),0)</f>
        <v>6983</v>
      </c>
      <c r="AL11" s="88">
        <f>VLOOKUP(年度マスタ!$K$4&amp;"_"&amp;$AG11,データシート1!$A:$BS,MATCH("ab_"&amp;AL$2,データシート1!$A$1:$BS$1,0),0)</f>
        <v>8407</v>
      </c>
      <c r="AM11" s="88">
        <f>VLOOKUP(年度マスタ!$K$4&amp;"_"&amp;$AG11,データシート1!$A:$BS,MATCH("ab_"&amp;AM$2,データシート1!$A$1:$BS$1,0),0)</f>
        <v>13152</v>
      </c>
      <c r="AN11" s="88">
        <f>VLOOKUP(年度マスタ!$K$4&amp;"_"&amp;$AG11,データシート1!$A:$BS,MATCH("ab_"&amp;AN$2,データシート1!$A$1:$BS$1,0),0)</f>
        <v>2899</v>
      </c>
      <c r="AO11" s="88">
        <f>VLOOKUP(年度マスタ!$K$4&amp;"_"&amp;$AG11,データシート1!$A:$BS,MATCH("ab_"&amp;AO$2,データシート1!$A$1:$BS$1,0),0)</f>
        <v>22423</v>
      </c>
      <c r="AP11" s="88">
        <f>VLOOKUP(年度マスタ!$K$4&amp;"_"&amp;$AG11,データシート1!$A:$BS,MATCH("ab_"&amp;AP$2,データシート1!$A$1:$BS$1,0),0)</f>
        <v>0</v>
      </c>
      <c r="AQ11" s="1073">
        <f>VLOOKUP(年度マスタ!$K$4&amp;"_"&amp;$AG11,データシート1!$A:$BS,MATCH("ab_"&amp;AQ$2,データシート1!$A$1:$BS$1,0),0)</f>
        <v>2.5221196678605953</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323.0052</v>
      </c>
      <c r="AI12" s="88">
        <f>VLOOKUP(年度マスタ!$K$4&amp;"_"&amp;$AG12,データシート1!$A:$BS,MATCH("ab_"&amp;AI$2,データシート1!$A$1:$BS$1,0),0)</f>
        <v>419</v>
      </c>
      <c r="AJ12" s="88">
        <f>VLOOKUP(年度マスタ!$K$4&amp;"_"&amp;$AG12,データシート1!$A:$BS,MATCH("ab_"&amp;AJ$2,データシート1!$A$1:$BS$1,0),0)</f>
        <v>31</v>
      </c>
      <c r="AK12" s="88">
        <f>VLOOKUP(年度マスタ!$K$4&amp;"_"&amp;$AG12,データシート1!$A:$BS,MATCH("ab_"&amp;AK$2,データシート1!$A$1:$BS$1,0),0)</f>
        <v>6983</v>
      </c>
      <c r="AL12" s="88">
        <f>VLOOKUP(年度マスタ!$K$4&amp;"_"&amp;$AG12,データシート1!$A:$BS,MATCH("ab_"&amp;AL$2,データシート1!$A$1:$BS$1,0),0)</f>
        <v>8467</v>
      </c>
      <c r="AM12" s="88">
        <f>VLOOKUP(年度マスタ!$K$4&amp;"_"&amp;$AG12,データシート1!$A:$BS,MATCH("ab_"&amp;AM$2,データシート1!$A$1:$BS$1,0),0)</f>
        <v>13189</v>
      </c>
      <c r="AN12" s="88">
        <f>VLOOKUP(年度マスタ!$K$4&amp;"_"&amp;$AG12,データシート1!$A:$BS,MATCH("ab_"&amp;AN$2,データシート1!$A$1:$BS$1,0),0)</f>
        <v>2849</v>
      </c>
      <c r="AO12" s="88">
        <f>VLOOKUP(年度マスタ!$K$4&amp;"_"&amp;$AG12,データシート1!$A:$BS,MATCH("ab_"&amp;AO$2,データシート1!$A$1:$BS$1,0),0)</f>
        <v>22448</v>
      </c>
      <c r="AP12" s="88">
        <f>VLOOKUP(年度マスタ!$K$4&amp;"_"&amp;$AG12,データシート1!$A:$BS,MATCH("ab_"&amp;AP$2,データシート1!$A$1:$BS$1,0),0)</f>
        <v>0</v>
      </c>
      <c r="AQ12" s="1073">
        <f>VLOOKUP(年度マスタ!$K$4&amp;"_"&amp;$AG12,データシート1!$A:$BS,MATCH("ab_"&amp;AQ$2,データシート1!$A$1:$BS$1,0),0)</f>
        <v>2.6320779076691165</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332.90199999999999</v>
      </c>
      <c r="AI13" s="88">
        <f>VLOOKUP(年度マスタ!$K$4&amp;"_"&amp;$AG13,データシート1!$A:$BS,MATCH("ab_"&amp;AI$2,データシート1!$A$1:$BS$1,0),0)</f>
        <v>308</v>
      </c>
      <c r="AJ13" s="88">
        <f>VLOOKUP(年度マスタ!$K$4&amp;"_"&amp;$AG13,データシート1!$A:$BS,MATCH("ab_"&amp;AJ$2,データシート1!$A$1:$BS$1,0),0)</f>
        <v>10</v>
      </c>
      <c r="AK13" s="88">
        <f>VLOOKUP(年度マスタ!$K$4&amp;"_"&amp;$AG13,データシート1!$A:$BS,MATCH("ab_"&amp;AK$2,データシート1!$A$1:$BS$1,0),0)</f>
        <v>6894</v>
      </c>
      <c r="AL13" s="88">
        <f>VLOOKUP(年度マスタ!$K$4&amp;"_"&amp;$AG13,データシート1!$A:$BS,MATCH("ab_"&amp;AL$2,データシート1!$A$1:$BS$1,0),0)</f>
        <v>8617</v>
      </c>
      <c r="AM13" s="88">
        <f>VLOOKUP(年度マスタ!$K$4&amp;"_"&amp;$AG13,データシート1!$A:$BS,MATCH("ab_"&amp;AM$2,データシート1!$A$1:$BS$1,0),0)</f>
        <v>13349</v>
      </c>
      <c r="AN13" s="88">
        <f>VLOOKUP(年度マスタ!$K$4&amp;"_"&amp;$AG13,データシート1!$A:$BS,MATCH("ab_"&amp;AN$2,データシート1!$A$1:$BS$1,0),0)</f>
        <v>2852</v>
      </c>
      <c r="AO13" s="88">
        <f>VLOOKUP(年度マスタ!$K$4&amp;"_"&amp;$AG13,データシート1!$A:$BS,MATCH("ab_"&amp;AO$2,データシート1!$A$1:$BS$1,0),0)</f>
        <v>22511</v>
      </c>
      <c r="AP13" s="88">
        <f>VLOOKUP(年度マスタ!$K$4&amp;"_"&amp;$AG13,データシート1!$A:$BS,MATCH("ab_"&amp;AP$2,データシート1!$A$1:$BS$1,0),0)</f>
        <v>0</v>
      </c>
      <c r="AQ13" s="1073">
        <f>VLOOKUP(年度マスタ!$K$4&amp;"_"&amp;$AG13,データシート1!$A:$BS,MATCH("ab_"&amp;AQ$2,データシート1!$A$1:$BS$1,0),0)</f>
        <v>2.8348949740785914</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363.5899</v>
      </c>
      <c r="AI14" s="88">
        <f>VLOOKUP(年度マスタ!$K$4&amp;"_"&amp;$AG14,データシート1!$A:$BS,MATCH("ab_"&amp;AI$2,データシート1!$A$1:$BS$1,0),0)</f>
        <v>308</v>
      </c>
      <c r="AJ14" s="88">
        <f>VLOOKUP(年度マスタ!$K$4&amp;"_"&amp;$AG14,データシート1!$A:$BS,MATCH("ab_"&amp;AJ$2,データシート1!$A$1:$BS$1,0),0)</f>
        <v>10</v>
      </c>
      <c r="AK14" s="88">
        <f>VLOOKUP(年度マスタ!$K$4&amp;"_"&amp;$AG14,データシート1!$A:$BS,MATCH("ab_"&amp;AK$2,データシート1!$A$1:$BS$1,0),0)</f>
        <v>6894</v>
      </c>
      <c r="AL14" s="88">
        <f>VLOOKUP(年度マスタ!$K$4&amp;"_"&amp;$AG14,データシート1!$A:$BS,MATCH("ab_"&amp;AL$2,データシート1!$A$1:$BS$1,0),0)</f>
        <v>8688</v>
      </c>
      <c r="AM14" s="88">
        <f>VLOOKUP(年度マスタ!$K$4&amp;"_"&amp;$AG14,データシート1!$A:$BS,MATCH("ab_"&amp;AM$2,データシート1!$A$1:$BS$1,0),0)</f>
        <v>13456</v>
      </c>
      <c r="AN14" s="88">
        <f>VLOOKUP(年度マスタ!$K$4&amp;"_"&amp;$AG14,データシート1!$A:$BS,MATCH("ab_"&amp;AN$2,データシート1!$A$1:$BS$1,0),0)</f>
        <v>2867</v>
      </c>
      <c r="AO14" s="88">
        <f>VLOOKUP(年度マスタ!$K$4&amp;"_"&amp;$AG14,データシート1!$A:$BS,MATCH("ab_"&amp;AO$2,データシート1!$A$1:$BS$1,0),0)</f>
        <v>22550</v>
      </c>
      <c r="AP14" s="88">
        <f>VLOOKUP(年度マスタ!$K$4&amp;"_"&amp;$AG14,データシート1!$A:$BS,MATCH("ab_"&amp;AP$2,データシート1!$A$1:$BS$1,0),0)</f>
        <v>0</v>
      </c>
      <c r="AQ14" s="1073">
        <f>VLOOKUP(年度マスタ!$K$4&amp;"_"&amp;$AG14,データシート1!$A:$BS,MATCH("ab_"&amp;AQ$2,データシート1!$A$1:$BS$1,0),0)</f>
        <v>5.2215742050157843</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333.26029999999997</v>
      </c>
      <c r="AI15" s="88">
        <f>VLOOKUP(年度マスタ!$K$4&amp;"_"&amp;$AG15,データシート1!$A:$BS,MATCH("ab_"&amp;AI$2,データシート1!$A$1:$BS$1,0),0)</f>
        <v>308</v>
      </c>
      <c r="AJ15" s="88">
        <f>VLOOKUP(年度マスタ!$K$4&amp;"_"&amp;$AG15,データシート1!$A:$BS,MATCH("ab_"&amp;AJ$2,データシート1!$A$1:$BS$1,0),0)</f>
        <v>10</v>
      </c>
      <c r="AK15" s="88">
        <f>VLOOKUP(年度マスタ!$K$4&amp;"_"&amp;$AG15,データシート1!$A:$BS,MATCH("ab_"&amp;AK$2,データシート1!$A$1:$BS$1,0),0)</f>
        <v>6894</v>
      </c>
      <c r="AL15" s="88">
        <f>VLOOKUP(年度マスタ!$K$4&amp;"_"&amp;$AG15,データシート1!$A:$BS,MATCH("ab_"&amp;AL$2,データシート1!$A$1:$BS$1,0),0)</f>
        <v>8755</v>
      </c>
      <c r="AM15" s="88">
        <f>VLOOKUP(年度マスタ!$K$4&amp;"_"&amp;$AG15,データシート1!$A:$BS,MATCH("ab_"&amp;AM$2,データシート1!$A$1:$BS$1,0),0)</f>
        <v>13581</v>
      </c>
      <c r="AN15" s="88">
        <f>VLOOKUP(年度マスタ!$K$4&amp;"_"&amp;$AG15,データシート1!$A:$BS,MATCH("ab_"&amp;AN$2,データシート1!$A$1:$BS$1,0),0)</f>
        <v>2872</v>
      </c>
      <c r="AO15" s="88">
        <f>VLOOKUP(年度マスタ!$K$4&amp;"_"&amp;$AG15,データシート1!$A:$BS,MATCH("ab_"&amp;AO$2,データシート1!$A$1:$BS$1,0),0)</f>
        <v>22451</v>
      </c>
      <c r="AP15" s="88">
        <f>VLOOKUP(年度マスタ!$K$4&amp;"_"&amp;$AG15,データシート1!$A:$BS,MATCH("ab_"&amp;AP$2,データシート1!$A$1:$BS$1,0),0)</f>
        <v>0</v>
      </c>
      <c r="AQ15" s="1073">
        <f>VLOOKUP(年度マスタ!$K$4&amp;"_"&amp;$AG15,データシート1!$A:$BS,MATCH("ab_"&amp;AQ$2,データシート1!$A$1:$BS$1,0),0)</f>
        <v>0</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327.20159999999998</v>
      </c>
      <c r="AI16" s="88">
        <f>VLOOKUP(年度マスタ!$K$4&amp;"_"&amp;$AG16,データシート1!$A:$BS,MATCH("ab_"&amp;AI$2,データシート1!$A$1:$BS$1,0),0)</f>
        <v>308</v>
      </c>
      <c r="AJ16" s="88">
        <f>VLOOKUP(年度マスタ!$K$4&amp;"_"&amp;$AG16,データシート1!$A:$BS,MATCH("ab_"&amp;AJ$2,データシート1!$A$1:$BS$1,0),0)</f>
        <v>10</v>
      </c>
      <c r="AK16" s="88">
        <f>VLOOKUP(年度マスタ!$K$4&amp;"_"&amp;$AG16,データシート1!$A:$BS,MATCH("ab_"&amp;AK$2,データシート1!$A$1:$BS$1,0),0)</f>
        <v>6894</v>
      </c>
      <c r="AL16" s="88">
        <f>VLOOKUP(年度マスタ!$K$4&amp;"_"&amp;$AG16,データシート1!$A:$BS,MATCH("ab_"&amp;AL$2,データシート1!$A$1:$BS$1,0),0)</f>
        <v>8807</v>
      </c>
      <c r="AM16" s="88">
        <f>VLOOKUP(年度マスタ!$K$4&amp;"_"&amp;$AG16,データシート1!$A:$BS,MATCH("ab_"&amp;AM$2,データシート1!$A$1:$BS$1,0),0)</f>
        <v>13658</v>
      </c>
      <c r="AN16" s="88">
        <f>VLOOKUP(年度マスタ!$K$4&amp;"_"&amp;$AG16,データシート1!$A:$BS,MATCH("ab_"&amp;AN$2,データシート1!$A$1:$BS$1,0),0)</f>
        <v>2846</v>
      </c>
      <c r="AO16" s="88">
        <f>VLOOKUP(年度マスタ!$K$4&amp;"_"&amp;$AG16,データシート1!$A:$BS,MATCH("ab_"&amp;AO$2,データシート1!$A$1:$BS$1,0),0)</f>
        <v>22340</v>
      </c>
      <c r="AP16" s="88">
        <f>VLOOKUP(年度マスタ!$K$4&amp;"_"&amp;$AG16,データシート1!$A:$BS,MATCH("ab_"&amp;AP$2,データシート1!$A$1:$BS$1,0),0)</f>
        <v>0</v>
      </c>
      <c r="AQ16" s="1073">
        <f>VLOOKUP(年度マスタ!$K$4&amp;"_"&amp;$AG16,データシート1!$A:$BS,MATCH("ab_"&amp;AQ$2,データシート1!$A$1:$BS$1,0),0)</f>
        <v>0</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333.99650000000003</v>
      </c>
      <c r="AI17" s="187">
        <f>VLOOKUP(年度マスタ!$K$4&amp;"_"&amp;$AG17,データシート1!$A:$BS,MATCH("ab_"&amp;AI$2,データシート1!$A$1:$BS$1,0),0)</f>
        <v>308</v>
      </c>
      <c r="AJ17" s="187">
        <f>VLOOKUP(年度マスタ!$K$4&amp;"_"&amp;$AG17,データシート1!$A:$BS,MATCH("ab_"&amp;AJ$2,データシート1!$A$1:$BS$1,0),0)</f>
        <v>10</v>
      </c>
      <c r="AK17" s="187">
        <f>VLOOKUP(年度マスタ!$K$4&amp;"_"&amp;$AG17,データシート1!$A:$BS,MATCH("ab_"&amp;AK$2,データシート1!$A$1:$BS$1,0),0)</f>
        <v>6894</v>
      </c>
      <c r="AL17" s="187">
        <f>VLOOKUP(年度マスタ!$K$4&amp;"_"&amp;$AG17,データシート1!$A:$BS,MATCH("ab_"&amp;AL$2,データシート1!$A$1:$BS$1,0),0)</f>
        <v>8944</v>
      </c>
      <c r="AM17" s="187">
        <f>VLOOKUP(年度マスタ!$K$4&amp;"_"&amp;$AG17,データシート1!$A:$BS,MATCH("ab_"&amp;AM$2,データシート1!$A$1:$BS$1,0),0)</f>
        <v>13803</v>
      </c>
      <c r="AN17" s="187">
        <f>VLOOKUP(年度マスタ!$K$4&amp;"_"&amp;$AG17,データシート1!$A:$BS,MATCH("ab_"&amp;AN$2,データシート1!$A$1:$BS$1,0),0)</f>
        <v>2782</v>
      </c>
      <c r="AO17" s="187">
        <f>VLOOKUP(年度マスタ!$K$4&amp;"_"&amp;$AG17,データシート1!$A:$BS,MATCH("ab_"&amp;AO$2,データシート1!$A$1:$BS$1,0),0)</f>
        <v>22273</v>
      </c>
      <c r="AP17" s="187">
        <f>VLOOKUP(年度マスタ!$K$4&amp;"_"&amp;$AG17,データシート1!$A:$BS,MATCH("ab_"&amp;AP$2,データシート1!$A$1:$BS$1,0),0)</f>
        <v>0</v>
      </c>
      <c r="AQ17" s="1074">
        <f>VLOOKUP(年度マスタ!$K$4&amp;"_"&amp;$AG17,データシート1!$A:$BS,MATCH("ab_"&amp;AQ$2,データシート1!$A$1:$BS$1,0),0)</f>
        <v>0</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358.83370000000002</v>
      </c>
      <c r="AI18" s="88">
        <f>VLOOKUP(年度マスタ!$K$4&amp;"_"&amp;$AG18,データシート1!$A:$BS,MATCH("ab_"&amp;AI$2,データシート1!$A$1:$BS$1,0),0)</f>
        <v>308</v>
      </c>
      <c r="AJ18" s="88">
        <f>VLOOKUP(年度マスタ!$K$4&amp;"_"&amp;$AG18,データシート1!$A:$BS,MATCH("ab_"&amp;AJ$2,データシート1!$A$1:$BS$1,0),0)</f>
        <v>10</v>
      </c>
      <c r="AK18" s="88">
        <f>VLOOKUP(年度マスタ!$K$4&amp;"_"&amp;$AG18,データシート1!$A:$BS,MATCH("ab_"&amp;AK$2,データシート1!$A$1:$BS$1,0),0)</f>
        <v>6894</v>
      </c>
      <c r="AL18" s="88">
        <f>VLOOKUP(年度マスタ!$K$4&amp;"_"&amp;$AG18,データシート1!$A:$BS,MATCH("ab_"&amp;AL$2,データシート1!$A$1:$BS$1,0),0)</f>
        <v>9044</v>
      </c>
      <c r="AM18" s="88">
        <f>VLOOKUP(年度マスタ!$K$4&amp;"_"&amp;$AG18,データシート1!$A:$BS,MATCH("ab_"&amp;AM$2,データシート1!$A$1:$BS$1,0),0)</f>
        <v>13807</v>
      </c>
      <c r="AN18" s="88">
        <f>VLOOKUP(年度マスタ!$K$4&amp;"_"&amp;$AG18,データシート1!$A:$BS,MATCH("ab_"&amp;AN$2,データシート1!$A$1:$BS$1,0),0)</f>
        <v>2783</v>
      </c>
      <c r="AO18" s="88">
        <f>VLOOKUP(年度マスタ!$K$4&amp;"_"&amp;$AG18,データシート1!$A:$BS,MATCH("ab_"&amp;AO$2,データシート1!$A$1:$BS$1,0),0)</f>
        <v>22227</v>
      </c>
      <c r="AP18" s="88">
        <f>VLOOKUP(年度マスタ!$K$4&amp;"_"&amp;$AG18,データシート1!$A:$BS,MATCH("ab_"&amp;AP$2,データシート1!$A$1:$BS$1,0),0)</f>
        <v>0</v>
      </c>
      <c r="AQ18" s="1073">
        <f>VLOOKUP(年度マスタ!$K$4&amp;"_"&amp;$AG18,データシート1!$A:$BS,MATCH("ab_"&amp;AQ$2,データシート1!$A$1:$BS$1,0),0)</f>
        <v>0</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369.81200000000001</v>
      </c>
      <c r="AI19" s="88">
        <f>VLOOKUP(年度マスタ!$K$4&amp;"_"&amp;$AG19,データシート1!$A:$BS,MATCH("ab_"&amp;AI$2,データシート1!$A$1:$BS$1,0),0)</f>
        <v>256</v>
      </c>
      <c r="AJ19" s="88">
        <f>VLOOKUP(年度マスタ!$K$4&amp;"_"&amp;$AG19,データシート1!$A:$BS,MATCH("ab_"&amp;AJ$2,データシート1!$A$1:$BS$1,0),0)</f>
        <v>12</v>
      </c>
      <c r="AK19" s="88">
        <f>VLOOKUP(年度マスタ!$K$4&amp;"_"&amp;$AG19,データシート1!$A:$BS,MATCH("ab_"&amp;AK$2,データシート1!$A$1:$BS$1,0),0)</f>
        <v>7169</v>
      </c>
      <c r="AL19" s="88">
        <f>VLOOKUP(年度マスタ!$K$4&amp;"_"&amp;$AG19,データシート1!$A:$BS,MATCH("ab_"&amp;AL$2,データシート1!$A$1:$BS$1,0),0)</f>
        <v>9143</v>
      </c>
      <c r="AM19" s="88">
        <f>VLOOKUP(年度マスタ!$K$4&amp;"_"&amp;$AG19,データシート1!$A:$BS,MATCH("ab_"&amp;AM$2,データシート1!$A$1:$BS$1,0),0)</f>
        <v>13863</v>
      </c>
      <c r="AN19" s="88">
        <f>VLOOKUP(年度マスタ!$K$4&amp;"_"&amp;$AG19,データシート1!$A:$BS,MATCH("ab_"&amp;AN$2,データシート1!$A$1:$BS$1,0),0)</f>
        <v>2808</v>
      </c>
      <c r="AO19" s="88">
        <f>VLOOKUP(年度マスタ!$K$4&amp;"_"&amp;$AG19,データシート1!$A:$BS,MATCH("ab_"&amp;AO$2,データシート1!$A$1:$BS$1,0),0)</f>
        <v>22096</v>
      </c>
      <c r="AP19" s="88">
        <f>VLOOKUP(年度マスタ!$K$4&amp;"_"&amp;$AG19,データシート1!$A:$BS,MATCH("ab_"&amp;AP$2,データシート1!$A$1:$BS$1,0),0)</f>
        <v>0</v>
      </c>
      <c r="AQ19" s="1073">
        <f>VLOOKUP(年度マスタ!$K$4&amp;"_"&amp;$AG19,データシート1!$A:$BS,MATCH("ab_"&amp;AQ$2,データシート1!$A$1:$BS$1,0),0)</f>
        <v>0</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302.74239999999998</v>
      </c>
      <c r="AI20" s="88">
        <f>VLOOKUP(年度マスタ!$K$4&amp;"_"&amp;$AG20,データシート1!$A:$BS,MATCH("ab_"&amp;AI$2,データシート1!$A$1:$BS$1,0),0)</f>
        <v>256</v>
      </c>
      <c r="AJ20" s="88">
        <f>VLOOKUP(年度マスタ!$K$4&amp;"_"&amp;$AG20,データシート1!$A:$BS,MATCH("ab_"&amp;AJ$2,データシート1!$A$1:$BS$1,0),0)</f>
        <v>12</v>
      </c>
      <c r="AK20" s="88">
        <f>VLOOKUP(年度マスタ!$K$4&amp;"_"&amp;$AG20,データシート1!$A:$BS,MATCH("ab_"&amp;AK$2,データシート1!$A$1:$BS$1,0),0)</f>
        <v>7169</v>
      </c>
      <c r="AL20" s="88">
        <f>VLOOKUP(年度マスタ!$K$4&amp;"_"&amp;$AG20,データシート1!$A:$BS,MATCH("ab_"&amp;AL$2,データシート1!$A$1:$BS$1,0),0)</f>
        <v>9189</v>
      </c>
      <c r="AM20" s="88">
        <f>VLOOKUP(年度マスタ!$K$4&amp;"_"&amp;$AG20,データシート1!$A:$BS,MATCH("ab_"&amp;AM$2,データシート1!$A$1:$BS$1,0),0)</f>
        <v>13869</v>
      </c>
      <c r="AN20" s="88">
        <f>VLOOKUP(年度マスタ!$K$4&amp;"_"&amp;$AG20,データシート1!$A:$BS,MATCH("ab_"&amp;AN$2,データシート1!$A$1:$BS$1,0),0)</f>
        <v>2789</v>
      </c>
      <c r="AO20" s="88">
        <f>VLOOKUP(年度マスタ!$K$4&amp;"_"&amp;$AG20,データシート1!$A:$BS,MATCH("ab_"&amp;AO$2,データシート1!$A$1:$BS$1,0),0)</f>
        <v>21985</v>
      </c>
      <c r="AP20" s="88">
        <f>VLOOKUP(年度マスタ!$K$4&amp;"_"&amp;$AG20,データシート1!$A:$BS,MATCH("ab_"&amp;AP$2,データシート1!$A$1:$BS$1,0),0)</f>
        <v>0</v>
      </c>
      <c r="AQ20" s="1073">
        <f>VLOOKUP(年度マスタ!$K$4&amp;"_"&amp;$AG20,データシート1!$A:$BS,MATCH("ab_"&amp;AQ$2,データシート1!$A$1:$BS$1,0),0)</f>
        <v>0</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笠松町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2.6339999999999999</v>
      </c>
      <c r="BE13" s="80" t="str">
        <f>年度マスタ!K4</f>
        <v>21303</v>
      </c>
      <c r="BF13" s="80" t="str">
        <f>年度マスタ!K4</f>
        <v>21303</v>
      </c>
      <c r="BG13" s="80" t="str">
        <f>年度マスタ!K4</f>
        <v>21303</v>
      </c>
      <c r="BH13" s="318" t="s">
        <v>108</v>
      </c>
      <c r="BI13" s="318" t="s">
        <v>108</v>
      </c>
      <c r="BJ13" s="318" t="s">
        <v>108</v>
      </c>
      <c r="BK13" s="318" t="str">
        <f>年度マスタ!K4</f>
        <v>21303</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2.6339999999999999</v>
      </c>
      <c r="AY14" s="80"/>
      <c r="BE14" s="80" t="str">
        <f>AP2</f>
        <v>笠松町</v>
      </c>
      <c r="BF14" s="80" t="str">
        <f>AP2</f>
        <v>笠松町</v>
      </c>
      <c r="BG14" s="80" t="str">
        <f>AP2</f>
        <v>笠松町</v>
      </c>
      <c r="BH14" s="80" t="s">
        <v>118</v>
      </c>
      <c r="BI14" s="80" t="s">
        <v>118</v>
      </c>
      <c r="BJ14" s="80" t="s">
        <v>118</v>
      </c>
      <c r="BK14" s="80" t="str">
        <f>AP2</f>
        <v>笠松町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4.1689999999999996</v>
      </c>
      <c r="AY17" s="201">
        <f>AX17</f>
        <v>4.1689999999999996</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13.014000000000001</v>
      </c>
      <c r="G21" s="996">
        <f t="shared" ref="G21:O21" si="5">SUM(G22,G26,G27,G28)</f>
        <v>14.498999999999999</v>
      </c>
      <c r="H21" s="996">
        <f t="shared" si="5"/>
        <v>14.603000000000002</v>
      </c>
      <c r="I21" s="996">
        <f t="shared" si="5"/>
        <v>13.695</v>
      </c>
      <c r="J21" s="996">
        <f t="shared" si="5"/>
        <v>16.7</v>
      </c>
      <c r="K21" s="996">
        <f t="shared" si="5"/>
        <v>15.026</v>
      </c>
      <c r="L21" s="996">
        <f t="shared" si="5"/>
        <v>9.0339999999999989</v>
      </c>
      <c r="M21" s="996">
        <f t="shared" si="5"/>
        <v>9.0739999999999998</v>
      </c>
      <c r="N21" s="996">
        <f t="shared" si="5"/>
        <v>8.3770000000000007</v>
      </c>
      <c r="O21" s="996">
        <f t="shared" si="5"/>
        <v>7.9249999999999998</v>
      </c>
      <c r="P21" s="997">
        <f>SUM(P22,P26,P27,P28)</f>
        <v>6.802999999999999</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9.9120000000000008</v>
      </c>
      <c r="G22" s="998">
        <f t="shared" ref="G22:P22" si="6">SUM(G23:G25)</f>
        <v>11.510999999999999</v>
      </c>
      <c r="H22" s="998">
        <f t="shared" si="6"/>
        <v>11.428000000000001</v>
      </c>
      <c r="I22" s="998">
        <f t="shared" si="6"/>
        <v>10.52</v>
      </c>
      <c r="J22" s="998">
        <f t="shared" si="6"/>
        <v>11.897</v>
      </c>
      <c r="K22" s="998">
        <f t="shared" si="6"/>
        <v>10.314</v>
      </c>
      <c r="L22" s="998">
        <f t="shared" si="6"/>
        <v>4.2649999999999997</v>
      </c>
      <c r="M22" s="998">
        <f t="shared" si="6"/>
        <v>4.3890000000000002</v>
      </c>
      <c r="N22" s="998">
        <f t="shared" si="6"/>
        <v>4.0330000000000004</v>
      </c>
      <c r="O22" s="998">
        <f t="shared" si="6"/>
        <v>3.5019999999999998</v>
      </c>
      <c r="P22" s="999">
        <f t="shared" si="6"/>
        <v>2.6339999999999999</v>
      </c>
      <c r="Z22" s="313"/>
      <c r="AB22" s="312"/>
      <c r="AC22" s="571" t="s">
        <v>1377</v>
      </c>
      <c r="AP22" s="18" t="s">
        <v>1387</v>
      </c>
      <c r="AQ22" s="313"/>
      <c r="AV22" s="80" t="str">
        <f>AW22</f>
        <v>エネルギー起源CO2</v>
      </c>
      <c r="AW22" s="80" t="str">
        <f>D56</f>
        <v>エネルギー起源CO2</v>
      </c>
      <c r="AX22" s="201">
        <f>P56</f>
        <v>6.8029999999999999</v>
      </c>
      <c r="AY22" s="201">
        <f>AX22</f>
        <v>6.8029999999999999</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9.9120000000000008</v>
      </c>
      <c r="G23" s="1000">
        <f>IFERROR(VLOOKUP(年度マスタ!$K$4&amp;"_"&amp;G$20,データシート1!$A:$BT,MATCH("ba_"&amp;$E23,データシート1!$A$1:$BT$1,0),0),0)</f>
        <v>11.510999999999999</v>
      </c>
      <c r="H23" s="1000">
        <f>IFERROR(VLOOKUP(年度マスタ!$K$4&amp;"_"&amp;H$20,データシート1!$A:$BT,MATCH("ba_"&amp;$E23,データシート1!$A$1:$BT$1,0),0),0)</f>
        <v>11.428000000000001</v>
      </c>
      <c r="I23" s="1000">
        <f>IFERROR(VLOOKUP(年度マスタ!$K$4&amp;"_"&amp;I$20,データシート1!$A:$BT,MATCH("ba_"&amp;$E23,データシート1!$A$1:$BT$1,0),0),0)</f>
        <v>10.52</v>
      </c>
      <c r="J23" s="1000">
        <f>IFERROR(VLOOKUP(年度マスタ!$K$4&amp;"_"&amp;J$20,データシート1!$A:$BT,MATCH("ba_"&amp;$E23,データシート1!$A$1:$BT$1,0),0),0)</f>
        <v>11.897</v>
      </c>
      <c r="K23" s="1000">
        <f>IFERROR(VLOOKUP(年度マスタ!$K$4&amp;"_"&amp;K$20,データシート1!$A:$BT,MATCH("ba_"&amp;$E23,データシート1!$A$1:$BT$1,0),0),0)</f>
        <v>10.314</v>
      </c>
      <c r="L23" s="1000">
        <f>IFERROR(VLOOKUP(年度マスタ!$K$4&amp;"_"&amp;L$20,データシート1!$A:$BT,MATCH("ba_"&amp;$E23,データシート1!$A$1:$BT$1,0),0),0)</f>
        <v>4.2649999999999997</v>
      </c>
      <c r="M23" s="1000">
        <f>IFERROR(VLOOKUP(年度マスタ!$K$4&amp;"_"&amp;M$20,データシート1!$A:$BT,MATCH("ba_"&amp;$E23,データシート1!$A$1:$BT$1,0),0),0)</f>
        <v>4.3890000000000002</v>
      </c>
      <c r="N23" s="1000">
        <f>IFERROR(VLOOKUP(年度マスタ!$K$4&amp;"_"&amp;N$20,データシート1!$A:$BT,MATCH("ba_"&amp;$E23,データシート1!$A$1:$BT$1,0),0),0)</f>
        <v>4.0330000000000004</v>
      </c>
      <c r="O23" s="1000">
        <f>IFERROR(VLOOKUP(年度マスタ!$K$4&amp;"_"&amp;O$20,データシート1!$A:$BT,MATCH("ba_"&amp;$E23,データシート1!$A$1:$BT$1,0),0),0)</f>
        <v>3.5019999999999998</v>
      </c>
      <c r="P23" s="1001">
        <f>IFERROR(VLOOKUP(年度マスタ!$K$4&amp;"_"&amp;P$20,データシート1!$A:$BT,MATCH("ba_"&amp;$E23,データシート1!$A$1:$BT$1,0),0),0)</f>
        <v>2.6339999999999999</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71.600820770599938</v>
      </c>
      <c r="AG24" s="996">
        <f t="shared" ref="AG24:AP24" si="7">AG25+AG29</f>
        <v>80.808482287095131</v>
      </c>
      <c r="AH24" s="996">
        <f t="shared" si="7"/>
        <v>72.874865815214406</v>
      </c>
      <c r="AI24" s="996">
        <f t="shared" si="7"/>
        <v>75.453163550416917</v>
      </c>
      <c r="AJ24" s="996">
        <f t="shared" si="7"/>
        <v>66.177630188961132</v>
      </c>
      <c r="AK24" s="996">
        <f t="shared" si="7"/>
        <v>76.925491636568296</v>
      </c>
      <c r="AL24" s="996">
        <f t="shared" si="7"/>
        <v>59.740975756212634</v>
      </c>
      <c r="AM24" s="996">
        <f t="shared" si="7"/>
        <v>55.323733516335665</v>
      </c>
      <c r="AN24" s="996">
        <f t="shared" si="7"/>
        <v>54.959139062027802</v>
      </c>
      <c r="AO24" s="996">
        <f>AO25+AO29</f>
        <v>56.219035238065644</v>
      </c>
      <c r="AP24" s="997">
        <f t="shared" si="7"/>
        <v>55.746450906488136</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38.653647386168259</v>
      </c>
      <c r="AG25" s="998">
        <f>①CO2排出量の現状把握!AA35</f>
        <v>43.092852775262543</v>
      </c>
      <c r="AH25" s="998">
        <f>①CO2排出量の現状把握!AB35</f>
        <v>36.214519648535202</v>
      </c>
      <c r="AI25" s="998">
        <f>①CO2排出量の現状把握!AC35</f>
        <v>38.08194900987889</v>
      </c>
      <c r="AJ25" s="998">
        <f>①CO2排出量の現状把握!AD35</f>
        <v>31.702994145878904</v>
      </c>
      <c r="AK25" s="998">
        <f>①CO2排出量の現状把握!AE35</f>
        <v>31.955964920301433</v>
      </c>
      <c r="AL25" s="998">
        <f>①CO2排出量の現状把握!AF35</f>
        <v>29.817768789801946</v>
      </c>
      <c r="AM25" s="998">
        <f>①CO2排出量の現状把握!AG35</f>
        <v>28.827073144185881</v>
      </c>
      <c r="AN25" s="998">
        <f>①CO2排出量の現状把握!AH35</f>
        <v>27.562134624734902</v>
      </c>
      <c r="AO25" s="998">
        <f>①CO2排出量の現状把握!AI35</f>
        <v>28.08849879463515</v>
      </c>
      <c r="AP25" s="999">
        <f>①CO2排出量の現状把握!AJ35</f>
        <v>30.039928005364892</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3.1019999999999999</v>
      </c>
      <c r="G26" s="998">
        <f>IFERROR(VLOOKUP(年度マスタ!$K$4&amp;"_"&amp;G$20,データシート1!$A:$BT,MATCH("ba_"&amp;$D26,データシート1!$A$1:$BT$1,0),0),0)</f>
        <v>2.988</v>
      </c>
      <c r="H26" s="998">
        <f>IFERROR(VLOOKUP(年度マスタ!$K$4&amp;"_"&amp;H$20,データシート1!$A:$BT,MATCH("ba_"&amp;$D26,データシート1!$A$1:$BT$1,0),0),0)</f>
        <v>3.1749999999999998</v>
      </c>
      <c r="I26" s="998">
        <f>IFERROR(VLOOKUP(年度マスタ!$K$4&amp;"_"&amp;I$20,データシート1!$A:$BT,MATCH("ba_"&amp;$D26,データシート1!$A$1:$BT$1,0),0),0)</f>
        <v>3.1749999999999998</v>
      </c>
      <c r="J26" s="998">
        <f>IFERROR(VLOOKUP(年度マスタ!$K$4&amp;"_"&amp;J$20,データシート1!$A:$BT,MATCH("ba_"&amp;$D26,データシート1!$A$1:$BT$1,0),0),0)</f>
        <v>4.8029999999999999</v>
      </c>
      <c r="K26" s="998">
        <f>IFERROR(VLOOKUP(年度マスタ!$K$4&amp;"_"&amp;K$20,データシート1!$A:$BT,MATCH("ba_"&amp;$D26,データシート1!$A$1:$BT$1,0),0),0)</f>
        <v>4.7119999999999997</v>
      </c>
      <c r="L26" s="998">
        <f>IFERROR(VLOOKUP(年度マスタ!$K$4&amp;"_"&amp;L$20,データシート1!$A:$BT,MATCH("ba_"&amp;$D26,データシート1!$A$1:$BT$1,0),0),0)</f>
        <v>4.7690000000000001</v>
      </c>
      <c r="M26" s="998">
        <f>IFERROR(VLOOKUP(年度マスタ!$K$4&amp;"_"&amp;M$20,データシート1!$A:$BT,MATCH("ba_"&amp;$D26,データシート1!$A$1:$BT$1,0),0),0)</f>
        <v>4.6849999999999996</v>
      </c>
      <c r="N26" s="998">
        <f>IFERROR(VLOOKUP(年度マスタ!$K$4&amp;"_"&amp;N$20,データシート1!$A:$BT,MATCH("ba_"&amp;$D26,データシート1!$A$1:$BT$1,0),0),0)</f>
        <v>4.3440000000000003</v>
      </c>
      <c r="O26" s="998">
        <f>IFERROR(VLOOKUP(年度マスタ!$K$4&amp;"_"&amp;O$20,データシート1!$A:$BT,MATCH("ba_"&amp;$D26,データシート1!$A$1:$BT$1,0),0),0)</f>
        <v>4.423</v>
      </c>
      <c r="P26" s="999">
        <f>IFERROR(VLOOKUP(年度マスタ!$K$4&amp;"_"&amp;P$20,データシート1!$A:$BT,MATCH("ba_"&amp;$D26,データシート1!$A$1:$BT$1,0),0),0)</f>
        <v>4.1689999999999996</v>
      </c>
      <c r="Z26" s="313"/>
      <c r="AB26" s="312"/>
      <c r="AC26" s="572"/>
      <c r="AD26" s="458"/>
      <c r="AE26" s="457" t="s">
        <v>98</v>
      </c>
      <c r="AF26" s="1000">
        <f>①CO2排出量の現状把握!Z36</f>
        <v>36.282978754114446</v>
      </c>
      <c r="AG26" s="1000">
        <f>①CO2排出量の現状把握!AA36</f>
        <v>40.662074432982735</v>
      </c>
      <c r="AH26" s="1000">
        <f>①CO2排出量の現状把握!AB36</f>
        <v>33.937250224721687</v>
      </c>
      <c r="AI26" s="1000">
        <f>①CO2排出量の現状把握!AC36</f>
        <v>36.053316273534037</v>
      </c>
      <c r="AJ26" s="1000">
        <f>①CO2排出量の現状把握!AD36</f>
        <v>30.648317897603835</v>
      </c>
      <c r="AK26" s="1000">
        <f>①CO2排出量の現状把握!AE36</f>
        <v>30.944204375793788</v>
      </c>
      <c r="AL26" s="1000">
        <f>①CO2排出量の現状把握!AF36</f>
        <v>28.823227564639815</v>
      </c>
      <c r="AM26" s="1000">
        <f>①CO2排出量の現状把握!AG36</f>
        <v>27.817780325794175</v>
      </c>
      <c r="AN26" s="1000">
        <f>①CO2排出量の現状把握!AH36</f>
        <v>26.626246006326372</v>
      </c>
      <c r="AO26" s="1000">
        <f>①CO2排出量の現状把握!AI36</f>
        <v>27.21520918483246</v>
      </c>
      <c r="AP26" s="1001">
        <f>①CO2排出量の現状把握!AJ36</f>
        <v>29.215965407945859</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0.93889176807003794</v>
      </c>
      <c r="AG27" s="1000">
        <f>①CO2排出量の現状把握!AA37</f>
        <v>1.2239545351778429</v>
      </c>
      <c r="AH27" s="1000">
        <f>①CO2排出量の現状把握!AB37</f>
        <v>1.1047458418828178</v>
      </c>
      <c r="AI27" s="1000">
        <f>①CO2排出量の現状把握!AC37</f>
        <v>0.89190213411823482</v>
      </c>
      <c r="AJ27" s="1000">
        <f>①CO2排出量の現状把握!AD37</f>
        <v>0.76370658709313355</v>
      </c>
      <c r="AK27" s="1000">
        <f>①CO2排出量の現状把握!AE37</f>
        <v>0.75212156493500637</v>
      </c>
      <c r="AL27" s="1000">
        <f>①CO2排出量の現状把握!AF37</f>
        <v>0.74774615498836638</v>
      </c>
      <c r="AM27" s="1000">
        <f>①CO2排出量の現状把握!AG37</f>
        <v>0.74435299180000059</v>
      </c>
      <c r="AN27" s="1000">
        <f>①CO2排出量の現状把握!AH37</f>
        <v>0.70117632640717531</v>
      </c>
      <c r="AO27" s="1000">
        <f>①CO2排出量の現状把握!AI37</f>
        <v>0.63750819065204989</v>
      </c>
      <c r="AP27" s="1001">
        <f>①CO2排出量の現状把握!AJ37</f>
        <v>0.5841557529755228</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1.4317768639837796</v>
      </c>
      <c r="AG28" s="1000">
        <f>①CO2排出量の現状把握!AA38</f>
        <v>1.2068238071019646</v>
      </c>
      <c r="AH28" s="1000">
        <f>①CO2排出量の現状把握!AB38</f>
        <v>1.1725235819306976</v>
      </c>
      <c r="AI28" s="1000">
        <f>①CO2排出量の現状把握!AC38</f>
        <v>1.1367306022266193</v>
      </c>
      <c r="AJ28" s="1000">
        <f>①CO2排出量の現状把握!AD38</f>
        <v>0.29096966118193757</v>
      </c>
      <c r="AK28" s="1000">
        <f>①CO2排出量の現状把握!AE38</f>
        <v>0.25963897957263715</v>
      </c>
      <c r="AL28" s="1000">
        <f>①CO2排出量の現状把握!AF38</f>
        <v>0.24679507017376379</v>
      </c>
      <c r="AM28" s="1000">
        <f>①CO2排出量の現状把握!AG38</f>
        <v>0.26493982659170867</v>
      </c>
      <c r="AN28" s="1000">
        <f>①CO2排出量の現状把握!AH38</f>
        <v>0.23471229200135532</v>
      </c>
      <c r="AO28" s="1000">
        <f>①CO2排出量の現状把握!AI38</f>
        <v>0.23578141915064008</v>
      </c>
      <c r="AP28" s="1001">
        <f>①CO2排出量の現状把握!AJ38</f>
        <v>0.23980684444351136</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32.947173384431679</v>
      </c>
      <c r="AG29" s="1002">
        <f>①CO2排出量の現状把握!AA39</f>
        <v>37.715629511832581</v>
      </c>
      <c r="AH29" s="1002">
        <f>①CO2排出量の現状把握!AB39</f>
        <v>36.660346166679204</v>
      </c>
      <c r="AI29" s="1002">
        <f>①CO2排出量の現状把握!AC39</f>
        <v>37.371214540538034</v>
      </c>
      <c r="AJ29" s="1002">
        <f>①CO2排出量の現状把握!AD39</f>
        <v>34.474636043082221</v>
      </c>
      <c r="AK29" s="1002">
        <f>①CO2排出量の現状把握!AE39</f>
        <v>44.969526716266856</v>
      </c>
      <c r="AL29" s="1002">
        <f>①CO2排出量の現状把握!AF39</f>
        <v>29.923206966410692</v>
      </c>
      <c r="AM29" s="1002">
        <f>①CO2排出量の現状把握!AG39</f>
        <v>26.496660372149787</v>
      </c>
      <c r="AN29" s="1002">
        <f>①CO2排出量の現状把握!AH39</f>
        <v>27.3970044372929</v>
      </c>
      <c r="AO29" s="1002">
        <f>①CO2排出量の現状把握!AI39</f>
        <v>28.130536443430497</v>
      </c>
      <c r="AP29" s="1003">
        <f>①CO2排出量の現状把握!AJ39</f>
        <v>25.70652290112324</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0.1817576929976156</v>
      </c>
      <c r="AG32" s="509">
        <f t="shared" si="12"/>
        <v>0.17942423356607756</v>
      </c>
      <c r="AH32" s="509">
        <f t="shared" si="12"/>
        <v>0.20038458852230598</v>
      </c>
      <c r="AI32" s="509">
        <f t="shared" si="12"/>
        <v>0.18150332412303907</v>
      </c>
      <c r="AJ32" s="509">
        <f t="shared" si="12"/>
        <v>0.2523511336431275</v>
      </c>
      <c r="AK32" s="509">
        <f t="shared" si="12"/>
        <v>0.19533186828353069</v>
      </c>
      <c r="AL32" s="509">
        <f t="shared" si="12"/>
        <v>0.15121949190896045</v>
      </c>
      <c r="AM32" s="509">
        <f t="shared" si="12"/>
        <v>0.16401640712336746</v>
      </c>
      <c r="AN32" s="509">
        <f t="shared" si="12"/>
        <v>0.15242232944270795</v>
      </c>
      <c r="AO32" s="509">
        <f t="shared" si="12"/>
        <v>0.14096648877805751</v>
      </c>
      <c r="AP32" s="509">
        <f t="shared" si="12"/>
        <v>0.12203467466317612</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0.25643116937903487</v>
      </c>
      <c r="AG33" s="506">
        <f t="shared" ref="AG33:AP33" si="13">IFERROR(IF(G22/AG25&gt;1,1,G22/AG25),0)</f>
        <v>0.26712086247879813</v>
      </c>
      <c r="AH33" s="506">
        <f t="shared" si="13"/>
        <v>0.31556403649446829</v>
      </c>
      <c r="AI33" s="506">
        <f t="shared" si="13"/>
        <v>0.27624636536514957</v>
      </c>
      <c r="AJ33" s="506">
        <f t="shared" si="13"/>
        <v>0.37526423987768676</v>
      </c>
      <c r="AK33" s="506">
        <f t="shared" si="13"/>
        <v>0.3227566442047124</v>
      </c>
      <c r="AL33" s="506">
        <f t="shared" si="13"/>
        <v>0.14303551785064092</v>
      </c>
      <c r="AM33" s="506">
        <f t="shared" si="13"/>
        <v>0.15225270973738156</v>
      </c>
      <c r="AN33" s="506">
        <f t="shared" si="13"/>
        <v>0.14632393517085182</v>
      </c>
      <c r="AO33" s="506">
        <f t="shared" si="13"/>
        <v>0.1246773644118309</v>
      </c>
      <c r="AP33" s="506">
        <f t="shared" si="13"/>
        <v>8.7683299358426836E-2</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0.27318594945504554</v>
      </c>
      <c r="AG34" s="507">
        <f t="shared" ref="AG34:AP36" si="14">IFERROR(IF(G23/AG26&gt;1,1,G23/AG26),0)</f>
        <v>0.28308934456779555</v>
      </c>
      <c r="AH34" s="507">
        <f t="shared" si="14"/>
        <v>0.33673912660358207</v>
      </c>
      <c r="AI34" s="507">
        <f t="shared" si="14"/>
        <v>0.29179007889830388</v>
      </c>
      <c r="AJ34" s="507">
        <f t="shared" si="14"/>
        <v>0.38817791044023786</v>
      </c>
      <c r="AK34" s="507">
        <f t="shared" si="14"/>
        <v>0.33330958762889257</v>
      </c>
      <c r="AL34" s="507">
        <f t="shared" si="14"/>
        <v>0.14797093734333483</v>
      </c>
      <c r="AM34" s="507">
        <f t="shared" si="14"/>
        <v>0.15777678695414379</v>
      </c>
      <c r="AN34" s="507">
        <f t="shared" si="14"/>
        <v>0.15146708999239936</v>
      </c>
      <c r="AO34" s="507">
        <f t="shared" si="14"/>
        <v>0.12867804822722911</v>
      </c>
      <c r="AP34" s="507">
        <f t="shared" si="14"/>
        <v>9.0156185606778946E-2</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9.4150717082933988E-2</v>
      </c>
      <c r="AG37" s="508">
        <f t="shared" ref="AG37:AP37" si="17">IFERROR(IF(G26/AG29&gt;1,1,G26/AG29),0)</f>
        <v>7.92244498812507E-2</v>
      </c>
      <c r="AH37" s="508">
        <f t="shared" si="17"/>
        <v>8.6605837969030833E-2</v>
      </c>
      <c r="AI37" s="508">
        <f t="shared" si="17"/>
        <v>8.495843763803694E-2</v>
      </c>
      <c r="AJ37" s="508">
        <f t="shared" si="17"/>
        <v>0.13931981744485403</v>
      </c>
      <c r="AK37" s="508">
        <f t="shared" si="17"/>
        <v>0.10478206785964517</v>
      </c>
      <c r="AL37" s="508">
        <f t="shared" si="17"/>
        <v>0.15937462870718649</v>
      </c>
      <c r="AM37" s="508">
        <f t="shared" si="17"/>
        <v>0.17681473567606004</v>
      </c>
      <c r="AN37" s="508">
        <f t="shared" si="17"/>
        <v>0.15855748061590749</v>
      </c>
      <c r="AO37" s="508">
        <f t="shared" si="17"/>
        <v>0.15723127103866275</v>
      </c>
      <c r="AP37" s="508">
        <f t="shared" si="17"/>
        <v>0.16217673685529194</v>
      </c>
      <c r="AQ37" s="313"/>
      <c r="BA37" s="80">
        <v>31</v>
      </c>
      <c r="BB37" s="80"/>
      <c r="BC37" s="80" t="s">
        <v>176</v>
      </c>
      <c r="BD37" s="80" t="str">
        <f t="shared" si="1"/>
        <v>31：輸送用機械器具製造業(N=1)</v>
      </c>
      <c r="BE37" s="961">
        <f>VLOOKUP(BE$13&amp;"_"&amp;$AV$8,データシート2!$A:$SI,MATCH($AV$5&amp;"_"&amp;$BA37&amp;$AV$6,データシート2!$A$1:$SI$1,0),0)</f>
        <v>1</v>
      </c>
      <c r="BF37" s="1071">
        <f>VLOOKUP(BF$13&amp;"_"&amp;$AW$8,データシート2!$A:$SI,MATCH($AW$5&amp;"_"&amp;$BA37&amp;$AW$6,データシート2!$A$1:$SI$1,0),0)</f>
        <v>2.6339999999999999</v>
      </c>
      <c r="BG37" s="1071">
        <f t="shared" si="2"/>
        <v>2.6339999999999999</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f t="shared" si="4"/>
        <v>0.19869446070885757</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P：医療，福祉(N=1)</v>
      </c>
      <c r="BE49" s="961">
        <f>VLOOKUP(BE$13&amp;"_"&amp;$AV$8,データシート2!$A:$SI,MATCH($AV$5&amp;"_"&amp;$BA49&amp;$AV$6,データシート2!$A$1:$SI$1,0),0)</f>
        <v>1</v>
      </c>
      <c r="BF49" s="1071">
        <f>VLOOKUP(BF$13&amp;"_"&amp;$AW$8,データシート2!$A:$SI,MATCH($AW$5&amp;"_"&amp;$BA49&amp;$AW$6,データシート2!$A$1:$SI$1,0),0)</f>
        <v>4.1689999999999996</v>
      </c>
      <c r="BG49" s="1071">
        <f t="shared" si="18"/>
        <v>4.1689999999999996</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f t="shared" si="20"/>
        <v>0.75280706756602211</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13.013999999999999</v>
      </c>
      <c r="G55" s="1004">
        <f t="shared" ref="G55:P55" si="29">SUM(G56,G57,G60,G61,G62,G63,G64,G65,)</f>
        <v>14.499000000000001</v>
      </c>
      <c r="H55" s="1004">
        <f t="shared" si="29"/>
        <v>14.603</v>
      </c>
      <c r="I55" s="1004">
        <f t="shared" si="29"/>
        <v>13.695</v>
      </c>
      <c r="J55" s="1004">
        <f t="shared" si="29"/>
        <v>16.7</v>
      </c>
      <c r="K55" s="1004">
        <f t="shared" si="29"/>
        <v>15.026</v>
      </c>
      <c r="L55" s="1004">
        <f t="shared" si="29"/>
        <v>9.0340000000000007</v>
      </c>
      <c r="M55" s="1004">
        <f t="shared" si="29"/>
        <v>9.0739999999999998</v>
      </c>
      <c r="N55" s="1004">
        <f t="shared" si="29"/>
        <v>8.3770000000000007</v>
      </c>
      <c r="O55" s="1004">
        <f t="shared" si="29"/>
        <v>7.9249999999999998</v>
      </c>
      <c r="P55" s="1005">
        <f t="shared" si="29"/>
        <v>6.8029999999999999</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13.013999999999999</v>
      </c>
      <c r="G56" s="1006">
        <f>IFERROR(VLOOKUP(年度マスタ!$K$4&amp;"_"&amp;G$54,データシート1!$A:$CD,MATCH("bc_"&amp;$C56,データシート1!$A$1:$CD$1,0),0),0)</f>
        <v>14.499000000000001</v>
      </c>
      <c r="H56" s="1006">
        <f>IFERROR(VLOOKUP(年度マスタ!$K$4&amp;"_"&amp;H$54,データシート1!$A:$CD,MATCH("bc_"&amp;$C56,データシート1!$A$1:$CD$1,0),0),0)</f>
        <v>14.603</v>
      </c>
      <c r="I56" s="1006">
        <f>IFERROR(VLOOKUP(年度マスタ!$K$4&amp;"_"&amp;I$54,データシート1!$A:$CD,MATCH("bc_"&amp;$C56,データシート1!$A$1:$CD$1,0),0),0)</f>
        <v>13.695</v>
      </c>
      <c r="J56" s="1006">
        <f>IFERROR(VLOOKUP(年度マスタ!$K$4&amp;"_"&amp;J$54,データシート1!$A:$CD,MATCH("bc_"&amp;$C56,データシート1!$A$1:$CD$1,0),0),0)</f>
        <v>16.7</v>
      </c>
      <c r="K56" s="1006">
        <f>IFERROR(VLOOKUP(年度マスタ!$K$4&amp;"_"&amp;K$54,データシート1!$A:$CD,MATCH("bc_"&amp;$C56,データシート1!$A$1:$CD$1,0),0),0)</f>
        <v>15.026</v>
      </c>
      <c r="L56" s="1006">
        <f>IFERROR(VLOOKUP(年度マスタ!$K$4&amp;"_"&amp;L$54,データシート1!$A:$CD,MATCH("bc_"&amp;$C56,データシート1!$A$1:$CD$1,0),0),0)</f>
        <v>9.0340000000000007</v>
      </c>
      <c r="M56" s="1006">
        <f>IFERROR(VLOOKUP(年度マスタ!$K$4&amp;"_"&amp;M$54,データシート1!$A:$CD,MATCH("bc_"&amp;$C56,データシート1!$A$1:$CD$1,0),0),0)</f>
        <v>9.0739999999999998</v>
      </c>
      <c r="N56" s="1006">
        <f>IFERROR(VLOOKUP(年度マスタ!$K$4&amp;"_"&amp;N$54,データシート1!$A:$CD,MATCH("bc_"&amp;$C56,データシート1!$A$1:$CD$1,0),0),0)</f>
        <v>8.3770000000000007</v>
      </c>
      <c r="O56" s="1006">
        <f>IFERROR(VLOOKUP(年度マスタ!$K$4&amp;"_"&amp;O$54,データシート1!$A:$CD,MATCH("bc_"&amp;$C56,データシート1!$A$1:$CD$1,0),0),0)</f>
        <v>7.9249999999999998</v>
      </c>
      <c r="P56" s="1007">
        <f>IFERROR(VLOOKUP(年度マスタ!$K$4&amp;"_"&amp;P$54,データシート1!$A:$CD,MATCH("bc_"&amp;$C56,データシート1!$A$1:$CD$1,0),0),0)</f>
        <v>6.8029999999999999</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笠松町</v>
      </c>
      <c r="AF1" s="345"/>
      <c r="AG1" s="203"/>
      <c r="AH1" s="188"/>
      <c r="AI1" s="188"/>
      <c r="AJ1" s="188"/>
      <c r="AK1" s="188"/>
      <c r="AL1" s="189"/>
      <c r="AM1" s="189"/>
      <c r="AN1" s="189"/>
      <c r="AO1" s="189"/>
      <c r="AP1" s="189"/>
      <c r="AQ1" s="189"/>
      <c r="AR1" s="189"/>
      <c r="AS1" s="189"/>
      <c r="AT1" s="190"/>
    </row>
    <row r="2" spans="1:47" s="577" customFormat="1" ht="27.95" customHeight="1">
      <c r="A2" s="576"/>
      <c r="B2" s="576" t="s">
        <v>1637</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1641</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942</v>
      </c>
      <c r="K6" s="688">
        <f>VLOOKUP(年度マスタ!$K$4&amp;"_"&amp;K$5,データシート1!$A:$BS,MATCH("cb_"&amp;$G6,データシート1!$A$1:$BS$1,0),0)</f>
        <v>1195.6000000000001</v>
      </c>
      <c r="L6" s="688">
        <f>VLOOKUP(年度マスタ!$K$4&amp;"_"&amp;L$5,データシート1!$A:$BS,MATCH("cb_"&amp;$G6,データシート1!$A$1:$BS$1,0),0)</f>
        <v>1340.3</v>
      </c>
      <c r="M6" s="688">
        <f>VLOOKUP(年度マスタ!$K$4&amp;"_"&amp;M$5,データシート1!$A:$BS,MATCH("cb_"&amp;$G6,データシート1!$A$1:$BS$1,0),0)</f>
        <v>1580.7</v>
      </c>
      <c r="N6" s="688">
        <f>VLOOKUP(年度マスタ!$K$4&amp;"_"&amp;N$5,データシート1!$A:$BS,MATCH("cb_"&amp;$G6,データシート1!$A$1:$BS$1,0),0)</f>
        <v>1755.2</v>
      </c>
      <c r="O6" s="688">
        <f>VLOOKUP(年度マスタ!$K$4&amp;"_"&amp;O$5,データシート1!$A:$BS,MATCH("cb_"&amp;$G6,データシート1!$A$1:$BS$1,0),0)</f>
        <v>2044.900000000001</v>
      </c>
      <c r="P6" s="688">
        <f>VLOOKUP(年度マスタ!$K$4&amp;"_"&amp;P$5,データシート1!$A:$BS,MATCH("cb_"&amp;$G6,データシート1!$A$1:$BS$1,0),0)</f>
        <v>2364.3000000000011</v>
      </c>
      <c r="Q6" s="688">
        <f>VLOOKUP(年度マスタ!$K$4&amp;"_"&amp;Q$5,データシート1!$A:$BS,MATCH("cb_"&amp;$G6,データシート1!$A$1:$BS$1,0),0)</f>
        <v>2729.2000000000021</v>
      </c>
      <c r="R6" s="704">
        <f>VLOOKUP(年度マスタ!$K$4&amp;"_"&amp;R$5,データシート1!$A:$BS,MATCH("cb_"&amp;$G6,データシート1!$A$1:$BS$1,0),0)</f>
        <v>3214.5000000000045</v>
      </c>
      <c r="S6" s="627"/>
      <c r="T6" s="226"/>
      <c r="U6" s="640"/>
      <c r="V6" s="231"/>
      <c r="W6" s="231"/>
      <c r="X6" s="231"/>
      <c r="Y6" s="232" t="s">
        <v>233</v>
      </c>
      <c r="Z6" s="734" t="s">
        <v>234</v>
      </c>
      <c r="AA6" s="734"/>
      <c r="AB6" s="734"/>
      <c r="AC6" s="735">
        <f>SUM(AC7:AC8)</f>
        <v>86311</v>
      </c>
      <c r="AD6" s="735">
        <f>SUM(AD7:AD8)</f>
        <v>118770.69399999999</v>
      </c>
      <c r="AE6" s="736">
        <f>$AD6*3600/100000000</f>
        <v>4.2757449840000001</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3730.1</v>
      </c>
      <c r="K7" s="684">
        <f>VLOOKUP(年度マスタ!$K$4&amp;"_"&amp;K$5,データシート1!$A:$BS,MATCH("cb_"&amp;$G7,データシート1!$A$1:$BS$1,0),0)</f>
        <v>5230.8</v>
      </c>
      <c r="L7" s="684">
        <f>VLOOKUP(年度マスタ!$K$4&amp;"_"&amp;L$5,データシート1!$A:$BS,MATCH("cb_"&amp;$G7,データシート1!$A$1:$BS$1,0),0)</f>
        <v>6044.6</v>
      </c>
      <c r="M7" s="684">
        <f>VLOOKUP(年度マスタ!$K$4&amp;"_"&amp;M$5,データシート1!$A:$BS,MATCH("cb_"&amp;$G7,データシート1!$A$1:$BS$1,0),0)</f>
        <v>6297.5</v>
      </c>
      <c r="N7" s="684">
        <f>VLOOKUP(年度マスタ!$K$4&amp;"_"&amp;N$5,データシート1!$A:$BS,MATCH("cb_"&amp;$G7,データシート1!$A$1:$BS$1,0),0)</f>
        <v>6675.1</v>
      </c>
      <c r="O7" s="684">
        <f>VLOOKUP(年度マスタ!$K$4&amp;"_"&amp;O$5,データシート1!$A:$BS,MATCH("cb_"&amp;$G7,データシート1!$A$1:$BS$1,0),0)</f>
        <v>6943.2000000000007</v>
      </c>
      <c r="P7" s="684">
        <f>VLOOKUP(年度マスタ!$K$4&amp;"_"&amp;P$5,データシート1!$A:$BS,MATCH("cb_"&amp;$G7,データシート1!$A$1:$BS$1,0),0)</f>
        <v>7003.5999999999995</v>
      </c>
      <c r="Q7" s="684">
        <f>VLOOKUP(年度マスタ!$K$4&amp;"_"&amp;Q$5,データシート1!$A:$BS,MATCH("cb_"&amp;$G7,データシート1!$A$1:$BS$1,0),0)</f>
        <v>7058</v>
      </c>
      <c r="R7" s="705">
        <f>VLOOKUP(年度マスタ!$K$4&amp;"_"&amp;R$5,データシート1!$A:$BS,MATCH("cb_"&amp;$G7,データシート1!$A$1:$BS$1,0),0)</f>
        <v>7068</v>
      </c>
      <c r="S7" s="627"/>
      <c r="T7" s="226"/>
      <c r="U7" s="640"/>
      <c r="V7" s="231"/>
      <c r="W7" s="231"/>
      <c r="X7" s="231"/>
      <c r="Y7" s="232" t="s">
        <v>236</v>
      </c>
      <c r="Z7" s="248" t="s">
        <v>1368</v>
      </c>
      <c r="AA7" s="248"/>
      <c r="AB7" s="248"/>
      <c r="AC7" s="671">
        <f>VLOOKUP(年度マスタ!$K$4&amp;"_令和4年度",データシート3!A:AB,MATCH("ea_"&amp;$Y7&amp;"_設備",データシート3!$A$1:$AB$1,0),0)</f>
        <v>80549</v>
      </c>
      <c r="AD7" s="671">
        <f>VLOOKUP(年度マスタ!$K$4&amp;"_令和4年度",データシート3!A:AB,MATCH("ea_"&amp;$Y7&amp;"_年間発電",データシート3!$A$1:$AB$1,0),0)/10^3</f>
        <v>110878.503</v>
      </c>
      <c r="AE7" s="606">
        <f t="shared" ref="AE7:AE16" si="0">$AD7*3600/100000000</f>
        <v>3.9916261080000002</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5762</v>
      </c>
      <c r="AD8" s="671">
        <f>VLOOKUP(年度マスタ!$K$4&amp;"_令和4年度",データシート3!A:AB,MATCH("ea_"&amp;$Y8&amp;"_年間発電",データシート3!$A$1:$AB$1,0),0)/10^3</f>
        <v>7892.1909999999989</v>
      </c>
      <c r="AE8" s="606">
        <f t="shared" si="0"/>
        <v>0.28411887599999996</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0</v>
      </c>
      <c r="AD9" s="737">
        <f>VLOOKUP(年度マスタ!$K$4&amp;"_令和4年度",データシート3!A:AB,MATCH("ea_"&amp;$Y9&amp;"_年間発電",データシート3!$A$1:$AB$1,0),0)/10^3</f>
        <v>0</v>
      </c>
      <c r="AE9" s="738">
        <f t="shared" si="0"/>
        <v>0</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4672.1000000000004</v>
      </c>
      <c r="K12" s="722">
        <f t="shared" ref="K12:Q12" si="1">SUM(K6:K11)</f>
        <v>6426.4000000000005</v>
      </c>
      <c r="L12" s="722">
        <f t="shared" si="1"/>
        <v>7384.9000000000005</v>
      </c>
      <c r="M12" s="722">
        <f t="shared" si="1"/>
        <v>7878.2</v>
      </c>
      <c r="N12" s="722">
        <f t="shared" si="1"/>
        <v>8430.3000000000011</v>
      </c>
      <c r="O12" s="722">
        <f t="shared" si="1"/>
        <v>8988.1000000000022</v>
      </c>
      <c r="P12" s="722">
        <f t="shared" si="1"/>
        <v>9367.9000000000015</v>
      </c>
      <c r="Q12" s="722">
        <f t="shared" si="1"/>
        <v>9787.2000000000025</v>
      </c>
      <c r="R12" s="723">
        <f t="shared" ref="R12" si="2">SUM(R6:R11)</f>
        <v>10282.500000000004</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2.7437560300000001</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21.558949649999999</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1130.51304</v>
      </c>
      <c r="K19" s="682">
        <f>K6*別紙!$C5/100*別紙!$E5/10^3</f>
        <v>1434.863472</v>
      </c>
      <c r="L19" s="682">
        <f>L6*別紙!$C5/100*別紙!$E5/10^3</f>
        <v>1608.5208359999997</v>
      </c>
      <c r="M19" s="682">
        <f>M6*別紙!$C5/100*別紙!$E5/10^3</f>
        <v>1897.0296840000001</v>
      </c>
      <c r="N19" s="682">
        <f>N6*別紙!$C5/100*別紙!$E5/10^3</f>
        <v>2106.4506240000001</v>
      </c>
      <c r="O19" s="682">
        <f>O6*別紙!$C5/100*別紙!$E5/10^3</f>
        <v>2454.1253880000008</v>
      </c>
      <c r="P19" s="682">
        <f>P6*別紙!$C5/100*別紙!$E5/10^3</f>
        <v>2837.4437160000016</v>
      </c>
      <c r="Q19" s="682">
        <f>Q6*別紙!$C5/100*別紙!$E5/10^3</f>
        <v>3275.3675040000026</v>
      </c>
      <c r="R19" s="710">
        <f>R6*別紙!$C5/100*別紙!$E5/10^3</f>
        <v>3857.7857400000048</v>
      </c>
      <c r="S19" s="631"/>
      <c r="T19" s="227"/>
      <c r="U19" s="647"/>
      <c r="W19" s="237"/>
      <c r="X19" s="237"/>
      <c r="Y19" s="209"/>
      <c r="Z19" s="699" t="s">
        <v>229</v>
      </c>
      <c r="AA19" s="748"/>
      <c r="AB19" s="749"/>
      <c r="AC19" s="750">
        <f>SUM($AC$6,$AC$9,$AC$10,$AC$13)</f>
        <v>86311</v>
      </c>
      <c r="AD19" s="750">
        <f>SUM($AD$6,$AD$9,$AD$10,$AD$13)</f>
        <v>118770.69399999999</v>
      </c>
      <c r="AE19" s="751">
        <f>SUM($AE$6,$AE$9,$AE$10,$AE$13,$AE$17,$AE$18)</f>
        <v>28.578450663999998</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4934.0270759999994</v>
      </c>
      <c r="K20" s="684">
        <f>K7*別紙!$C6/100*別紙!$E6/10^3</f>
        <v>6919.0930080000007</v>
      </c>
      <c r="L20" s="684">
        <f>L7*別紙!$C6/100*別紙!$E6/10^3</f>
        <v>7995.555096000001</v>
      </c>
      <c r="M20" s="684">
        <f>M7*別紙!$C6/100*別紙!$E6/10^3</f>
        <v>8330.0811000000012</v>
      </c>
      <c r="N20" s="684">
        <f>N7*別紙!$C6/100*別紙!$E6/10^3</f>
        <v>8829.555276000001</v>
      </c>
      <c r="O20" s="684">
        <f>O7*別紙!$C6/100*別紙!$E6/10^3</f>
        <v>9184.1872320000002</v>
      </c>
      <c r="P20" s="684">
        <f>P7*別紙!$C6/100*別紙!$E6/10^3</f>
        <v>9264.0819359999987</v>
      </c>
      <c r="Q20" s="684">
        <f>Q7*別紙!$C6/100*別紙!$E6/10^3</f>
        <v>9336.0400800000007</v>
      </c>
      <c r="R20" s="705">
        <f>R7*別紙!$C6/100*別紙!$E6/10^3</f>
        <v>9349.267679999999</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6064.5401159999992</v>
      </c>
      <c r="K25" s="728">
        <f t="shared" si="3"/>
        <v>8353.9564800000007</v>
      </c>
      <c r="L25" s="728">
        <f t="shared" si="3"/>
        <v>9604.0759319999997</v>
      </c>
      <c r="M25" s="728">
        <f t="shared" si="3"/>
        <v>10227.110784</v>
      </c>
      <c r="N25" s="728">
        <f t="shared" si="3"/>
        <v>10936.0059</v>
      </c>
      <c r="O25" s="728">
        <f t="shared" si="3"/>
        <v>11638.312620000001</v>
      </c>
      <c r="P25" s="728">
        <f t="shared" si="3"/>
        <v>12101.525652</v>
      </c>
      <c r="Q25" s="728">
        <f t="shared" si="3"/>
        <v>12611.407584000004</v>
      </c>
      <c r="R25" s="729">
        <f t="shared" ref="R25" si="4">SUM(R19:R24)</f>
        <v>13207.053420000004</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129881.1563098332</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131536.89239238534</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129969.3562818059</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123153.24153587673</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120041.05690660641</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126928.86039995032</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131862.7414592382</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120168.15162751412</v>
      </c>
      <c r="R26" s="726">
        <f>Q26</f>
        <v>120168.15162751412</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4.669299449053995E-2</v>
      </c>
      <c r="K27" s="951">
        <f t="shared" ref="K27:P27" si="5">K25/K26</f>
        <v>6.3510368293326125E-2</v>
      </c>
      <c r="L27" s="951">
        <f t="shared" si="5"/>
        <v>7.3894925748312343E-2</v>
      </c>
      <c r="M27" s="951">
        <f t="shared" si="5"/>
        <v>8.3043780711372195E-2</v>
      </c>
      <c r="N27" s="951">
        <f t="shared" si="5"/>
        <v>9.1102212708010083E-2</v>
      </c>
      <c r="O27" s="951">
        <f t="shared" si="5"/>
        <v>9.1691618307514211E-2</v>
      </c>
      <c r="P27" s="951">
        <f t="shared" si="5"/>
        <v>9.1773654317211809E-2</v>
      </c>
      <c r="Q27" s="951">
        <f>Q25/Q26</f>
        <v>0.10494800338688452</v>
      </c>
      <c r="R27" s="952">
        <f>R25/R26</f>
        <v>0.1099047729463126</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0.1099047729463126</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0.98837081532346571</v>
      </c>
      <c r="AA52" s="209"/>
      <c r="AB52" s="755" t="s">
        <v>232</v>
      </c>
      <c r="AC52" s="756">
        <f>$AD6</f>
        <v>118770.69399999999</v>
      </c>
      <c r="AD52" s="757">
        <f>R19+R20</f>
        <v>13207.053420000004</v>
      </c>
      <c r="AE52" s="758">
        <f t="shared" ref="AE52:AE54" si="6">IFERROR(AD52/AC52,"-")</f>
        <v>0.11119791402414475</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不足量[MWh]</v>
      </c>
      <c r="X53" s="763" t="s">
        <v>1408</v>
      </c>
      <c r="Y53" s="1141">
        <f>IF($AD$19&lt;$R$26,(-1)*($AD$19-$R$26),$AD$19-$R$26)</f>
        <v>1397.4576275141299</v>
      </c>
      <c r="Z53" s="1142"/>
      <c r="AA53" s="209"/>
      <c r="AB53" s="755" t="s">
        <v>222</v>
      </c>
      <c r="AC53" s="756">
        <f>$AD9</f>
        <v>0</v>
      </c>
      <c r="AD53" s="757">
        <f>R21</f>
        <v>0</v>
      </c>
      <c r="AE53" s="758" t="str">
        <f t="shared" si="6"/>
        <v>-</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208</v>
      </c>
      <c r="AK54" s="491">
        <f>VLOOKUP(年度マスタ!$K$4&amp;"_"&amp;AK$53,データシート1!$A$1:$BS$996,MATCH("ca_太陽光発電（10kW未満）",データシート1!$A$1:$BS$1,0),0)</f>
        <v>258</v>
      </c>
      <c r="AL54" s="491">
        <f>VLOOKUP(年度マスタ!$K$4&amp;"_"&amp;AL$53,データシート1!$A$1:$BS$996,MATCH("ca_太陽光発電（10kW未満）",データシート1!$A$1:$BS$1,0),0)</f>
        <v>288</v>
      </c>
      <c r="AM54" s="491">
        <f>VLOOKUP(年度マスタ!$K$4&amp;"_"&amp;AM$53,データシート1!$A$1:$BS$996,MATCH("ca_太陽光発電（10kW未満）",データシート1!$A$1:$BS$1,0),0)</f>
        <v>332</v>
      </c>
      <c r="AN54" s="491">
        <f>VLOOKUP(年度マスタ!$K$4&amp;"_"&amp;AN$53,データシート1!$A$1:$BS$996,MATCH("ca_太陽光発電（10kW未満）",データシート1!$A$1:$BS$1,0),0)</f>
        <v>369</v>
      </c>
      <c r="AO54" s="201">
        <f>VLOOKUP(年度マスタ!$K$4&amp;"_"&amp;AO$53,データシート1!$A$1:$BS$996,MATCH("ca_太陽光発電（10kW未満）",データシート1!$A$1:$BS$1,0),0)</f>
        <v>429</v>
      </c>
      <c r="AP54" s="201">
        <f>VLOOKUP(年度マスタ!$K$4&amp;"_"&amp;AP$53,データシート1!$A$1:$BS$996,MATCH("ca_太陽光発電（10kW未満）",データシート1!$A$1:$BS$1,0),0)</f>
        <v>485</v>
      </c>
      <c r="AQ54" s="201">
        <f>VLOOKUP(年度マスタ!$K$4&amp;"_"&amp;AQ$53,データシート1!$A$1:$BS$996,MATCH("ca_太陽光発電（10kW未満）",データシート1!$A$1:$BS$1,0),0)</f>
        <v>552</v>
      </c>
      <c r="AR54" s="201">
        <f>VLOOKUP(年度マスタ!$K$4&amp;"_"&amp;AR$53,データシート1!$A$1:$BS$996,MATCH("ca_太陽光発電（10kW未満）",データシート1!$A$1:$BS$1,0),0)</f>
        <v>635</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笠松町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岐阜県</v>
      </c>
      <c r="AY12" s="25" t="str">
        <f>年度マスタ!$J4</f>
        <v>笠松町</v>
      </c>
      <c r="AZ12" s="25" t="str">
        <f>年度マスタ!$K4</f>
        <v>21303</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16342</v>
      </c>
      <c r="AY21" s="20" t="str">
        <f>IF(IFERROR(比較地域マスタ!$Z6,"")=0,"",IFERROR(比較地域マスタ!$Z6,""))</f>
        <v>入善町</v>
      </c>
      <c r="BB21" s="122" t="str">
        <f t="shared" ref="BB21:BC68" si="0">AX21</f>
        <v>16342</v>
      </c>
      <c r="BC21" s="123" t="str">
        <f t="shared" si="0"/>
        <v>入善町</v>
      </c>
      <c r="BD21" s="40">
        <f>SUM(BE21,BI21:BK21,BQ21)</f>
        <v>216.83531324640541</v>
      </c>
      <c r="BE21" s="40">
        <f>SUM(BF21:BH21)</f>
        <v>110.03612974068398</v>
      </c>
      <c r="BF21" s="40">
        <f>VLOOKUP($AX21&amp;"_"&amp;$BC$14,データシート1!$A:$BS,MATCH($BC$12&amp;"_"&amp;BF$20,データシート1!$A$1:$BS$1,0),0)</f>
        <v>87.804708269555121</v>
      </c>
      <c r="BG21" s="40">
        <f>VLOOKUP($AX21&amp;"_"&amp;$BC$14,データシート1!$A:$BS,MATCH($BC$12&amp;"_"&amp;BG$20,データシート1!$A$1:$BS$1,0),0)</f>
        <v>1.7335395624996772</v>
      </c>
      <c r="BH21" s="40">
        <f>VLOOKUP($AX21&amp;"_"&amp;$BC$14,データシート1!$A:$BS,MATCH($BC$12&amp;"_"&amp;BH$20,データシート1!$A$1:$BS$1,0),0)</f>
        <v>20.497881908629175</v>
      </c>
      <c r="BI21" s="40">
        <f>VLOOKUP($AX21&amp;"_"&amp;$BC$14,データシート1!$A:$BS,MATCH($BC$12&amp;"_"&amp;BI$20,データシート1!$A$1:$BS$1,0),0)</f>
        <v>19.464183508058209</v>
      </c>
      <c r="BJ21" s="40">
        <f>VLOOKUP($AX21&amp;"_"&amp;$BC$14,データシート1!$A:$BS,MATCH($BC$12&amp;"_"&amp;BJ$20,データシート1!$A$1:$BS$1,0),0)</f>
        <v>39.712226656240162</v>
      </c>
      <c r="BK21" s="40">
        <f t="shared" ref="BK21:BK68" si="1">SUM(BL21,BO21:BP21)</f>
        <v>45.842836692892746</v>
      </c>
      <c r="BL21" s="40">
        <f t="shared" ref="BL21:BL67" si="2">SUM(BM21:BN21)</f>
        <v>44.423298349811077</v>
      </c>
      <c r="BM21" s="40">
        <f>VLOOKUP($AX21&amp;"_"&amp;$BC$14,データシート1!$A:$BS,MATCH($BC$12&amp;"_"&amp;BM$20,データシート1!$A$1:$BS$1,0),0)</f>
        <v>24.068863312644346</v>
      </c>
      <c r="BN21" s="40">
        <f>VLOOKUP($AX21&amp;"_"&amp;$BC$14,データシート1!$A:$BS,MATCH($BC$12&amp;"_"&amp;BN$20,データシート1!$A$1:$BS$1,0),0)</f>
        <v>20.354435037166734</v>
      </c>
      <c r="BO21" s="40">
        <f>VLOOKUP($AX21&amp;"_"&amp;$BC$14,データシート1!$A:$BS,MATCH($BC$12&amp;"_"&amp;BO$20,データシート1!$A$1:$BS$1,0),0)</f>
        <v>1.4195383430816679</v>
      </c>
      <c r="BP21" s="40">
        <f>VLOOKUP($AX21&amp;"_"&amp;$BC$14,データシート1!$A:$BS,MATCH($BC$12&amp;"_"&amp;BP$20,データシート1!$A$1:$BS$1,0),0)</f>
        <v>0</v>
      </c>
      <c r="BQ21" s="40">
        <f>VLOOKUP($AX21&amp;"_"&amp;$BC$14,データシート1!$A:$BS,MATCH($BC$12&amp;"_"&amp;BQ$20,データシート1!$A$1:$BS$1,0),0)</f>
        <v>1.7799366485303021</v>
      </c>
      <c r="BR21" s="41">
        <f t="shared" ref="BR21:BR68" si="3">BD21</f>
        <v>216.83531324640541</v>
      </c>
      <c r="BT21" s="124" t="str">
        <f t="shared" ref="BT21:BT68" si="4">AY21</f>
        <v>入善町</v>
      </c>
      <c r="BU21" s="40">
        <f>BD21</f>
        <v>216.83531324640541</v>
      </c>
      <c r="BV21" s="70">
        <f>BE21/$BR21</f>
        <v>0.50746406613041894</v>
      </c>
      <c r="BW21" s="70">
        <f t="shared" ref="BW21:CH42" si="5">BF21/$BR21</f>
        <v>0.40493730912628784</v>
      </c>
      <c r="BX21" s="70">
        <f t="shared" si="5"/>
        <v>7.9947289790834614E-3</v>
      </c>
      <c r="BY21" s="70">
        <f t="shared" si="5"/>
        <v>9.4532028025047621E-2</v>
      </c>
      <c r="BZ21" s="70">
        <f t="shared" si="5"/>
        <v>8.9764822973920633E-2</v>
      </c>
      <c r="CA21" s="70">
        <f t="shared" si="5"/>
        <v>0.1831446458682324</v>
      </c>
      <c r="CB21" s="70">
        <f t="shared" si="5"/>
        <v>0.21141776220185254</v>
      </c>
      <c r="CC21" s="70">
        <f t="shared" si="5"/>
        <v>0.20487114245699325</v>
      </c>
      <c r="CD21" s="70">
        <f t="shared" si="5"/>
        <v>0.11100066198762183</v>
      </c>
      <c r="CE21" s="70">
        <f t="shared" si="5"/>
        <v>9.3870480469371423E-2</v>
      </c>
      <c r="CF21" s="70">
        <f t="shared" si="5"/>
        <v>6.546619744859295E-3</v>
      </c>
      <c r="CG21" s="70">
        <f t="shared" si="5"/>
        <v>0</v>
      </c>
      <c r="CH21" s="70">
        <f>BQ21/$BR21</f>
        <v>8.2087028255754327E-3</v>
      </c>
      <c r="CI21" s="125">
        <f t="shared" ref="CI21:CI68" si="6">BR21/$BR21</f>
        <v>1</v>
      </c>
      <c r="CK21" s="126" t="str">
        <f t="shared" ref="CK21:CK68" si="7">AY21</f>
        <v>入善町</v>
      </c>
      <c r="CL21" s="127">
        <f>CN21+CP21+CR21</f>
        <v>110.03612974068398</v>
      </c>
      <c r="CM21" s="71">
        <f>IF(IF(CL21=0,0,CW21/CL21)&gt;1,1,IF(CL21=0,0,CW21/CL21))</f>
        <v>1</v>
      </c>
      <c r="CN21" s="72">
        <f>BF21</f>
        <v>87.804708269555121</v>
      </c>
      <c r="CO21" s="71">
        <f>IF(IF(CN21=0,0,CX21/CN21)&gt;1,1,IF(CN21=0,0,CX21/CN21))</f>
        <v>1</v>
      </c>
      <c r="CP21" s="72">
        <f t="shared" ref="CP21:CP68" si="8">BG21</f>
        <v>1.7335395624996772</v>
      </c>
      <c r="CQ21" s="71">
        <f>IF(IF(CP21=0,0,CY21/CP21)&gt;1,1,IF(CP21=0,0,CY21/CP21))</f>
        <v>0</v>
      </c>
      <c r="CR21" s="72">
        <f t="shared" ref="CR21:CR68" si="9">BH21</f>
        <v>20.497881908629175</v>
      </c>
      <c r="CS21" s="71">
        <f>IF(IF(CR21=0,0,CZ21/CR21)&gt;1,1,IF(CR21=0,0,CZ21/CR21))</f>
        <v>0</v>
      </c>
      <c r="CT21" s="72">
        <f t="shared" ref="CT21:CT68" si="10">BI21</f>
        <v>19.464183508058209</v>
      </c>
      <c r="CU21" s="73">
        <f>IF(IF(CT21=0,0,DA21/CT21)&gt;1,1,IF(CT21=0,0,DA21/CT21))</f>
        <v>0</v>
      </c>
      <c r="CV21" s="18"/>
      <c r="CW21" s="1075">
        <f>SUM(CX21:CZ21)</f>
        <v>188.19</v>
      </c>
      <c r="CX21" s="1076">
        <f>VLOOKUP($AX21&amp;"_"&amp;$CW$14,データシート1!$A:$BS,MATCH($CW$12&amp;"_"&amp;CX$20,データシート1!$A$1:$BS$1,0),0)</f>
        <v>188.19</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188.19</v>
      </c>
      <c r="DE21" s="18"/>
      <c r="DF21" s="128">
        <f>VLOOKUP($AX21&amp;"_"&amp;$DF$14,データシート1!$A:$BS,MATCH($DF$12&amp;"_"&amp;DF$20,データシート1!$A$1:$BS$1,0),0)</f>
        <v>9</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9</v>
      </c>
      <c r="DM21" s="18"/>
      <c r="DN21" s="131">
        <f>IF($DD21=0,0,ROUND(CX21/$DD21,2))</f>
        <v>1</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05214</v>
      </c>
      <c r="AY22" s="20" t="str">
        <f>IF(IFERROR(比較地域マスタ!$Z7,"")=0,"",IFERROR(比較地域マスタ!$Z7,""))</f>
        <v>にかほ市</v>
      </c>
      <c r="BB22" s="122" t="str">
        <f t="shared" si="0"/>
        <v>05214</v>
      </c>
      <c r="BC22" s="123" t="str">
        <f t="shared" si="0"/>
        <v>にかほ市</v>
      </c>
      <c r="BD22" s="40">
        <f t="shared" ref="BD22:BD68" si="14">SUM(BE22,BI22:BK22,BQ22)</f>
        <v>294.3821303588702</v>
      </c>
      <c r="BE22" s="40">
        <f t="shared" ref="BE22:BE67" si="15">SUM(BF22:BH22)</f>
        <v>190.58185209576396</v>
      </c>
      <c r="BF22" s="40">
        <f>VLOOKUP($AX22&amp;"_"&amp;$BC$14,データシート1!$A:$BS,MATCH($BC$12&amp;"_"&amp;BF$20,データシート1!$A$1:$BS$1,0),0)</f>
        <v>174.8003154137032</v>
      </c>
      <c r="BG22" s="40">
        <f>VLOOKUP($AX22&amp;"_"&amp;$BC$14,データシート1!$A:$BS,MATCH($BC$12&amp;"_"&amp;BG$20,データシート1!$A$1:$BS$1,0),0)</f>
        <v>2.5613158029478975</v>
      </c>
      <c r="BH22" s="40">
        <f>VLOOKUP($AX22&amp;"_"&amp;$BC$14,データシート1!$A:$BS,MATCH($BC$12&amp;"_"&amp;BH$20,データシート1!$A$1:$BS$1,0),0)</f>
        <v>13.220220879112865</v>
      </c>
      <c r="BI22" s="40">
        <f>VLOOKUP($AX22&amp;"_"&amp;$BC$14,データシート1!$A:$BS,MATCH($BC$12&amp;"_"&amp;BI$20,データシート1!$A$1:$BS$1,0),0)</f>
        <v>21.318665503220515</v>
      </c>
      <c r="BJ22" s="40">
        <f>VLOOKUP($AX22&amp;"_"&amp;$BC$14,データシート1!$A:$BS,MATCH($BC$12&amp;"_"&amp;BJ$20,データシート1!$A$1:$BS$1,0),0)</f>
        <v>38.043467998368591</v>
      </c>
      <c r="BK22" s="40">
        <f t="shared" si="1"/>
        <v>41.93726200471707</v>
      </c>
      <c r="BL22" s="40">
        <f t="shared" si="2"/>
        <v>40.531521043661613</v>
      </c>
      <c r="BM22" s="40">
        <f>VLOOKUP($AX22&amp;"_"&amp;$BC$14,データシート1!$A:$BS,MATCH($BC$12&amp;"_"&amp;BM$20,データシート1!$A$1:$BS$1,0),0)</f>
        <v>21.950120417397905</v>
      </c>
      <c r="BN22" s="40">
        <f>VLOOKUP($AX22&amp;"_"&amp;$BC$14,データシート1!$A:$BS,MATCH($BC$12&amp;"_"&amp;BN$20,データシート1!$A$1:$BS$1,0),0)</f>
        <v>18.581400626263708</v>
      </c>
      <c r="BO22" s="40">
        <f>VLOOKUP($AX22&amp;"_"&amp;$BC$14,データシート1!$A:$BS,MATCH($BC$12&amp;"_"&amp;BO$20,データシート1!$A$1:$BS$1,0),0)</f>
        <v>1.4057409610554537</v>
      </c>
      <c r="BP22" s="40">
        <f>VLOOKUP($AX22&amp;"_"&amp;$BC$14,データシート1!$A:$BS,MATCH($BC$12&amp;"_"&amp;BP$20,データシート1!$A$1:$BS$1,0),0)</f>
        <v>0</v>
      </c>
      <c r="BQ22" s="40">
        <f>VLOOKUP($AX22&amp;"_"&amp;$BC$14,データシート1!$A:$BS,MATCH($BC$12&amp;"_"&amp;BQ$20,データシート1!$A$1:$BS$1,0),0)</f>
        <v>2.5008827567999998</v>
      </c>
      <c r="BR22" s="41">
        <f t="shared" si="3"/>
        <v>294.3821303588702</v>
      </c>
      <c r="BT22" s="134" t="str">
        <f t="shared" si="4"/>
        <v>にかほ市</v>
      </c>
      <c r="BU22" s="38">
        <f>BD22</f>
        <v>294.3821303588702</v>
      </c>
      <c r="BV22" s="69">
        <f t="shared" ref="BV22:BZ68" si="16">BE22/$BR22</f>
        <v>0.64739613054444844</v>
      </c>
      <c r="BW22" s="69">
        <f t="shared" si="5"/>
        <v>0.59378711337067469</v>
      </c>
      <c r="BX22" s="69">
        <f t="shared" si="5"/>
        <v>8.7006497297424049E-3</v>
      </c>
      <c r="BY22" s="69">
        <f t="shared" si="5"/>
        <v>4.4908367444031302E-2</v>
      </c>
      <c r="BZ22" s="69">
        <f t="shared" si="5"/>
        <v>7.2418341008782472E-2</v>
      </c>
      <c r="CA22" s="69">
        <f t="shared" si="5"/>
        <v>0.12923158057179363</v>
      </c>
      <c r="CB22" s="69">
        <f t="shared" si="5"/>
        <v>0.1424585858985154</v>
      </c>
      <c r="CC22" s="69">
        <f t="shared" si="5"/>
        <v>0.13768336071979353</v>
      </c>
      <c r="CD22" s="69">
        <f t="shared" si="5"/>
        <v>7.4563358824257908E-2</v>
      </c>
      <c r="CE22" s="69">
        <f t="shared" si="5"/>
        <v>6.3120001895535641E-2</v>
      </c>
      <c r="CF22" s="69">
        <f t="shared" si="5"/>
        <v>4.7752251787218456E-3</v>
      </c>
      <c r="CG22" s="69">
        <f t="shared" si="5"/>
        <v>0</v>
      </c>
      <c r="CH22" s="69">
        <f t="shared" si="5"/>
        <v>8.4953619764598746E-3</v>
      </c>
      <c r="CI22" s="135">
        <f t="shared" si="6"/>
        <v>1</v>
      </c>
      <c r="CK22" s="136" t="str">
        <f t="shared" si="7"/>
        <v>にかほ市</v>
      </c>
      <c r="CL22" s="137">
        <f t="shared" ref="CL22:CL68" si="17">CN22+CP22+CR22</f>
        <v>190.58185209576396</v>
      </c>
      <c r="CM22" s="75">
        <f t="shared" ref="CM22:CM68" si="18">IF(IF(CL22=0,0,CW22/CL22)&gt;1,1,IF(CL22=0,0,CW22/CL22))</f>
        <v>0.17012637690029386</v>
      </c>
      <c r="CN22" s="76">
        <f t="shared" ref="CN22:CN68" si="19">BF22</f>
        <v>174.8003154137032</v>
      </c>
      <c r="CO22" s="75">
        <f t="shared" ref="CO22:CO68" si="20">IF(IF(CN22=0,0,CX22/CN22)&gt;1,1,IF(CN22=0,0,CX22/CN22))</f>
        <v>0.1854859353271982</v>
      </c>
      <c r="CP22" s="76">
        <f t="shared" si="8"/>
        <v>2.5613158029478975</v>
      </c>
      <c r="CQ22" s="75">
        <f t="shared" ref="CQ22:CQ68" si="21">IF(IF(CP22=0,0,CY22/CP22)&gt;1,1,IF(CP22=0,0,CY22/CP22))</f>
        <v>0</v>
      </c>
      <c r="CR22" s="76">
        <f t="shared" si="9"/>
        <v>13.220220879112865</v>
      </c>
      <c r="CS22" s="75">
        <f t="shared" ref="CS22:CS68" si="22">IF(IF(CR22=0,0,CZ22/CR22)&gt;1,1,IF(CR22=0,0,CZ22/CR22))</f>
        <v>0</v>
      </c>
      <c r="CT22" s="76">
        <f t="shared" si="10"/>
        <v>21.318665503220515</v>
      </c>
      <c r="CU22" s="77">
        <f t="shared" ref="CU22:CU68" si="23">IF(IF(CT22=0,0,DA22/CT22)&gt;1,1,IF(CT22=0,0,DA22/CT22))</f>
        <v>0</v>
      </c>
      <c r="CV22" s="18"/>
      <c r="CW22" s="1078">
        <f t="shared" ref="CW22:CW68" si="24">SUM(CX22:CZ22)</f>
        <v>32.423000000000002</v>
      </c>
      <c r="CX22" s="1079">
        <f>VLOOKUP($AX22&amp;"_"&amp;$CW$14,データシート1!$A:$BS,MATCH($CW$12&amp;"_"&amp;CX$20,データシート1!$A$1:$BS$1,0),0)</f>
        <v>32.423000000000002</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32.423000000000002</v>
      </c>
      <c r="DE22" s="18"/>
      <c r="DF22" s="138">
        <f>VLOOKUP($AX22&amp;"_"&amp;$DF$14,データシート1!$A:$BS,MATCH($DF$12&amp;"_"&amp;DF$20,データシート1!$A$1:$BS$1,0),0)</f>
        <v>3</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3</v>
      </c>
      <c r="DM22" s="18"/>
      <c r="DN22" s="139">
        <f>IF($DD22=0,0,ROUND(CX22/$DD22,2))</f>
        <v>1</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21404</v>
      </c>
      <c r="AY23" s="20" t="str">
        <f>IF(IFERROR(比較地域マスタ!$Z8,"")=0,"",IFERROR(比較地域マスタ!$Z8,""))</f>
        <v>池田町</v>
      </c>
      <c r="BB23" s="122" t="str">
        <f t="shared" si="0"/>
        <v>21404</v>
      </c>
      <c r="BC23" s="123" t="str">
        <f t="shared" si="0"/>
        <v>池田町</v>
      </c>
      <c r="BD23" s="40">
        <f t="shared" si="14"/>
        <v>159.76743986049974</v>
      </c>
      <c r="BE23" s="40">
        <f t="shared" si="15"/>
        <v>73.834936123335893</v>
      </c>
      <c r="BF23" s="40">
        <f>VLOOKUP($AX23&amp;"_"&amp;$BC$14,データシート1!$A:$BS,MATCH($BC$12&amp;"_"&amp;BF$20,データシート1!$A$1:$BS$1,0),0)</f>
        <v>68.348525263615386</v>
      </c>
      <c r="BG23" s="40">
        <f>VLOOKUP($AX23&amp;"_"&amp;$BC$14,データシート1!$A:$BS,MATCH($BC$12&amp;"_"&amp;BG$20,データシート1!$A$1:$BS$1,0),0)</f>
        <v>1.9692438078823291</v>
      </c>
      <c r="BH23" s="40">
        <f>VLOOKUP($AX23&amp;"_"&amp;$BC$14,データシート1!$A:$BS,MATCH($BC$12&amp;"_"&amp;BH$20,データシート1!$A$1:$BS$1,0),0)</f>
        <v>3.5171670518381659</v>
      </c>
      <c r="BI23" s="40">
        <f>VLOOKUP($AX23&amp;"_"&amp;$BC$14,データシート1!$A:$BS,MATCH($BC$12&amp;"_"&amp;BI$20,データシート1!$A$1:$BS$1,0),0)</f>
        <v>16.530488293231713</v>
      </c>
      <c r="BJ23" s="40">
        <f>VLOOKUP($AX23&amp;"_"&amp;$BC$14,データシート1!$A:$BS,MATCH($BC$12&amp;"_"&amp;BJ$20,データシート1!$A$1:$BS$1,0),0)</f>
        <v>25.391242295724329</v>
      </c>
      <c r="BK23" s="40">
        <f t="shared" si="1"/>
        <v>40.928510742985239</v>
      </c>
      <c r="BL23" s="40">
        <f t="shared" si="2"/>
        <v>39.539161543482294</v>
      </c>
      <c r="BM23" s="40">
        <f>VLOOKUP($AX23&amp;"_"&amp;$BC$14,データシート1!$A:$BS,MATCH($BC$12&amp;"_"&amp;BM$20,データシート1!$A$1:$BS$1,0),0)</f>
        <v>22.628845849494684</v>
      </c>
      <c r="BN23" s="40">
        <f>VLOOKUP($AX23&amp;"_"&amp;$BC$14,データシート1!$A:$BS,MATCH($BC$12&amp;"_"&amp;BN$20,データシート1!$A$1:$BS$1,0),0)</f>
        <v>16.910315693987609</v>
      </c>
      <c r="BO23" s="40">
        <f>VLOOKUP($AX23&amp;"_"&amp;$BC$14,データシート1!$A:$BS,MATCH($BC$12&amp;"_"&amp;BO$20,データシート1!$A$1:$BS$1,0),0)</f>
        <v>1.3893491995029428</v>
      </c>
      <c r="BP23" s="40">
        <f>VLOOKUP($AX23&amp;"_"&amp;$BC$14,データシート1!$A:$BS,MATCH($BC$12&amp;"_"&amp;BP$20,データシート1!$A$1:$BS$1,0),0)</f>
        <v>0</v>
      </c>
      <c r="BQ23" s="40">
        <f>VLOOKUP($AX23&amp;"_"&amp;$BC$14,データシート1!$A:$BS,MATCH($BC$12&amp;"_"&amp;BQ$20,データシート1!$A$1:$BS$1,0),0)</f>
        <v>3.082262405222564</v>
      </c>
      <c r="BR23" s="41">
        <f t="shared" si="3"/>
        <v>159.76743986049974</v>
      </c>
      <c r="BT23" s="134" t="str">
        <f t="shared" si="4"/>
        <v>池田町</v>
      </c>
      <c r="BU23" s="38">
        <f t="shared" ref="BU23:BU68" si="25">BD23</f>
        <v>159.76743986049974</v>
      </c>
      <c r="BV23" s="69">
        <f t="shared" si="16"/>
        <v>0.46214007176809341</v>
      </c>
      <c r="BW23" s="69">
        <f t="shared" si="5"/>
        <v>0.42780009070242103</v>
      </c>
      <c r="BX23" s="69">
        <f t="shared" si="5"/>
        <v>1.2325689199262165E-2</v>
      </c>
      <c r="BY23" s="69">
        <f t="shared" si="5"/>
        <v>2.2014291866410112E-2</v>
      </c>
      <c r="BZ23" s="69">
        <f t="shared" si="5"/>
        <v>0.10346593966621258</v>
      </c>
      <c r="CA23" s="69">
        <f t="shared" si="5"/>
        <v>0.15892626381129085</v>
      </c>
      <c r="CB23" s="69">
        <f t="shared" si="5"/>
        <v>0.25617554351951682</v>
      </c>
      <c r="CC23" s="69">
        <f t="shared" si="5"/>
        <v>0.24747947127403272</v>
      </c>
      <c r="CD23" s="69">
        <f t="shared" si="5"/>
        <v>0.14163615483388209</v>
      </c>
      <c r="CE23" s="69">
        <f t="shared" si="5"/>
        <v>0.10584331644015063</v>
      </c>
      <c r="CF23" s="69">
        <f t="shared" si="5"/>
        <v>8.6960722454841061E-3</v>
      </c>
      <c r="CG23" s="69">
        <f t="shared" si="5"/>
        <v>0</v>
      </c>
      <c r="CH23" s="69">
        <f t="shared" si="5"/>
        <v>1.9292181234886335E-2</v>
      </c>
      <c r="CI23" s="135">
        <f t="shared" si="6"/>
        <v>1</v>
      </c>
      <c r="CK23" s="136" t="str">
        <f t="shared" si="7"/>
        <v>池田町</v>
      </c>
      <c r="CL23" s="137">
        <f t="shared" si="17"/>
        <v>73.834936123335893</v>
      </c>
      <c r="CM23" s="75">
        <f t="shared" si="18"/>
        <v>0.80833008239221449</v>
      </c>
      <c r="CN23" s="76">
        <f t="shared" si="19"/>
        <v>68.348525263615386</v>
      </c>
      <c r="CO23" s="75">
        <f t="shared" si="20"/>
        <v>0.87321562198755465</v>
      </c>
      <c r="CP23" s="76">
        <f t="shared" si="8"/>
        <v>1.9692438078823291</v>
      </c>
      <c r="CQ23" s="75">
        <f t="shared" si="21"/>
        <v>0</v>
      </c>
      <c r="CR23" s="76">
        <f t="shared" si="9"/>
        <v>3.5171670518381659</v>
      </c>
      <c r="CS23" s="75">
        <f t="shared" si="22"/>
        <v>0</v>
      </c>
      <c r="CT23" s="76">
        <f t="shared" si="10"/>
        <v>16.530488293231713</v>
      </c>
      <c r="CU23" s="77">
        <f t="shared" si="23"/>
        <v>0</v>
      </c>
      <c r="CV23" s="18"/>
      <c r="CW23" s="1078">
        <f t="shared" si="24"/>
        <v>59.683</v>
      </c>
      <c r="CX23" s="1081">
        <f>VLOOKUP($AX23&amp;"_"&amp;$CW$14,データシート1!$A:$BS,MATCH($CW$12&amp;"_"&amp;CX$20,データシート1!$A$1:$BS$1,0),0)</f>
        <v>59.683</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59.683</v>
      </c>
      <c r="DE23" s="18"/>
      <c r="DF23" s="138">
        <f>VLOOKUP($AX23&amp;"_"&amp;$DF$14,データシート1!$A:$BS,MATCH($DF$12&amp;"_"&amp;DF$20,データシート1!$A$1:$BS$1,0),0)</f>
        <v>9</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9</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24442</v>
      </c>
      <c r="AY24" s="20" t="str">
        <f>IF(IFERROR(比較地域マスタ!$Z9,"")=0,"",IFERROR(比較地域マスタ!$Z9,""))</f>
        <v>明和町</v>
      </c>
      <c r="BB24" s="122" t="str">
        <f t="shared" si="0"/>
        <v>24442</v>
      </c>
      <c r="BC24" s="123" t="str">
        <f t="shared" si="0"/>
        <v>明和町</v>
      </c>
      <c r="BD24" s="40">
        <f t="shared" si="14"/>
        <v>131.65308251975171</v>
      </c>
      <c r="BE24" s="40">
        <f t="shared" si="15"/>
        <v>38.35707178189341</v>
      </c>
      <c r="BF24" s="40">
        <f>VLOOKUP($AX24&amp;"_"&amp;$BC$14,データシート1!$A:$BS,MATCH($BC$12&amp;"_"&amp;BF$20,データシート1!$A$1:$BS$1,0),0)</f>
        <v>31.038818566227661</v>
      </c>
      <c r="BG24" s="40">
        <f>VLOOKUP($AX24&amp;"_"&amp;$BC$14,データシート1!$A:$BS,MATCH($BC$12&amp;"_"&amp;BG$20,データシート1!$A$1:$BS$1,0),0)</f>
        <v>1.3302839324223055</v>
      </c>
      <c r="BH24" s="40">
        <f>VLOOKUP($AX24&amp;"_"&amp;$BC$14,データシート1!$A:$BS,MATCH($BC$12&amp;"_"&amp;BH$20,データシート1!$A$1:$BS$1,0),0)</f>
        <v>5.9879692832434444</v>
      </c>
      <c r="BI24" s="40">
        <f>VLOOKUP($AX24&amp;"_"&amp;$BC$14,データシート1!$A:$BS,MATCH($BC$12&amp;"_"&amp;BI$20,データシート1!$A$1:$BS$1,0),0)</f>
        <v>22.473351553734339</v>
      </c>
      <c r="BJ24" s="40">
        <f>VLOOKUP($AX24&amp;"_"&amp;$BC$14,データシート1!$A:$BS,MATCH($BC$12&amp;"_"&amp;BJ$20,データシート1!$A$1:$BS$1,0),0)</f>
        <v>26.332754578846512</v>
      </c>
      <c r="BK24" s="40">
        <f t="shared" si="1"/>
        <v>42.7063145647192</v>
      </c>
      <c r="BL24" s="40">
        <f t="shared" si="2"/>
        <v>41.345267687321311</v>
      </c>
      <c r="BM24" s="40">
        <f>VLOOKUP($AX24&amp;"_"&amp;$BC$14,データシート1!$A:$BS,MATCH($BC$12&amp;"_"&amp;BM$20,データシート1!$A$1:$BS$1,0),0)</f>
        <v>21.877349855606088</v>
      </c>
      <c r="BN24" s="40">
        <f>VLOOKUP($AX24&amp;"_"&amp;$BC$14,データシート1!$A:$BS,MATCH($BC$12&amp;"_"&amp;BN$20,データシート1!$A$1:$BS$1,0),0)</f>
        <v>19.467917831715219</v>
      </c>
      <c r="BO24" s="40">
        <f>VLOOKUP($AX24&amp;"_"&amp;$BC$14,データシート1!$A:$BS,MATCH($BC$12&amp;"_"&amp;BO$20,データシート1!$A$1:$BS$1,0),0)</f>
        <v>1.3610468773978874</v>
      </c>
      <c r="BP24" s="40">
        <f>VLOOKUP($AX24&amp;"_"&amp;$BC$14,データシート1!$A:$BS,MATCH($BC$12&amp;"_"&amp;BP$20,データシート1!$A$1:$BS$1,0),0)</f>
        <v>0</v>
      </c>
      <c r="BQ24" s="40">
        <f>VLOOKUP($AX24&amp;"_"&amp;$BC$14,データシート1!$A:$BS,MATCH($BC$12&amp;"_"&amp;BQ$20,データシート1!$A$1:$BS$1,0),0)</f>
        <v>1.783590040558229</v>
      </c>
      <c r="BR24" s="41">
        <f t="shared" si="3"/>
        <v>131.65308251975171</v>
      </c>
      <c r="BT24" s="134" t="str">
        <f t="shared" si="4"/>
        <v>明和町</v>
      </c>
      <c r="BU24" s="38">
        <f t="shared" si="25"/>
        <v>131.65308251975171</v>
      </c>
      <c r="BV24" s="69">
        <f t="shared" si="16"/>
        <v>0.29134959127249266</v>
      </c>
      <c r="BW24" s="69">
        <f t="shared" si="5"/>
        <v>0.23576218628660636</v>
      </c>
      <c r="BX24" s="69">
        <f t="shared" si="5"/>
        <v>1.0104464756628278E-2</v>
      </c>
      <c r="BY24" s="69">
        <f t="shared" si="5"/>
        <v>4.548294022925805E-2</v>
      </c>
      <c r="BZ24" s="69">
        <f t="shared" si="5"/>
        <v>0.17070129406474549</v>
      </c>
      <c r="CA24" s="69">
        <f t="shared" si="5"/>
        <v>0.20001624021903058</v>
      </c>
      <c r="CB24" s="69">
        <f t="shared" si="5"/>
        <v>0.32438522324999142</v>
      </c>
      <c r="CC24" s="69">
        <f t="shared" si="5"/>
        <v>0.31404709176572715</v>
      </c>
      <c r="CD24" s="69">
        <f t="shared" si="5"/>
        <v>0.1661742318287448</v>
      </c>
      <c r="CE24" s="69">
        <f t="shared" si="5"/>
        <v>0.14787285993698232</v>
      </c>
      <c r="CF24" s="69">
        <f t="shared" si="5"/>
        <v>1.0338131484264273E-2</v>
      </c>
      <c r="CG24" s="69">
        <f t="shared" si="5"/>
        <v>0</v>
      </c>
      <c r="CH24" s="69">
        <f t="shared" si="5"/>
        <v>1.3547651193739726E-2</v>
      </c>
      <c r="CI24" s="135">
        <f t="shared" si="6"/>
        <v>1</v>
      </c>
      <c r="CK24" s="136" t="str">
        <f t="shared" si="7"/>
        <v>明和町</v>
      </c>
      <c r="CL24" s="137">
        <f t="shared" si="17"/>
        <v>38.35707178189341</v>
      </c>
      <c r="CM24" s="75">
        <f t="shared" si="18"/>
        <v>0</v>
      </c>
      <c r="CN24" s="76">
        <f t="shared" si="19"/>
        <v>31.038818566227661</v>
      </c>
      <c r="CO24" s="75">
        <f t="shared" si="20"/>
        <v>0</v>
      </c>
      <c r="CP24" s="76">
        <f t="shared" si="8"/>
        <v>1.3302839324223055</v>
      </c>
      <c r="CQ24" s="75">
        <f t="shared" si="21"/>
        <v>0</v>
      </c>
      <c r="CR24" s="76">
        <f t="shared" si="9"/>
        <v>5.9879692832434444</v>
      </c>
      <c r="CS24" s="75">
        <f t="shared" si="22"/>
        <v>0</v>
      </c>
      <c r="CT24" s="76">
        <f t="shared" si="10"/>
        <v>22.473351553734339</v>
      </c>
      <c r="CU24" s="77">
        <f t="shared" si="23"/>
        <v>0.13598327746945213</v>
      </c>
      <c r="CV24" s="18"/>
      <c r="CW24" s="1078">
        <f t="shared" si="24"/>
        <v>0</v>
      </c>
      <c r="CX24" s="1081">
        <f>VLOOKUP($AX24&amp;"_"&amp;$CW$14,データシート1!$A:$BS,MATCH($CW$12&amp;"_"&amp;CX$20,データシート1!$A$1:$BS$1,0),0)</f>
        <v>0</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3.056</v>
      </c>
      <c r="DB24" s="1081">
        <f>VLOOKUP($AX24&amp;"_"&amp;$CW$14,データシート1!$A:$BS,MATCH($CW$12&amp;"_"&amp;DB$20,データシート1!$A$1:$BS$1,0),0)</f>
        <v>0</v>
      </c>
      <c r="DC24" s="1081">
        <f>VLOOKUP($AX24&amp;"_"&amp;$CW$14,データシート1!$A:$BS,MATCH($CW$12&amp;"_"&amp;DC$20,データシート1!$A$1:$BS$1,0),0)</f>
        <v>0</v>
      </c>
      <c r="DD24" s="1080">
        <f t="shared" si="11"/>
        <v>3.056</v>
      </c>
      <c r="DE24" s="18"/>
      <c r="DF24" s="138">
        <f>VLOOKUP($AX24&amp;"_"&amp;$DF$14,データシート1!$A:$BS,MATCH($DF$12&amp;"_"&amp;DF$20,データシート1!$A$1:$BS$1,0),0)</f>
        <v>0</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1</v>
      </c>
      <c r="DJ24" s="74">
        <f>VLOOKUP($AX24&amp;"_"&amp;$DF$14,データシート1!$A:$BS,MATCH($DF$12&amp;"_"&amp;DJ$20,データシート1!$A$1:$BS$1,0),0)</f>
        <v>0</v>
      </c>
      <c r="DK24" s="74">
        <f>VLOOKUP($AX24&amp;"_"&amp;$DF$14,データシート1!$A:$BS,MATCH($DF$12&amp;"_"&amp;DK$20,データシート1!$A$1:$BS$1,0),0)</f>
        <v>0</v>
      </c>
      <c r="DL24" s="78">
        <f t="shared" si="12"/>
        <v>1</v>
      </c>
      <c r="DM24" s="18"/>
      <c r="DN24" s="139">
        <f t="shared" si="26"/>
        <v>0</v>
      </c>
      <c r="DO24" s="140">
        <f t="shared" si="27"/>
        <v>0</v>
      </c>
      <c r="DP24" s="140">
        <f t="shared" si="13"/>
        <v>0</v>
      </c>
      <c r="DQ24" s="140">
        <f t="shared" si="13"/>
        <v>1</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01692</v>
      </c>
      <c r="AY25" s="20" t="str">
        <f>IF(IFERROR(比較地域マスタ!$Z10,"")=0,"",IFERROR(比較地域マスタ!$Z10,""))</f>
        <v>中標津町</v>
      </c>
      <c r="BB25" s="122" t="str">
        <f t="shared" si="0"/>
        <v>01692</v>
      </c>
      <c r="BC25" s="123" t="str">
        <f t="shared" si="0"/>
        <v>中標津町</v>
      </c>
      <c r="BD25" s="40">
        <f t="shared" si="14"/>
        <v>222.01771317181269</v>
      </c>
      <c r="BE25" s="40">
        <f t="shared" si="15"/>
        <v>68.915236376195196</v>
      </c>
      <c r="BF25" s="40">
        <f>VLOOKUP($AX25&amp;"_"&amp;$BC$14,データシート1!$A:$BS,MATCH($BC$12&amp;"_"&amp;BF$20,データシート1!$A$1:$BS$1,0),0)</f>
        <v>37.816931234882581</v>
      </c>
      <c r="BG25" s="40">
        <f>VLOOKUP($AX25&amp;"_"&amp;$BC$14,データシート1!$A:$BS,MATCH($BC$12&amp;"_"&amp;BG$20,データシート1!$A$1:$BS$1,0),0)</f>
        <v>4.1320698547109886</v>
      </c>
      <c r="BH25" s="40">
        <f>VLOOKUP($AX25&amp;"_"&amp;$BC$14,データシート1!$A:$BS,MATCH($BC$12&amp;"_"&amp;BH$20,データシート1!$A$1:$BS$1,0),0)</f>
        <v>26.966235286601631</v>
      </c>
      <c r="BI25" s="40">
        <f>VLOOKUP($AX25&amp;"_"&amp;$BC$14,データシート1!$A:$BS,MATCH($BC$12&amp;"_"&amp;BI$20,データシート1!$A$1:$BS$1,0),0)</f>
        <v>40.860612616042957</v>
      </c>
      <c r="BJ25" s="40">
        <f>VLOOKUP($AX25&amp;"_"&amp;$BC$14,データシート1!$A:$BS,MATCH($BC$12&amp;"_"&amp;BJ$20,データシート1!$A$1:$BS$1,0),0)</f>
        <v>50.433370886331645</v>
      </c>
      <c r="BK25" s="40">
        <f t="shared" si="1"/>
        <v>58.828024523759872</v>
      </c>
      <c r="BL25" s="40">
        <f t="shared" si="2"/>
        <v>57.45990206583572</v>
      </c>
      <c r="BM25" s="40">
        <f>VLOOKUP($AX25&amp;"_"&amp;$BC$14,データシート1!$A:$BS,MATCH($BC$12&amp;"_"&amp;BM$20,データシート1!$A$1:$BS$1,0),0)</f>
        <v>24.485894609066698</v>
      </c>
      <c r="BN25" s="40">
        <f>VLOOKUP($AX25&amp;"_"&amp;$BC$14,データシート1!$A:$BS,MATCH($BC$12&amp;"_"&amp;BN$20,データシート1!$A$1:$BS$1,0),0)</f>
        <v>32.974007456769023</v>
      </c>
      <c r="BO25" s="40">
        <f>VLOOKUP($AX25&amp;"_"&amp;$BC$14,データシート1!$A:$BS,MATCH($BC$12&amp;"_"&amp;BO$20,データシート1!$A$1:$BS$1,0),0)</f>
        <v>1.3681224579241513</v>
      </c>
      <c r="BP25" s="40">
        <f>VLOOKUP($AX25&amp;"_"&amp;$BC$14,データシート1!$A:$BS,MATCH($BC$12&amp;"_"&amp;BP$20,データシート1!$A$1:$BS$1,0),0)</f>
        <v>0</v>
      </c>
      <c r="BQ25" s="40">
        <f>VLOOKUP($AX25&amp;"_"&amp;$BC$14,データシート1!$A:$BS,MATCH($BC$12&amp;"_"&amp;BQ$20,データシート1!$A$1:$BS$1,0),0)</f>
        <v>2.980468769483037</v>
      </c>
      <c r="BR25" s="41">
        <f t="shared" si="3"/>
        <v>222.01771317181269</v>
      </c>
      <c r="BT25" s="134" t="str">
        <f t="shared" si="4"/>
        <v>中標津町</v>
      </c>
      <c r="BU25" s="38">
        <f t="shared" si="25"/>
        <v>222.01771317181269</v>
      </c>
      <c r="BV25" s="69">
        <f t="shared" si="16"/>
        <v>0.3104042258234766</v>
      </c>
      <c r="BW25" s="69">
        <f t="shared" si="5"/>
        <v>0.17033294638800833</v>
      </c>
      <c r="BX25" s="69">
        <f t="shared" si="5"/>
        <v>1.8611442283946535E-2</v>
      </c>
      <c r="BY25" s="69">
        <f t="shared" si="5"/>
        <v>0.12145983715152173</v>
      </c>
      <c r="BZ25" s="69">
        <f t="shared" si="5"/>
        <v>0.18404212903689438</v>
      </c>
      <c r="CA25" s="69">
        <f t="shared" si="5"/>
        <v>0.22715922151356818</v>
      </c>
      <c r="CB25" s="69">
        <f t="shared" si="5"/>
        <v>0.26496995975377274</v>
      </c>
      <c r="CC25" s="69">
        <f t="shared" si="5"/>
        <v>0.25880773765726189</v>
      </c>
      <c r="CD25" s="69">
        <f t="shared" si="5"/>
        <v>0.11028802278545143</v>
      </c>
      <c r="CE25" s="69">
        <f t="shared" si="5"/>
        <v>0.14851971487181048</v>
      </c>
      <c r="CF25" s="69">
        <f t="shared" si="5"/>
        <v>6.1622220965108464E-3</v>
      </c>
      <c r="CG25" s="69">
        <f t="shared" si="5"/>
        <v>0</v>
      </c>
      <c r="CH25" s="69">
        <f t="shared" si="5"/>
        <v>1.3424463872288172E-2</v>
      </c>
      <c r="CI25" s="135">
        <f t="shared" si="6"/>
        <v>1</v>
      </c>
      <c r="CK25" s="136" t="str">
        <f t="shared" si="7"/>
        <v>中標津町</v>
      </c>
      <c r="CL25" s="137">
        <f t="shared" si="17"/>
        <v>68.915236376195196</v>
      </c>
      <c r="CM25" s="75">
        <f t="shared" si="18"/>
        <v>0.33683407647743729</v>
      </c>
      <c r="CN25" s="76">
        <f t="shared" si="19"/>
        <v>37.816931234882581</v>
      </c>
      <c r="CO25" s="75">
        <f t="shared" si="20"/>
        <v>0.61382558663533704</v>
      </c>
      <c r="CP25" s="76">
        <f t="shared" si="8"/>
        <v>4.1320698547109886</v>
      </c>
      <c r="CQ25" s="75">
        <f t="shared" si="21"/>
        <v>0</v>
      </c>
      <c r="CR25" s="76">
        <f t="shared" si="9"/>
        <v>26.966235286601631</v>
      </c>
      <c r="CS25" s="75">
        <f t="shared" si="22"/>
        <v>0</v>
      </c>
      <c r="CT25" s="76">
        <f t="shared" si="10"/>
        <v>40.860612616042957</v>
      </c>
      <c r="CU25" s="77">
        <f t="shared" si="23"/>
        <v>0</v>
      </c>
      <c r="CV25" s="18"/>
      <c r="CW25" s="1078">
        <f t="shared" si="24"/>
        <v>23.213000000000001</v>
      </c>
      <c r="CX25" s="1081">
        <f>VLOOKUP($AX25&amp;"_"&amp;$CW$14,データシート1!$A:$BS,MATCH($CW$12&amp;"_"&amp;CX$20,データシート1!$A$1:$BS$1,0),0)</f>
        <v>23.213000000000001</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23.213000000000001</v>
      </c>
      <c r="DE25" s="18"/>
      <c r="DF25" s="138">
        <f>VLOOKUP($AX25&amp;"_"&amp;$DF$14,データシート1!$A:$BS,MATCH($DF$12&amp;"_"&amp;DF$20,データシート1!$A$1:$BS$1,0),0)</f>
        <v>1</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1</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43205</v>
      </c>
      <c r="AY26" s="20" t="str">
        <f>IF(IFERROR(比較地域マスタ!$Z11,"")=0,"",IFERROR(比較地域マスタ!$Z11,""))</f>
        <v>水俣市</v>
      </c>
      <c r="BB26" s="122" t="str">
        <f t="shared" si="0"/>
        <v>43205</v>
      </c>
      <c r="BC26" s="123" t="str">
        <f t="shared" si="0"/>
        <v>水俣市</v>
      </c>
      <c r="BD26" s="40">
        <f t="shared" si="14"/>
        <v>133.34781882832036</v>
      </c>
      <c r="BE26" s="40">
        <f t="shared" si="15"/>
        <v>36.614286178657359</v>
      </c>
      <c r="BF26" s="40">
        <f>VLOOKUP($AX26&amp;"_"&amp;$BC$14,データシート1!$A:$BS,MATCH($BC$12&amp;"_"&amp;BF$20,データシート1!$A$1:$BS$1,0),0)</f>
        <v>29.226395365997451</v>
      </c>
      <c r="BG26" s="40">
        <f>VLOOKUP($AX26&amp;"_"&amp;$BC$14,データシート1!$A:$BS,MATCH($BC$12&amp;"_"&amp;BG$20,データシート1!$A$1:$BS$1,0),0)</f>
        <v>1.3669445680912857</v>
      </c>
      <c r="BH26" s="40">
        <f>VLOOKUP($AX26&amp;"_"&amp;$BC$14,データシート1!$A:$BS,MATCH($BC$12&amp;"_"&amp;BH$20,データシート1!$A$1:$BS$1,0),0)</f>
        <v>6.0209462445686217</v>
      </c>
      <c r="BI26" s="40">
        <f>VLOOKUP($AX26&amp;"_"&amp;$BC$14,データシート1!$A:$BS,MATCH($BC$12&amp;"_"&amp;BI$20,データシート1!$A$1:$BS$1,0),0)</f>
        <v>28.66799868754973</v>
      </c>
      <c r="BJ26" s="40">
        <f>VLOOKUP($AX26&amp;"_"&amp;$BC$14,データシート1!$A:$BS,MATCH($BC$12&amp;"_"&amp;BJ$20,データシート1!$A$1:$BS$1,0),0)</f>
        <v>25.86450787534833</v>
      </c>
      <c r="BK26" s="40">
        <f t="shared" si="1"/>
        <v>39.600868303816263</v>
      </c>
      <c r="BL26" s="40">
        <f t="shared" si="2"/>
        <v>37.667463566998833</v>
      </c>
      <c r="BM26" s="40">
        <f>VLOOKUP($AX26&amp;"_"&amp;$BC$14,データシート1!$A:$BS,MATCH($BC$12&amp;"_"&amp;BM$20,データシート1!$A$1:$BS$1,0),0)</f>
        <v>19.57807998976071</v>
      </c>
      <c r="BN26" s="40">
        <f>VLOOKUP($AX26&amp;"_"&amp;$BC$14,データシート1!$A:$BS,MATCH($BC$12&amp;"_"&amp;BN$20,データシート1!$A$1:$BS$1,0),0)</f>
        <v>18.08938357723812</v>
      </c>
      <c r="BO26" s="40">
        <f>VLOOKUP($AX26&amp;"_"&amp;$BC$14,データシート1!$A:$BS,MATCH($BC$12&amp;"_"&amp;BO$20,データシート1!$A$1:$BS$1,0),0)</f>
        <v>1.4007290915160169</v>
      </c>
      <c r="BP26" s="40">
        <f>VLOOKUP($AX26&amp;"_"&amp;$BC$14,データシート1!$A:$BS,MATCH($BC$12&amp;"_"&amp;BP$20,データシート1!$A$1:$BS$1,0),0)</f>
        <v>0.53267564530140987</v>
      </c>
      <c r="BQ26" s="40">
        <f>VLOOKUP($AX26&amp;"_"&amp;$BC$14,データシート1!$A:$BS,MATCH($BC$12&amp;"_"&amp;BQ$20,データシート1!$A$1:$BS$1,0),0)</f>
        <v>2.6001577829486529</v>
      </c>
      <c r="BR26" s="41">
        <f t="shared" si="3"/>
        <v>133.34781882832036</v>
      </c>
      <c r="BT26" s="134" t="str">
        <f t="shared" si="4"/>
        <v>水俣市</v>
      </c>
      <c r="BU26" s="38">
        <f t="shared" si="25"/>
        <v>133.34781882832036</v>
      </c>
      <c r="BV26" s="69">
        <f t="shared" si="16"/>
        <v>0.27457731592742957</v>
      </c>
      <c r="BW26" s="69">
        <f t="shared" si="5"/>
        <v>0.21917415389917394</v>
      </c>
      <c r="BX26" s="69">
        <f t="shared" si="5"/>
        <v>1.0250970582812222E-2</v>
      </c>
      <c r="BY26" s="69">
        <f t="shared" si="5"/>
        <v>4.5152191445443392E-2</v>
      </c>
      <c r="BZ26" s="69">
        <f t="shared" si="5"/>
        <v>0.21498663374808222</v>
      </c>
      <c r="CA26" s="69">
        <f t="shared" si="5"/>
        <v>0.19396273671823447</v>
      </c>
      <c r="CB26" s="69">
        <f t="shared" si="5"/>
        <v>0.29697424863619776</v>
      </c>
      <c r="CC26" s="69">
        <f t="shared" si="5"/>
        <v>0.28247528829469715</v>
      </c>
      <c r="CD26" s="69">
        <f t="shared" si="5"/>
        <v>0.14681964925850535</v>
      </c>
      <c r="CE26" s="69">
        <f t="shared" si="5"/>
        <v>0.13565563903619174</v>
      </c>
      <c r="CF26" s="69">
        <f t="shared" si="5"/>
        <v>1.050432698355116E-2</v>
      </c>
      <c r="CG26" s="69">
        <f t="shared" si="5"/>
        <v>3.9946333579494626E-3</v>
      </c>
      <c r="CH26" s="69">
        <f t="shared" si="5"/>
        <v>1.9499064970055831E-2</v>
      </c>
      <c r="CI26" s="135">
        <f t="shared" si="6"/>
        <v>1</v>
      </c>
      <c r="CK26" s="136" t="str">
        <f t="shared" si="7"/>
        <v>水俣市</v>
      </c>
      <c r="CL26" s="137">
        <f t="shared" si="17"/>
        <v>36.614286178657359</v>
      </c>
      <c r="CM26" s="75">
        <f t="shared" si="18"/>
        <v>0.90046818990611288</v>
      </c>
      <c r="CN26" s="76">
        <f t="shared" si="19"/>
        <v>29.226395365997451</v>
      </c>
      <c r="CO26" s="75">
        <f t="shared" si="20"/>
        <v>1</v>
      </c>
      <c r="CP26" s="76">
        <f t="shared" si="8"/>
        <v>1.3669445680912857</v>
      </c>
      <c r="CQ26" s="75">
        <f t="shared" si="21"/>
        <v>0</v>
      </c>
      <c r="CR26" s="76">
        <f t="shared" si="9"/>
        <v>6.0209462445686217</v>
      </c>
      <c r="CS26" s="75">
        <f t="shared" si="22"/>
        <v>0</v>
      </c>
      <c r="CT26" s="76">
        <f t="shared" si="10"/>
        <v>28.66799868754973</v>
      </c>
      <c r="CU26" s="77">
        <f t="shared" si="23"/>
        <v>0</v>
      </c>
      <c r="CV26" s="18"/>
      <c r="CW26" s="1078">
        <f t="shared" si="24"/>
        <v>32.97</v>
      </c>
      <c r="CX26" s="1081">
        <f>VLOOKUP($AX26&amp;"_"&amp;$CW$14,データシート1!$A:$BS,MATCH($CW$12&amp;"_"&amp;CX$20,データシート1!$A$1:$BS$1,0),0)</f>
        <v>32.97</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32.97</v>
      </c>
      <c r="DE26" s="18"/>
      <c r="DF26" s="138">
        <f>VLOOKUP($AX26&amp;"_"&amp;$DF$14,データシート1!$A:$BS,MATCH($DF$12&amp;"_"&amp;DF$20,データシート1!$A$1:$BS$1,0),0)</f>
        <v>4</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4</v>
      </c>
      <c r="DM26" s="18"/>
      <c r="DN26" s="139">
        <f t="shared" si="26"/>
        <v>1</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12410</v>
      </c>
      <c r="AY27" s="20" t="str">
        <f>IF(IFERROR(比較地域マスタ!$Z12,"")=0,"",IFERROR(比較地域マスタ!$Z12,""))</f>
        <v>横芝光町</v>
      </c>
      <c r="BB27" s="122" t="str">
        <f t="shared" si="0"/>
        <v>12410</v>
      </c>
      <c r="BC27" s="123" t="str">
        <f t="shared" si="0"/>
        <v>横芝光町</v>
      </c>
      <c r="BD27" s="40">
        <f t="shared" si="14"/>
        <v>261.97442386196508</v>
      </c>
      <c r="BE27" s="40">
        <f t="shared" si="15"/>
        <v>166.40037418838742</v>
      </c>
      <c r="BF27" s="40">
        <f>VLOOKUP($AX27&amp;"_"&amp;$BC$14,データシート1!$A:$BS,MATCH($BC$12&amp;"_"&amp;BF$20,データシート1!$A$1:$BS$1,0),0)</f>
        <v>147.0911979346229</v>
      </c>
      <c r="BG27" s="40">
        <f>VLOOKUP($AX27&amp;"_"&amp;$BC$14,データシート1!$A:$BS,MATCH($BC$12&amp;"_"&amp;BG$20,データシート1!$A$1:$BS$1,0),0)</f>
        <v>1.7009346158985905</v>
      </c>
      <c r="BH27" s="40">
        <f>VLOOKUP($AX27&amp;"_"&amp;$BC$14,データシート1!$A:$BS,MATCH($BC$12&amp;"_"&amp;BH$20,データシート1!$A$1:$BS$1,0),0)</f>
        <v>17.608241637865909</v>
      </c>
      <c r="BI27" s="40">
        <f>VLOOKUP($AX27&amp;"_"&amp;$BC$14,データシート1!$A:$BS,MATCH($BC$12&amp;"_"&amp;BI$20,データシート1!$A$1:$BS$1,0),0)</f>
        <v>20.91009907601979</v>
      </c>
      <c r="BJ27" s="40">
        <f>VLOOKUP($AX27&amp;"_"&amp;$BC$14,データシート1!$A:$BS,MATCH($BC$12&amp;"_"&amp;BJ$20,データシート1!$A$1:$BS$1,0),0)</f>
        <v>23.108590620193389</v>
      </c>
      <c r="BK27" s="40">
        <f t="shared" si="1"/>
        <v>48.975433300484127</v>
      </c>
      <c r="BL27" s="40">
        <f t="shared" si="2"/>
        <v>47.597581919336363</v>
      </c>
      <c r="BM27" s="40">
        <f>VLOOKUP($AX27&amp;"_"&amp;$BC$14,データシート1!$A:$BS,MATCH($BC$12&amp;"_"&amp;BM$20,データシート1!$A$1:$BS$1,0),0)</f>
        <v>21.729009864261222</v>
      </c>
      <c r="BN27" s="40">
        <f>VLOOKUP($AX27&amp;"_"&amp;$BC$14,データシート1!$A:$BS,MATCH($BC$12&amp;"_"&amp;BN$20,データシート1!$A$1:$BS$1,0),0)</f>
        <v>25.868572055075145</v>
      </c>
      <c r="BO27" s="40">
        <f>VLOOKUP($AX27&amp;"_"&amp;$BC$14,データシート1!$A:$BS,MATCH($BC$12&amp;"_"&amp;BO$20,データシート1!$A$1:$BS$1,0),0)</f>
        <v>1.377851381147764</v>
      </c>
      <c r="BP27" s="40">
        <f>VLOOKUP($AX27&amp;"_"&amp;$BC$14,データシート1!$A:$BS,MATCH($BC$12&amp;"_"&amp;BP$20,データシート1!$A$1:$BS$1,0),0)</f>
        <v>0</v>
      </c>
      <c r="BQ27" s="40">
        <f>VLOOKUP($AX27&amp;"_"&amp;$BC$14,データシート1!$A:$BS,MATCH($BC$12&amp;"_"&amp;BQ$20,データシート1!$A$1:$BS$1,0),0)</f>
        <v>2.5799266768803588</v>
      </c>
      <c r="BR27" s="41">
        <f t="shared" si="3"/>
        <v>261.97442386196508</v>
      </c>
      <c r="BT27" s="134" t="str">
        <f t="shared" si="4"/>
        <v>横芝光町</v>
      </c>
      <c r="BU27" s="38">
        <f t="shared" si="25"/>
        <v>261.97442386196508</v>
      </c>
      <c r="BV27" s="69">
        <f t="shared" si="16"/>
        <v>0.63517793735492345</v>
      </c>
      <c r="BW27" s="69">
        <f t="shared" si="5"/>
        <v>0.56147159622011644</v>
      </c>
      <c r="BX27" s="69">
        <f t="shared" si="5"/>
        <v>6.4927506694119758E-3</v>
      </c>
      <c r="BY27" s="69">
        <f t="shared" si="5"/>
        <v>6.7213590465394935E-2</v>
      </c>
      <c r="BZ27" s="69">
        <f t="shared" si="5"/>
        <v>7.9817330133865924E-2</v>
      </c>
      <c r="CA27" s="69">
        <f t="shared" si="5"/>
        <v>8.8209338451945063E-2</v>
      </c>
      <c r="CB27" s="69">
        <f t="shared" si="5"/>
        <v>0.18694738432286578</v>
      </c>
      <c r="CC27" s="69">
        <f t="shared" si="5"/>
        <v>0.18168789616048794</v>
      </c>
      <c r="CD27" s="69">
        <f t="shared" si="5"/>
        <v>8.2943248978038744E-2</v>
      </c>
      <c r="CE27" s="69">
        <f t="shared" si="5"/>
        <v>9.8744647182449213E-2</v>
      </c>
      <c r="CF27" s="69">
        <f t="shared" si="5"/>
        <v>5.2594881623778547E-3</v>
      </c>
      <c r="CG27" s="69">
        <f t="shared" si="5"/>
        <v>0</v>
      </c>
      <c r="CH27" s="69">
        <f t="shared" si="5"/>
        <v>9.8480097363997949E-3</v>
      </c>
      <c r="CI27" s="135">
        <f t="shared" si="6"/>
        <v>1</v>
      </c>
      <c r="CK27" s="136" t="str">
        <f t="shared" si="7"/>
        <v>横芝光町</v>
      </c>
      <c r="CL27" s="137">
        <f t="shared" si="17"/>
        <v>166.40037418838742</v>
      </c>
      <c r="CM27" s="75">
        <f t="shared" si="18"/>
        <v>1.6346117088177924E-2</v>
      </c>
      <c r="CN27" s="76">
        <f t="shared" si="19"/>
        <v>147.0911979346229</v>
      </c>
      <c r="CO27" s="75">
        <f t="shared" si="20"/>
        <v>0</v>
      </c>
      <c r="CP27" s="76">
        <f t="shared" si="8"/>
        <v>1.7009346158985905</v>
      </c>
      <c r="CQ27" s="75">
        <f t="shared" si="21"/>
        <v>0</v>
      </c>
      <c r="CR27" s="76">
        <f t="shared" si="9"/>
        <v>17.608241637865909</v>
      </c>
      <c r="CS27" s="75">
        <f t="shared" si="22"/>
        <v>0.15447311866454258</v>
      </c>
      <c r="CT27" s="76">
        <f t="shared" si="10"/>
        <v>20.91009907601979</v>
      </c>
      <c r="CU27" s="77">
        <f t="shared" si="23"/>
        <v>0.23074974357885408</v>
      </c>
      <c r="CV27" s="18"/>
      <c r="CW27" s="1078">
        <f t="shared" si="24"/>
        <v>2.72</v>
      </c>
      <c r="CX27" s="1081">
        <f>VLOOKUP($AX27&amp;"_"&amp;$CW$14,データシート1!$A:$BS,MATCH($CW$12&amp;"_"&amp;CX$20,データシート1!$A$1:$BS$1,0),0)</f>
        <v>0</v>
      </c>
      <c r="CY27" s="1081">
        <f>VLOOKUP($AX27&amp;"_"&amp;$CW$14,データシート1!$A:$BS,MATCH($CW$12&amp;"_"&amp;CY$20,データシート1!$A$1:$BS$1,0),0)</f>
        <v>0</v>
      </c>
      <c r="CZ27" s="1081">
        <f>VLOOKUP($AX27&amp;"_"&amp;$CW$14,データシート1!$A:$BS,MATCH($CW$12&amp;"_"&amp;CZ$20,データシート1!$A$1:$BS$1,0),0)</f>
        <v>2.72</v>
      </c>
      <c r="DA27" s="1081">
        <f>VLOOKUP($AX27&amp;"_"&amp;$CW$14,データシート1!$A:$BS,MATCH($CW$12&amp;"_"&amp;DA$20,データシート1!$A$1:$BS$1,0),0)</f>
        <v>4.8250000000000002</v>
      </c>
      <c r="DB27" s="1081">
        <f>VLOOKUP($AX27&amp;"_"&amp;$CW$14,データシート1!$A:$BS,MATCH($CW$12&amp;"_"&amp;DB$20,データシート1!$A$1:$BS$1,0),0)</f>
        <v>0</v>
      </c>
      <c r="DC27" s="1081">
        <f>VLOOKUP($AX27&amp;"_"&amp;$CW$14,データシート1!$A:$BS,MATCH($CW$12&amp;"_"&amp;DC$20,データシート1!$A$1:$BS$1,0),0)</f>
        <v>0</v>
      </c>
      <c r="DD27" s="1080">
        <f t="shared" si="11"/>
        <v>7.5449999999999999</v>
      </c>
      <c r="DE27" s="18"/>
      <c r="DF27" s="138">
        <f>VLOOKUP($AX27&amp;"_"&amp;$DF$14,データシート1!$A:$BS,MATCH($DF$12&amp;"_"&amp;DF$20,データシート1!$A$1:$BS$1,0),0)</f>
        <v>0</v>
      </c>
      <c r="DG27" s="74">
        <f>VLOOKUP($AX27&amp;"_"&amp;$DF$14,データシート1!$A:$BS,MATCH($DF$12&amp;"_"&amp;DG$20,データシート1!$A$1:$BS$1,0),0)</f>
        <v>0</v>
      </c>
      <c r="DH27" s="74">
        <f>VLOOKUP($AX27&amp;"_"&amp;$DF$14,データシート1!$A:$BS,MATCH($DF$12&amp;"_"&amp;DH$20,データシート1!$A$1:$BS$1,0),0)</f>
        <v>1</v>
      </c>
      <c r="DI27" s="74">
        <f>VLOOKUP($AX27&amp;"_"&amp;$DF$14,データシート1!$A:$BS,MATCH($DF$12&amp;"_"&amp;DI$20,データシート1!$A$1:$BS$1,0),0)</f>
        <v>1</v>
      </c>
      <c r="DJ27" s="74">
        <f>VLOOKUP($AX27&amp;"_"&amp;$DF$14,データシート1!$A:$BS,MATCH($DF$12&amp;"_"&amp;DJ$20,データシート1!$A$1:$BS$1,0),0)</f>
        <v>0</v>
      </c>
      <c r="DK27" s="74">
        <f>VLOOKUP($AX27&amp;"_"&amp;$DF$14,データシート1!$A:$BS,MATCH($DF$12&amp;"_"&amp;DK$20,データシート1!$A$1:$BS$1,0),0)</f>
        <v>0</v>
      </c>
      <c r="DL27" s="78">
        <f t="shared" si="12"/>
        <v>2</v>
      </c>
      <c r="DM27" s="18"/>
      <c r="DN27" s="139">
        <f t="shared" si="26"/>
        <v>0</v>
      </c>
      <c r="DO27" s="140">
        <f t="shared" si="27"/>
        <v>0</v>
      </c>
      <c r="DP27" s="140">
        <f t="shared" si="13"/>
        <v>0.36</v>
      </c>
      <c r="DQ27" s="140">
        <f t="shared" si="13"/>
        <v>0.64</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29343</v>
      </c>
      <c r="AY28" s="20" t="str">
        <f>IF(IFERROR(比較地域マスタ!$Z13,"")=0,"",IFERROR(比較地域マスタ!$Z13,""))</f>
        <v>三郷町</v>
      </c>
      <c r="BB28" s="122" t="str">
        <f t="shared" si="0"/>
        <v>29343</v>
      </c>
      <c r="BC28" s="123" t="str">
        <f t="shared" si="0"/>
        <v>三郷町</v>
      </c>
      <c r="BD28" s="40">
        <f t="shared" si="14"/>
        <v>65.523999819449998</v>
      </c>
      <c r="BE28" s="40">
        <f t="shared" si="15"/>
        <v>5.1063748063282084</v>
      </c>
      <c r="BF28" s="40">
        <f>VLOOKUP($AX28&amp;"_"&amp;$BC$14,データシート1!$A:$BS,MATCH($BC$12&amp;"_"&amp;BF$20,データシート1!$A$1:$BS$1,0),0)</f>
        <v>2.9653990900112399</v>
      </c>
      <c r="BG28" s="40">
        <f>VLOOKUP($AX28&amp;"_"&amp;$BC$14,データシート1!$A:$BS,MATCH($BC$12&amp;"_"&amp;BG$20,データシート1!$A$1:$BS$1,0),0)</f>
        <v>0.3863363228075124</v>
      </c>
      <c r="BH28" s="40">
        <f>VLOOKUP($AX28&amp;"_"&amp;$BC$14,データシート1!$A:$BS,MATCH($BC$12&amp;"_"&amp;BH$20,データシート1!$A$1:$BS$1,0),0)</f>
        <v>1.7546393935094557</v>
      </c>
      <c r="BI28" s="40">
        <f>VLOOKUP($AX28&amp;"_"&amp;$BC$14,データシート1!$A:$BS,MATCH($BC$12&amp;"_"&amp;BI$20,データシート1!$A$1:$BS$1,0),0)</f>
        <v>12.549030617315985</v>
      </c>
      <c r="BJ28" s="40">
        <f>VLOOKUP($AX28&amp;"_"&amp;$BC$14,データシート1!$A:$BS,MATCH($BC$12&amp;"_"&amp;BJ$20,データシート1!$A$1:$BS$1,0),0)</f>
        <v>25.11566141225142</v>
      </c>
      <c r="BK28" s="40">
        <f t="shared" si="1"/>
        <v>20.97673558155439</v>
      </c>
      <c r="BL28" s="40">
        <f t="shared" si="2"/>
        <v>19.62665585397221</v>
      </c>
      <c r="BM28" s="40">
        <f>VLOOKUP($AX28&amp;"_"&amp;$BC$14,データシート1!$A:$BS,MATCH($BC$12&amp;"_"&amp;BM$20,データシート1!$A$1:$BS$1,0),0)</f>
        <v>14.418367271944573</v>
      </c>
      <c r="BN28" s="40">
        <f>VLOOKUP($AX28&amp;"_"&amp;$BC$14,データシート1!$A:$BS,MATCH($BC$12&amp;"_"&amp;BN$20,データシート1!$A$1:$BS$1,0),0)</f>
        <v>5.2082885820276381</v>
      </c>
      <c r="BO28" s="40">
        <f>VLOOKUP($AX28&amp;"_"&amp;$BC$14,データシート1!$A:$BS,MATCH($BC$12&amp;"_"&amp;BO$20,データシート1!$A$1:$BS$1,0),0)</f>
        <v>1.3500797275821788</v>
      </c>
      <c r="BP28" s="40">
        <f>VLOOKUP($AX28&amp;"_"&amp;$BC$14,データシート1!$A:$BS,MATCH($BC$12&amp;"_"&amp;BP$20,データシート1!$A$1:$BS$1,0),0)</f>
        <v>0</v>
      </c>
      <c r="BQ28" s="40">
        <f>VLOOKUP($AX28&amp;"_"&amp;$BC$14,データシート1!$A:$BS,MATCH($BC$12&amp;"_"&amp;BQ$20,データシート1!$A$1:$BS$1,0),0)</f>
        <v>1.776197402</v>
      </c>
      <c r="BR28" s="41">
        <f t="shared" si="3"/>
        <v>65.523999819449998</v>
      </c>
      <c r="BT28" s="134" t="str">
        <f t="shared" si="4"/>
        <v>三郷町</v>
      </c>
      <c r="BU28" s="38">
        <f t="shared" si="25"/>
        <v>65.523999819449998</v>
      </c>
      <c r="BV28" s="69">
        <f t="shared" si="16"/>
        <v>7.7931365917812051E-2</v>
      </c>
      <c r="BW28" s="69">
        <f t="shared" si="5"/>
        <v>4.5256686072009257E-2</v>
      </c>
      <c r="BX28" s="69">
        <f t="shared" si="5"/>
        <v>5.8961040820470975E-3</v>
      </c>
      <c r="BY28" s="69">
        <f t="shared" si="5"/>
        <v>2.6778575763755686E-2</v>
      </c>
      <c r="BZ28" s="69">
        <f t="shared" si="5"/>
        <v>0.19151807966385714</v>
      </c>
      <c r="CA28" s="69">
        <f t="shared" si="5"/>
        <v>0.38330476590954604</v>
      </c>
      <c r="CB28" s="69">
        <f t="shared" si="5"/>
        <v>0.32013820339654697</v>
      </c>
      <c r="CC28" s="69">
        <f t="shared" si="5"/>
        <v>0.29953384878903982</v>
      </c>
      <c r="CD28" s="69">
        <f t="shared" si="5"/>
        <v>0.2200471172650339</v>
      </c>
      <c r="CE28" s="69">
        <f t="shared" si="5"/>
        <v>7.9486731524005982E-2</v>
      </c>
      <c r="CF28" s="69">
        <f t="shared" si="5"/>
        <v>2.0604354607507099E-2</v>
      </c>
      <c r="CG28" s="69">
        <f t="shared" si="5"/>
        <v>0</v>
      </c>
      <c r="CH28" s="69">
        <f t="shared" si="5"/>
        <v>2.7107585112237875E-2</v>
      </c>
      <c r="CI28" s="135">
        <f t="shared" si="6"/>
        <v>1</v>
      </c>
      <c r="CK28" s="136" t="str">
        <f t="shared" si="7"/>
        <v>三郷町</v>
      </c>
      <c r="CL28" s="137">
        <f t="shared" si="17"/>
        <v>5.1063748063282084</v>
      </c>
      <c r="CM28" s="75">
        <f t="shared" si="18"/>
        <v>0</v>
      </c>
      <c r="CN28" s="76">
        <f t="shared" si="19"/>
        <v>2.9653990900112399</v>
      </c>
      <c r="CO28" s="75">
        <f t="shared" si="20"/>
        <v>0</v>
      </c>
      <c r="CP28" s="76">
        <f t="shared" si="8"/>
        <v>0.3863363228075124</v>
      </c>
      <c r="CQ28" s="75">
        <f t="shared" si="21"/>
        <v>0</v>
      </c>
      <c r="CR28" s="76">
        <f t="shared" si="9"/>
        <v>1.7546393935094557</v>
      </c>
      <c r="CS28" s="75">
        <f t="shared" si="22"/>
        <v>0</v>
      </c>
      <c r="CT28" s="76">
        <f t="shared" si="10"/>
        <v>12.549030617315985</v>
      </c>
      <c r="CU28" s="77">
        <f t="shared" si="23"/>
        <v>0.50577611877382689</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6.3470000000000004</v>
      </c>
      <c r="DB28" s="1081">
        <f>VLOOKUP($AX28&amp;"_"&amp;$CW$14,データシート1!$A:$BS,MATCH($CW$12&amp;"_"&amp;DB$20,データシート1!$A$1:$BS$1,0),0)</f>
        <v>0</v>
      </c>
      <c r="DC28" s="1081">
        <f>VLOOKUP($AX28&amp;"_"&amp;$CW$14,データシート1!$A:$BS,MATCH($CW$12&amp;"_"&amp;DC$20,データシート1!$A$1:$BS$1,0),0)</f>
        <v>0</v>
      </c>
      <c r="DD28" s="1080">
        <f t="shared" si="11"/>
        <v>6.3470000000000004</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2</v>
      </c>
      <c r="DJ28" s="74">
        <f>VLOOKUP($AX28&amp;"_"&amp;$DF$14,データシート1!$A:$BS,MATCH($DF$12&amp;"_"&amp;DJ$20,データシート1!$A$1:$BS$1,0),0)</f>
        <v>0</v>
      </c>
      <c r="DK28" s="74">
        <f>VLOOKUP($AX28&amp;"_"&amp;$DF$14,データシート1!$A:$BS,MATCH($DF$12&amp;"_"&amp;DK$20,データシート1!$A$1:$BS$1,0),0)</f>
        <v>0</v>
      </c>
      <c r="DL28" s="78">
        <f t="shared" si="12"/>
        <v>2</v>
      </c>
      <c r="DM28" s="18"/>
      <c r="DN28" s="139">
        <f t="shared" si="26"/>
        <v>0</v>
      </c>
      <c r="DO28" s="140">
        <f t="shared" si="27"/>
        <v>0</v>
      </c>
      <c r="DP28" s="140">
        <f t="shared" si="13"/>
        <v>0</v>
      </c>
      <c r="DQ28" s="140">
        <f t="shared" si="13"/>
        <v>1</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21217</v>
      </c>
      <c r="AY29" s="20" t="str">
        <f>IF(IFERROR(比較地域マスタ!$Z14,"")=0,"",IFERROR(比較地域マスタ!$Z14,""))</f>
        <v>飛騨市</v>
      </c>
      <c r="BB29" s="122" t="str">
        <f t="shared" si="0"/>
        <v>21217</v>
      </c>
      <c r="BC29" s="123" t="str">
        <f t="shared" si="0"/>
        <v>飛騨市</v>
      </c>
      <c r="BD29" s="40">
        <f t="shared" si="14"/>
        <v>179.23252411088671</v>
      </c>
      <c r="BE29" s="40">
        <f t="shared" si="15"/>
        <v>77.916803369494119</v>
      </c>
      <c r="BF29" s="40">
        <f>VLOOKUP($AX29&amp;"_"&amp;$BC$14,データシート1!$A:$BS,MATCH($BC$12&amp;"_"&amp;BF$20,データシート1!$A$1:$BS$1,0),0)</f>
        <v>69.318996315576229</v>
      </c>
      <c r="BG29" s="40">
        <f>VLOOKUP($AX29&amp;"_"&amp;$BC$14,データシート1!$A:$BS,MATCH($BC$12&amp;"_"&amp;BG$20,データシート1!$A$1:$BS$1,0),0)</f>
        <v>2.4027969057938501</v>
      </c>
      <c r="BH29" s="40">
        <f>VLOOKUP($AX29&amp;"_"&amp;$BC$14,データシート1!$A:$BS,MATCH($BC$12&amp;"_"&amp;BH$20,データシート1!$A$1:$BS$1,0),0)</f>
        <v>6.1950101481240418</v>
      </c>
      <c r="BI29" s="40">
        <f>VLOOKUP($AX29&amp;"_"&amp;$BC$14,データシート1!$A:$BS,MATCH($BC$12&amp;"_"&amp;BI$20,データシート1!$A$1:$BS$1,0),0)</f>
        <v>23.680551993167512</v>
      </c>
      <c r="BJ29" s="40">
        <f>VLOOKUP($AX29&amp;"_"&amp;$BC$14,データシート1!$A:$BS,MATCH($BC$12&amp;"_"&amp;BJ$20,データシート1!$A$1:$BS$1,0),0)</f>
        <v>26.634149296517627</v>
      </c>
      <c r="BK29" s="40">
        <f t="shared" si="1"/>
        <v>48.780687108747458</v>
      </c>
      <c r="BL29" s="40">
        <f t="shared" si="2"/>
        <v>47.396998373665525</v>
      </c>
      <c r="BM29" s="40">
        <f>VLOOKUP($AX29&amp;"_"&amp;$BC$14,データシート1!$A:$BS,MATCH($BC$12&amp;"_"&amp;BM$20,データシート1!$A$1:$BS$1,0),0)</f>
        <v>20.531094462457425</v>
      </c>
      <c r="BN29" s="40">
        <f>VLOOKUP($AX29&amp;"_"&amp;$BC$14,データシート1!$A:$BS,MATCH($BC$12&amp;"_"&amp;BN$20,データシート1!$A$1:$BS$1,0),0)</f>
        <v>26.865903911208097</v>
      </c>
      <c r="BO29" s="40">
        <f>VLOOKUP($AX29&amp;"_"&amp;$BC$14,データシート1!$A:$BS,MATCH($BC$12&amp;"_"&amp;BO$20,データシート1!$A$1:$BS$1,0),0)</f>
        <v>1.3836887350819316</v>
      </c>
      <c r="BP29" s="40">
        <f>VLOOKUP($AX29&amp;"_"&amp;$BC$14,データシート1!$A:$BS,MATCH($BC$12&amp;"_"&amp;BP$20,データシート1!$A$1:$BS$1,0),0)</f>
        <v>0</v>
      </c>
      <c r="BQ29" s="40">
        <f>VLOOKUP($AX29&amp;"_"&amp;$BC$14,データシート1!$A:$BS,MATCH($BC$12&amp;"_"&amp;BQ$20,データシート1!$A$1:$BS$1,0),0)</f>
        <v>2.2203323429599999</v>
      </c>
      <c r="BR29" s="41">
        <f t="shared" si="3"/>
        <v>179.23252411088671</v>
      </c>
      <c r="BT29" s="134" t="str">
        <f t="shared" si="4"/>
        <v>飛騨市</v>
      </c>
      <c r="BU29" s="38">
        <f t="shared" si="25"/>
        <v>179.23252411088671</v>
      </c>
      <c r="BV29" s="69">
        <f t="shared" si="16"/>
        <v>0.43472468937216396</v>
      </c>
      <c r="BW29" s="69">
        <f t="shared" si="5"/>
        <v>0.38675456175961842</v>
      </c>
      <c r="BX29" s="69">
        <f t="shared" si="5"/>
        <v>1.3406031732875107E-2</v>
      </c>
      <c r="BY29" s="69">
        <f t="shared" si="5"/>
        <v>3.4564095879670492E-2</v>
      </c>
      <c r="BZ29" s="69">
        <f t="shared" si="5"/>
        <v>0.13212195783460007</v>
      </c>
      <c r="CA29" s="69">
        <f t="shared" si="5"/>
        <v>0.148601094743495</v>
      </c>
      <c r="CB29" s="69">
        <f t="shared" si="5"/>
        <v>0.27216425897438157</v>
      </c>
      <c r="CC29" s="69">
        <f t="shared" si="5"/>
        <v>0.26444418282221022</v>
      </c>
      <c r="CD29" s="69">
        <f t="shared" si="5"/>
        <v>0.11455004924081383</v>
      </c>
      <c r="CE29" s="69">
        <f t="shared" si="5"/>
        <v>0.14989413358139636</v>
      </c>
      <c r="CF29" s="69">
        <f t="shared" si="5"/>
        <v>7.7200761521713417E-3</v>
      </c>
      <c r="CG29" s="69">
        <f t="shared" si="5"/>
        <v>0</v>
      </c>
      <c r="CH29" s="69">
        <f t="shared" si="5"/>
        <v>1.2387999075359422E-2</v>
      </c>
      <c r="CI29" s="135">
        <f t="shared" si="6"/>
        <v>1</v>
      </c>
      <c r="CK29" s="136" t="str">
        <f t="shared" si="7"/>
        <v>飛騨市</v>
      </c>
      <c r="CL29" s="137">
        <f t="shared" si="17"/>
        <v>77.916803369494119</v>
      </c>
      <c r="CM29" s="75">
        <f t="shared" si="18"/>
        <v>1</v>
      </c>
      <c r="CN29" s="76">
        <f t="shared" si="19"/>
        <v>69.318996315576229</v>
      </c>
      <c r="CO29" s="75">
        <f t="shared" si="20"/>
        <v>0.23068712546270329</v>
      </c>
      <c r="CP29" s="76">
        <f t="shared" si="8"/>
        <v>2.4027969057938501</v>
      </c>
      <c r="CQ29" s="75">
        <f t="shared" si="21"/>
        <v>1</v>
      </c>
      <c r="CR29" s="76">
        <f t="shared" si="9"/>
        <v>6.1950101481240418</v>
      </c>
      <c r="CS29" s="75">
        <f t="shared" si="22"/>
        <v>0</v>
      </c>
      <c r="CT29" s="76">
        <f t="shared" si="10"/>
        <v>23.680551993167512</v>
      </c>
      <c r="CU29" s="77">
        <f t="shared" si="23"/>
        <v>0.10962582294319057</v>
      </c>
      <c r="CV29" s="18"/>
      <c r="CW29" s="1078">
        <f t="shared" si="24"/>
        <v>233.89299999999997</v>
      </c>
      <c r="CX29" s="1081">
        <f>VLOOKUP($AX29&amp;"_"&amp;$CW$14,データシート1!$A:$BS,MATCH($CW$12&amp;"_"&amp;CX$20,データシート1!$A$1:$BS$1,0),0)</f>
        <v>15.991</v>
      </c>
      <c r="CY29" s="1081">
        <f>VLOOKUP($AX29&amp;"_"&amp;$CW$14,データシート1!$A:$BS,MATCH($CW$12&amp;"_"&amp;CY$20,データシート1!$A$1:$BS$1,0),0)</f>
        <v>217.90199999999999</v>
      </c>
      <c r="CZ29" s="1081">
        <f>VLOOKUP($AX29&amp;"_"&amp;$CW$14,データシート1!$A:$BS,MATCH($CW$12&amp;"_"&amp;CZ$20,データシート1!$A$1:$BS$1,0),0)</f>
        <v>0</v>
      </c>
      <c r="DA29" s="1081">
        <f>VLOOKUP($AX29&amp;"_"&amp;$CW$14,データシート1!$A:$BS,MATCH($CW$12&amp;"_"&amp;DA$20,データシート1!$A$1:$BS$1,0),0)</f>
        <v>2.5960000000000001</v>
      </c>
      <c r="DB29" s="1081">
        <f>VLOOKUP($AX29&amp;"_"&amp;$CW$14,データシート1!$A:$BS,MATCH($CW$12&amp;"_"&amp;DB$20,データシート1!$A$1:$BS$1,0),0)</f>
        <v>0</v>
      </c>
      <c r="DC29" s="1081">
        <f>VLOOKUP($AX29&amp;"_"&amp;$CW$14,データシート1!$A:$BS,MATCH($CW$12&amp;"_"&amp;DC$20,データシート1!$A$1:$BS$1,0),0)</f>
        <v>0</v>
      </c>
      <c r="DD29" s="1080">
        <f t="shared" si="11"/>
        <v>236.48899999999998</v>
      </c>
      <c r="DE29" s="18"/>
      <c r="DF29" s="138">
        <f>VLOOKUP($AX29&amp;"_"&amp;$DF$14,データシート1!$A:$BS,MATCH($DF$12&amp;"_"&amp;DF$20,データシート1!$A$1:$BS$1,0),0)</f>
        <v>3</v>
      </c>
      <c r="DG29" s="74">
        <f>VLOOKUP($AX29&amp;"_"&amp;$DF$14,データシート1!$A:$BS,MATCH($DF$12&amp;"_"&amp;DG$20,データシート1!$A$1:$BS$1,0),0)</f>
        <v>1</v>
      </c>
      <c r="DH29" s="74">
        <f>VLOOKUP($AX29&amp;"_"&amp;$DF$14,データシート1!$A:$BS,MATCH($DF$12&amp;"_"&amp;DH$20,データシート1!$A$1:$BS$1,0),0)</f>
        <v>0</v>
      </c>
      <c r="DI29" s="74">
        <f>VLOOKUP($AX29&amp;"_"&amp;$DF$14,データシート1!$A:$BS,MATCH($DF$12&amp;"_"&amp;DI$20,データシート1!$A$1:$BS$1,0),0)</f>
        <v>1</v>
      </c>
      <c r="DJ29" s="74">
        <f>VLOOKUP($AX29&amp;"_"&amp;$DF$14,データシート1!$A:$BS,MATCH($DF$12&amp;"_"&amp;DJ$20,データシート1!$A$1:$BS$1,0),0)</f>
        <v>0</v>
      </c>
      <c r="DK29" s="74">
        <f>VLOOKUP($AX29&amp;"_"&amp;$DF$14,データシート1!$A:$BS,MATCH($DF$12&amp;"_"&amp;DK$20,データシート1!$A$1:$BS$1,0),0)</f>
        <v>0</v>
      </c>
      <c r="DL29" s="78">
        <f t="shared" si="12"/>
        <v>5</v>
      </c>
      <c r="DM29" s="18"/>
      <c r="DN29" s="139">
        <f t="shared" si="26"/>
        <v>7.0000000000000007E-2</v>
      </c>
      <c r="DO29" s="140">
        <f t="shared" si="27"/>
        <v>0.92</v>
      </c>
      <c r="DP29" s="140">
        <f t="shared" si="13"/>
        <v>0</v>
      </c>
      <c r="DQ29" s="140">
        <f t="shared" si="13"/>
        <v>0.01</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47328</v>
      </c>
      <c r="AY30" s="20" t="str">
        <f>IF(IFERROR(比較地域マスタ!$Z15,"")=0,"",IFERROR(比較地域マスタ!$Z15,""))</f>
        <v>中城村</v>
      </c>
      <c r="BB30" s="122" t="str">
        <f t="shared" si="0"/>
        <v>47328</v>
      </c>
      <c r="BC30" s="123" t="str">
        <f t="shared" si="0"/>
        <v>中城村</v>
      </c>
      <c r="BD30" s="40">
        <f t="shared" si="14"/>
        <v>126.17372589808477</v>
      </c>
      <c r="BE30" s="40">
        <f t="shared" si="15"/>
        <v>22.624876420118579</v>
      </c>
      <c r="BF30" s="40">
        <f>VLOOKUP($AX30&amp;"_"&amp;$BC$14,データシート1!$A:$BS,MATCH($BC$12&amp;"_"&amp;BF$20,データシート1!$A$1:$BS$1,0),0)</f>
        <v>17.75781913037337</v>
      </c>
      <c r="BG30" s="40">
        <f>VLOOKUP($AX30&amp;"_"&amp;$BC$14,データシート1!$A:$BS,MATCH($BC$12&amp;"_"&amp;BG$20,データシート1!$A$1:$BS$1,0),0)</f>
        <v>2.3665056343070674</v>
      </c>
      <c r="BH30" s="40">
        <f>VLOOKUP($AX30&amp;"_"&amp;$BC$14,データシート1!$A:$BS,MATCH($BC$12&amp;"_"&amp;BH$20,データシート1!$A$1:$BS$1,0),0)</f>
        <v>2.5005516554381422</v>
      </c>
      <c r="BI30" s="40">
        <f>VLOOKUP($AX30&amp;"_"&amp;$BC$14,データシート1!$A:$BS,MATCH($BC$12&amp;"_"&amp;BI$20,データシート1!$A$1:$BS$1,0),0)</f>
        <v>29.685908967707263</v>
      </c>
      <c r="BJ30" s="40">
        <f>VLOOKUP($AX30&amp;"_"&amp;$BC$14,データシート1!$A:$BS,MATCH($BC$12&amp;"_"&amp;BJ$20,データシート1!$A$1:$BS$1,0),0)</f>
        <v>28.817749239176781</v>
      </c>
      <c r="BK30" s="40">
        <f t="shared" si="1"/>
        <v>41.639051637201923</v>
      </c>
      <c r="BL30" s="40">
        <f t="shared" si="2"/>
        <v>38.02520396023678</v>
      </c>
      <c r="BM30" s="40">
        <f>VLOOKUP($AX30&amp;"_"&amp;$BC$14,データシート1!$A:$BS,MATCH($BC$12&amp;"_"&amp;BM$20,データシート1!$A$1:$BS$1,0),0)</f>
        <v>19.151252656174073</v>
      </c>
      <c r="BN30" s="40">
        <f>VLOOKUP($AX30&amp;"_"&amp;$BC$14,データシート1!$A:$BS,MATCH($BC$12&amp;"_"&amp;BN$20,データシート1!$A$1:$BS$1,0),0)</f>
        <v>18.873951304062711</v>
      </c>
      <c r="BO30" s="40">
        <f>VLOOKUP($AX30&amp;"_"&amp;$BC$14,データシート1!$A:$BS,MATCH($BC$12&amp;"_"&amp;BO$20,データシート1!$A$1:$BS$1,0),0)</f>
        <v>1.2999020690167582</v>
      </c>
      <c r="BP30" s="40">
        <f>VLOOKUP($AX30&amp;"_"&amp;$BC$14,データシート1!$A:$BS,MATCH($BC$12&amp;"_"&amp;BP$20,データシート1!$A$1:$BS$1,0),0)</f>
        <v>2.3139456079483831</v>
      </c>
      <c r="BQ30" s="40">
        <f>VLOOKUP($AX30&amp;"_"&amp;$BC$14,データシート1!$A:$BS,MATCH($BC$12&amp;"_"&amp;BQ$20,データシート1!$A$1:$BS$1,0),0)</f>
        <v>3.406139633880231</v>
      </c>
      <c r="BR30" s="41">
        <f t="shared" si="3"/>
        <v>126.17372589808477</v>
      </c>
      <c r="BT30" s="134" t="str">
        <f t="shared" si="4"/>
        <v>中城村</v>
      </c>
      <c r="BU30" s="38">
        <f t="shared" si="25"/>
        <v>126.17372589808477</v>
      </c>
      <c r="BV30" s="69">
        <f t="shared" si="16"/>
        <v>0.17931527549874796</v>
      </c>
      <c r="BW30" s="69">
        <f t="shared" si="5"/>
        <v>0.14074102198358654</v>
      </c>
      <c r="BX30" s="69">
        <f t="shared" si="5"/>
        <v>1.8755930503459826E-2</v>
      </c>
      <c r="BY30" s="69">
        <f t="shared" si="5"/>
        <v>1.981832301170159E-2</v>
      </c>
      <c r="BZ30" s="69">
        <f t="shared" si="5"/>
        <v>0.2352780561595342</v>
      </c>
      <c r="CA30" s="69">
        <f t="shared" si="5"/>
        <v>0.22839738649276278</v>
      </c>
      <c r="CB30" s="69">
        <f t="shared" si="5"/>
        <v>0.33001364856923809</v>
      </c>
      <c r="CC30" s="69">
        <f t="shared" si="5"/>
        <v>0.30137180850909606</v>
      </c>
      <c r="CD30" s="69">
        <f t="shared" si="5"/>
        <v>0.15178479132528158</v>
      </c>
      <c r="CE30" s="69">
        <f t="shared" si="5"/>
        <v>0.14958701718381454</v>
      </c>
      <c r="CF30" s="69">
        <f t="shared" si="5"/>
        <v>1.0302478267676248E-2</v>
      </c>
      <c r="CG30" s="69">
        <f t="shared" si="5"/>
        <v>1.8339361792465758E-2</v>
      </c>
      <c r="CH30" s="69">
        <f t="shared" si="5"/>
        <v>2.6995633279717025E-2</v>
      </c>
      <c r="CI30" s="135">
        <f t="shared" si="6"/>
        <v>1</v>
      </c>
      <c r="CK30" s="136" t="str">
        <f t="shared" si="7"/>
        <v>中城村</v>
      </c>
      <c r="CL30" s="137">
        <f t="shared" si="17"/>
        <v>22.624876420118579</v>
      </c>
      <c r="CM30" s="75">
        <f t="shared" si="18"/>
        <v>0</v>
      </c>
      <c r="CN30" s="76">
        <f t="shared" si="19"/>
        <v>17.75781913037337</v>
      </c>
      <c r="CO30" s="75">
        <f t="shared" si="20"/>
        <v>0</v>
      </c>
      <c r="CP30" s="76">
        <f t="shared" si="8"/>
        <v>2.3665056343070674</v>
      </c>
      <c r="CQ30" s="75">
        <f t="shared" si="21"/>
        <v>0</v>
      </c>
      <c r="CR30" s="76">
        <f t="shared" si="9"/>
        <v>2.5005516554381422</v>
      </c>
      <c r="CS30" s="75">
        <f t="shared" si="22"/>
        <v>0</v>
      </c>
      <c r="CT30" s="76">
        <f t="shared" si="10"/>
        <v>29.685908967707263</v>
      </c>
      <c r="CU30" s="77">
        <f t="shared" si="23"/>
        <v>0.39830345140727569</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11.824</v>
      </c>
      <c r="DB30" s="1081">
        <f>VLOOKUP($AX30&amp;"_"&amp;$CW$14,データシート1!$A:$BS,MATCH($CW$12&amp;"_"&amp;DB$20,データシート1!$A$1:$BS$1,0),0)</f>
        <v>29.702999999999999</v>
      </c>
      <c r="DC30" s="1081">
        <f>VLOOKUP($AX30&amp;"_"&amp;$CW$14,データシート1!$A:$BS,MATCH($CW$12&amp;"_"&amp;DC$20,データシート1!$A$1:$BS$1,0),0)</f>
        <v>0</v>
      </c>
      <c r="DD30" s="1080">
        <f t="shared" si="11"/>
        <v>41.527000000000001</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2</v>
      </c>
      <c r="DJ30" s="74">
        <f>VLOOKUP($AX30&amp;"_"&amp;$DF$14,データシート1!$A:$BS,MATCH($DF$12&amp;"_"&amp;DJ$20,データシート1!$A$1:$BS$1,0),0)</f>
        <v>1</v>
      </c>
      <c r="DK30" s="74">
        <f>VLOOKUP($AX30&amp;"_"&amp;$DF$14,データシート1!$A:$BS,MATCH($DF$12&amp;"_"&amp;DK$20,データシート1!$A$1:$BS$1,0),0)</f>
        <v>0</v>
      </c>
      <c r="DL30" s="78">
        <f t="shared" si="12"/>
        <v>3</v>
      </c>
      <c r="DM30" s="18"/>
      <c r="DN30" s="139">
        <f t="shared" si="26"/>
        <v>0</v>
      </c>
      <c r="DO30" s="140">
        <f t="shared" si="27"/>
        <v>0</v>
      </c>
      <c r="DP30" s="140">
        <f t="shared" si="13"/>
        <v>0</v>
      </c>
      <c r="DQ30" s="140">
        <f t="shared" si="13"/>
        <v>0.28000000000000003</v>
      </c>
      <c r="DR30" s="140">
        <f t="shared" si="13"/>
        <v>0.72</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10345</v>
      </c>
      <c r="AY31" s="20" t="str">
        <f>IF(IFERROR(比較地域マスタ!$Z16,"")=0,"",IFERROR(比較地域マスタ!$Z16,""))</f>
        <v>吉岡町</v>
      </c>
      <c r="BB31" s="122" t="str">
        <f t="shared" si="0"/>
        <v>10345</v>
      </c>
      <c r="BC31" s="123" t="str">
        <f t="shared" si="0"/>
        <v>吉岡町</v>
      </c>
      <c r="BD31" s="40">
        <f t="shared" si="14"/>
        <v>96.51666691966571</v>
      </c>
      <c r="BE31" s="40">
        <f t="shared" si="15"/>
        <v>13.667632718924834</v>
      </c>
      <c r="BF31" s="40">
        <f>VLOOKUP($AX31&amp;"_"&amp;$BC$14,データシート1!$A:$BS,MATCH($BC$12&amp;"_"&amp;BF$20,データシート1!$A$1:$BS$1,0),0)</f>
        <v>12.62774866368984</v>
      </c>
      <c r="BG31" s="40">
        <f>VLOOKUP($AX31&amp;"_"&amp;$BC$14,データシート1!$A:$BS,MATCH($BC$12&amp;"_"&amp;BG$20,データシート1!$A$1:$BS$1,0),0)</f>
        <v>0.96842448751637134</v>
      </c>
      <c r="BH31" s="40">
        <f>VLOOKUP($AX31&amp;"_"&amp;$BC$14,データシート1!$A:$BS,MATCH($BC$12&amp;"_"&amp;BH$20,データシート1!$A$1:$BS$1,0),0)</f>
        <v>7.1459567718622385E-2</v>
      </c>
      <c r="BI31" s="40">
        <f>VLOOKUP($AX31&amp;"_"&amp;$BC$14,データシート1!$A:$BS,MATCH($BC$12&amp;"_"&amp;BI$20,データシート1!$A$1:$BS$1,0),0)</f>
        <v>18.324742347877702</v>
      </c>
      <c r="BJ31" s="40">
        <f>VLOOKUP($AX31&amp;"_"&amp;$BC$14,データシート1!$A:$BS,MATCH($BC$12&amp;"_"&amp;BJ$20,データシート1!$A$1:$BS$1,0),0)</f>
        <v>21.813516778316348</v>
      </c>
      <c r="BK31" s="40">
        <f t="shared" si="1"/>
        <v>38.243219474775117</v>
      </c>
      <c r="BL31" s="40">
        <f t="shared" si="2"/>
        <v>36.957350640468782</v>
      </c>
      <c r="BM31" s="40">
        <f>VLOOKUP($AX31&amp;"_"&amp;$BC$14,データシート1!$A:$BS,MATCH($BC$12&amp;"_"&amp;BM$20,データシート1!$A$1:$BS$1,0),0)</f>
        <v>22.400738126954941</v>
      </c>
      <c r="BN31" s="40">
        <f>VLOOKUP($AX31&amp;"_"&amp;$BC$14,データシート1!$A:$BS,MATCH($BC$12&amp;"_"&amp;BN$20,データシート1!$A$1:$BS$1,0),0)</f>
        <v>14.556612513513841</v>
      </c>
      <c r="BO31" s="40">
        <f>VLOOKUP($AX31&amp;"_"&amp;$BC$14,データシート1!$A:$BS,MATCH($BC$12&amp;"_"&amp;BO$20,データシート1!$A$1:$BS$1,0),0)</f>
        <v>1.2858688343063349</v>
      </c>
      <c r="BP31" s="40">
        <f>VLOOKUP($AX31&amp;"_"&amp;$BC$14,データシート1!$A:$BS,MATCH($BC$12&amp;"_"&amp;BP$20,データシート1!$A$1:$BS$1,0),0)</f>
        <v>0</v>
      </c>
      <c r="BQ31" s="40">
        <f>VLOOKUP($AX31&amp;"_"&amp;$BC$14,データシート1!$A:$BS,MATCH($BC$12&amp;"_"&amp;BQ$20,データシート1!$A$1:$BS$1,0),0)</f>
        <v>4.4675555997717122</v>
      </c>
      <c r="BR31" s="41">
        <f t="shared" si="3"/>
        <v>96.51666691966571</v>
      </c>
      <c r="BT31" s="134" t="str">
        <f t="shared" si="4"/>
        <v>吉岡町</v>
      </c>
      <c r="BU31" s="38">
        <f t="shared" si="25"/>
        <v>96.51666691966571</v>
      </c>
      <c r="BV31" s="69">
        <f t="shared" si="16"/>
        <v>0.1416090417865434</v>
      </c>
      <c r="BW31" s="69">
        <f t="shared" si="5"/>
        <v>0.13083490206101261</v>
      </c>
      <c r="BX31" s="69">
        <f t="shared" si="5"/>
        <v>1.0033753945548346E-2</v>
      </c>
      <c r="BY31" s="69">
        <f t="shared" si="5"/>
        <v>7.4038577998244341E-4</v>
      </c>
      <c r="BZ31" s="69">
        <f t="shared" si="5"/>
        <v>0.18986091141263761</v>
      </c>
      <c r="CA31" s="69">
        <f t="shared" si="5"/>
        <v>0.22600777124299704</v>
      </c>
      <c r="CB31" s="69">
        <f t="shared" si="5"/>
        <v>0.39623435718730654</v>
      </c>
      <c r="CC31" s="69">
        <f t="shared" si="5"/>
        <v>0.38291159257737023</v>
      </c>
      <c r="CD31" s="69">
        <f t="shared" si="5"/>
        <v>0.23209191574756596</v>
      </c>
      <c r="CE31" s="69">
        <f t="shared" si="5"/>
        <v>0.15081967682980424</v>
      </c>
      <c r="CF31" s="69">
        <f t="shared" si="5"/>
        <v>1.3322764609936331E-2</v>
      </c>
      <c r="CG31" s="69">
        <f t="shared" si="5"/>
        <v>0</v>
      </c>
      <c r="CH31" s="69">
        <f t="shared" si="5"/>
        <v>4.6287918370515421E-2</v>
      </c>
      <c r="CI31" s="135">
        <f t="shared" si="6"/>
        <v>1</v>
      </c>
      <c r="CK31" s="136" t="str">
        <f t="shared" si="7"/>
        <v>吉岡町</v>
      </c>
      <c r="CL31" s="137">
        <f t="shared" si="17"/>
        <v>13.667632718924834</v>
      </c>
      <c r="CM31" s="75">
        <f t="shared" si="18"/>
        <v>0.25864025414622654</v>
      </c>
      <c r="CN31" s="76">
        <f t="shared" si="19"/>
        <v>12.62774866368984</v>
      </c>
      <c r="CO31" s="75">
        <f t="shared" si="20"/>
        <v>0.27993905280714304</v>
      </c>
      <c r="CP31" s="76">
        <f t="shared" si="8"/>
        <v>0.96842448751637134</v>
      </c>
      <c r="CQ31" s="75">
        <f t="shared" si="21"/>
        <v>0</v>
      </c>
      <c r="CR31" s="76">
        <f t="shared" si="9"/>
        <v>7.1459567718622385E-2</v>
      </c>
      <c r="CS31" s="75">
        <f t="shared" si="22"/>
        <v>0</v>
      </c>
      <c r="CT31" s="76">
        <f t="shared" si="10"/>
        <v>18.324742347877702</v>
      </c>
      <c r="CU31" s="77">
        <f t="shared" si="23"/>
        <v>0</v>
      </c>
      <c r="CV31" s="18"/>
      <c r="CW31" s="1078">
        <f t="shared" si="24"/>
        <v>3.5350000000000001</v>
      </c>
      <c r="CX31" s="1081">
        <f>VLOOKUP($AX31&amp;"_"&amp;$CW$14,データシート1!$A:$BS,MATCH($CW$12&amp;"_"&amp;CX$20,データシート1!$A$1:$BS$1,0),0)</f>
        <v>3.5350000000000001</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3.5350000000000001</v>
      </c>
      <c r="DE31" s="18"/>
      <c r="DF31" s="138">
        <f>VLOOKUP($AX31&amp;"_"&amp;$DF$14,データシート1!$A:$BS,MATCH($DF$12&amp;"_"&amp;DF$20,データシート1!$A$1:$BS$1,0),0)</f>
        <v>1</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1</v>
      </c>
      <c r="DM31" s="18"/>
      <c r="DN31" s="139">
        <f t="shared" si="26"/>
        <v>1</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06208</v>
      </c>
      <c r="AY32" s="20" t="str">
        <f>IF(IFERROR(比較地域マスタ!$Z17,"")=0,"",IFERROR(比較地域マスタ!$Z17,""))</f>
        <v>村山市</v>
      </c>
      <c r="AZ32" s="18"/>
      <c r="BA32" s="18"/>
      <c r="BB32" s="122" t="str">
        <f t="shared" si="0"/>
        <v>06208</v>
      </c>
      <c r="BC32" s="123" t="str">
        <f t="shared" si="0"/>
        <v>村山市</v>
      </c>
      <c r="BD32" s="40">
        <f t="shared" si="14"/>
        <v>133.24535287028701</v>
      </c>
      <c r="BE32" s="40">
        <f t="shared" si="15"/>
        <v>27.726853790492868</v>
      </c>
      <c r="BF32" s="40">
        <f>VLOOKUP($AX32&amp;"_"&amp;$BC$14,データシート1!$A:$BS,MATCH($BC$12&amp;"_"&amp;BF$20,データシート1!$A$1:$BS$1,0),0)</f>
        <v>21.037047396834371</v>
      </c>
      <c r="BG32" s="40">
        <f>VLOOKUP($AX32&amp;"_"&amp;$BC$14,データシート1!$A:$BS,MATCH($BC$12&amp;"_"&amp;BG$20,データシート1!$A$1:$BS$1,0),0)</f>
        <v>2.2093800121669336</v>
      </c>
      <c r="BH32" s="40">
        <f>VLOOKUP($AX32&amp;"_"&amp;$BC$14,データシート1!$A:$BS,MATCH($BC$12&amp;"_"&amp;BH$20,データシート1!$A$1:$BS$1,0),0)</f>
        <v>4.4804263814915615</v>
      </c>
      <c r="BI32" s="40">
        <f>VLOOKUP($AX32&amp;"_"&amp;$BC$14,データシート1!$A:$BS,MATCH($BC$12&amp;"_"&amp;BI$20,データシート1!$A$1:$BS$1,0),0)</f>
        <v>20.064586719033993</v>
      </c>
      <c r="BJ32" s="40">
        <f>VLOOKUP($AX32&amp;"_"&amp;$BC$14,データシート1!$A:$BS,MATCH($BC$12&amp;"_"&amp;BJ$20,データシート1!$A$1:$BS$1,0),0)</f>
        <v>31.755443235541115</v>
      </c>
      <c r="BK32" s="40">
        <f t="shared" si="1"/>
        <v>50.535537979169604</v>
      </c>
      <c r="BL32" s="40">
        <f t="shared" si="2"/>
        <v>49.168123079298077</v>
      </c>
      <c r="BM32" s="40">
        <f>VLOOKUP($AX32&amp;"_"&amp;$BC$14,データシート1!$A:$BS,MATCH($BC$12&amp;"_"&amp;BM$20,データシート1!$A$1:$BS$1,0),0)</f>
        <v>21.703820054410208</v>
      </c>
      <c r="BN32" s="40">
        <f>VLOOKUP($AX32&amp;"_"&amp;$BC$14,データシート1!$A:$BS,MATCH($BC$12&amp;"_"&amp;BN$20,データシート1!$A$1:$BS$1,0),0)</f>
        <v>27.464303024887869</v>
      </c>
      <c r="BO32" s="40">
        <f>VLOOKUP($AX32&amp;"_"&amp;$BC$14,データシート1!$A:$BS,MATCH($BC$12&amp;"_"&amp;BO$20,データシート1!$A$1:$BS$1,0),0)</f>
        <v>1.367414899871525</v>
      </c>
      <c r="BP32" s="40">
        <f>VLOOKUP($AX32&amp;"_"&amp;$BC$14,データシート1!$A:$BS,MATCH($BC$12&amp;"_"&amp;BP$20,データシート1!$A$1:$BS$1,0),0)</f>
        <v>0</v>
      </c>
      <c r="BQ32" s="40">
        <f>VLOOKUP($AX32&amp;"_"&amp;$BC$14,データシート1!$A:$BS,MATCH($BC$12&amp;"_"&amp;BQ$20,データシート1!$A$1:$BS$1,0),0)</f>
        <v>3.162931146049436</v>
      </c>
      <c r="BR32" s="41">
        <f t="shared" si="3"/>
        <v>133.24535287028701</v>
      </c>
      <c r="BS32" s="23"/>
      <c r="BT32" s="134" t="str">
        <f t="shared" si="4"/>
        <v>村山市</v>
      </c>
      <c r="BU32" s="38">
        <f t="shared" si="25"/>
        <v>133.24535287028701</v>
      </c>
      <c r="BV32" s="69">
        <f t="shared" si="16"/>
        <v>0.20808871148763197</v>
      </c>
      <c r="BW32" s="69">
        <f t="shared" si="5"/>
        <v>0.15788203448501295</v>
      </c>
      <c r="BX32" s="69">
        <f t="shared" si="5"/>
        <v>1.6581291313909782E-2</v>
      </c>
      <c r="BY32" s="69">
        <f t="shared" si="5"/>
        <v>3.3625385688709243E-2</v>
      </c>
      <c r="BZ32" s="69">
        <f t="shared" si="5"/>
        <v>0.15058376361212886</v>
      </c>
      <c r="CA32" s="69">
        <f t="shared" si="5"/>
        <v>0.23832308258025867</v>
      </c>
      <c r="CB32" s="69">
        <f t="shared" si="5"/>
        <v>0.37926679535582331</v>
      </c>
      <c r="CC32" s="69">
        <f t="shared" si="5"/>
        <v>0.36900441193744854</v>
      </c>
      <c r="CD32" s="69">
        <f t="shared" si="5"/>
        <v>0.16288613138755131</v>
      </c>
      <c r="CE32" s="69">
        <f t="shared" si="5"/>
        <v>0.2061182805498972</v>
      </c>
      <c r="CF32" s="69">
        <f t="shared" si="5"/>
        <v>1.0262383418374744E-2</v>
      </c>
      <c r="CG32" s="69">
        <f t="shared" si="5"/>
        <v>0</v>
      </c>
      <c r="CH32" s="69">
        <f t="shared" si="5"/>
        <v>2.3737646964157297E-2</v>
      </c>
      <c r="CI32" s="135">
        <f t="shared" si="6"/>
        <v>1</v>
      </c>
      <c r="CJ32" s="18"/>
      <c r="CK32" s="136" t="str">
        <f t="shared" si="7"/>
        <v>村山市</v>
      </c>
      <c r="CL32" s="137">
        <f t="shared" si="17"/>
        <v>27.726853790492868</v>
      </c>
      <c r="CM32" s="75">
        <f t="shared" si="18"/>
        <v>0.15396626073253858</v>
      </c>
      <c r="CN32" s="76">
        <f t="shared" si="19"/>
        <v>21.037047396834371</v>
      </c>
      <c r="CO32" s="75">
        <f t="shared" si="20"/>
        <v>0.20292771696860815</v>
      </c>
      <c r="CP32" s="76">
        <f t="shared" si="8"/>
        <v>2.2093800121669336</v>
      </c>
      <c r="CQ32" s="75">
        <f t="shared" si="21"/>
        <v>0</v>
      </c>
      <c r="CR32" s="76">
        <f t="shared" si="9"/>
        <v>4.4804263814915615</v>
      </c>
      <c r="CS32" s="75">
        <f t="shared" si="22"/>
        <v>0</v>
      </c>
      <c r="CT32" s="76">
        <f t="shared" si="10"/>
        <v>20.064586719033993</v>
      </c>
      <c r="CU32" s="77">
        <f t="shared" si="23"/>
        <v>0</v>
      </c>
      <c r="CV32" s="18"/>
      <c r="CW32" s="1078">
        <f t="shared" si="24"/>
        <v>4.2690000000000001</v>
      </c>
      <c r="CX32" s="1081">
        <f>VLOOKUP($AX32&amp;"_"&amp;$CW$14,データシート1!$A:$BS,MATCH($CW$12&amp;"_"&amp;CX$20,データシート1!$A$1:$BS$1,0),0)</f>
        <v>4.2690000000000001</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4.2690000000000001</v>
      </c>
      <c r="DE32" s="18"/>
      <c r="DF32" s="138">
        <f>VLOOKUP($AX32&amp;"_"&amp;$DF$14,データシート1!$A:$BS,MATCH($DF$12&amp;"_"&amp;DF$20,データシート1!$A$1:$BS$1,0),0)</f>
        <v>1</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1</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19206</v>
      </c>
      <c r="AY33" s="20" t="str">
        <f>IF(IFERROR(比較地域マスタ!$Z18,"")=0,"",IFERROR(比較地域マスタ!$Z18,""))</f>
        <v>大月市</v>
      </c>
      <c r="BB33" s="122" t="str">
        <f t="shared" si="0"/>
        <v>19206</v>
      </c>
      <c r="BC33" s="123" t="str">
        <f t="shared" si="0"/>
        <v>大月市</v>
      </c>
      <c r="BD33" s="40">
        <f t="shared" si="14"/>
        <v>119.07112090737832</v>
      </c>
      <c r="BE33" s="40">
        <f t="shared" si="15"/>
        <v>20.583164476136076</v>
      </c>
      <c r="BF33" s="40">
        <f>VLOOKUP($AX33&amp;"_"&amp;$BC$14,データシート1!$A:$BS,MATCH($BC$12&amp;"_"&amp;BF$20,データシート1!$A$1:$BS$1,0),0)</f>
        <v>16.3609620702242</v>
      </c>
      <c r="BG33" s="40">
        <f>VLOOKUP($AX33&amp;"_"&amp;$BC$14,データシート1!$A:$BS,MATCH($BC$12&amp;"_"&amp;BG$20,データシート1!$A$1:$BS$1,0),0)</f>
        <v>2.4093513281646364</v>
      </c>
      <c r="BH33" s="40">
        <f>VLOOKUP($AX33&amp;"_"&amp;$BC$14,データシート1!$A:$BS,MATCH($BC$12&amp;"_"&amp;BH$20,データシート1!$A$1:$BS$1,0),0)</f>
        <v>1.8128510777472384</v>
      </c>
      <c r="BI33" s="40">
        <f>VLOOKUP($AX33&amp;"_"&amp;$BC$14,データシート1!$A:$BS,MATCH($BC$12&amp;"_"&amp;BI$20,データシート1!$A$1:$BS$1,0),0)</f>
        <v>21.958512469673931</v>
      </c>
      <c r="BJ33" s="40">
        <f>VLOOKUP($AX33&amp;"_"&amp;$BC$14,データシート1!$A:$BS,MATCH($BC$12&amp;"_"&amp;BJ$20,データシート1!$A$1:$BS$1,0),0)</f>
        <v>29.21001955253438</v>
      </c>
      <c r="BK33" s="40">
        <f t="shared" si="1"/>
        <v>43.107217241612695</v>
      </c>
      <c r="BL33" s="40">
        <f t="shared" si="2"/>
        <v>41.740274047109587</v>
      </c>
      <c r="BM33" s="40">
        <f>VLOOKUP($AX33&amp;"_"&amp;$BC$14,データシート1!$A:$BS,MATCH($BC$12&amp;"_"&amp;BM$20,データシート1!$A$1:$BS$1,0),0)</f>
        <v>21.709417789932655</v>
      </c>
      <c r="BN33" s="40">
        <f>VLOOKUP($AX33&amp;"_"&amp;$BC$14,データシート1!$A:$BS,MATCH($BC$12&amp;"_"&amp;BN$20,データシート1!$A$1:$BS$1,0),0)</f>
        <v>20.030856257176932</v>
      </c>
      <c r="BO33" s="40">
        <f>VLOOKUP($AX33&amp;"_"&amp;$BC$14,データシート1!$A:$BS,MATCH($BC$12&amp;"_"&amp;BO$20,データシート1!$A$1:$BS$1,0),0)</f>
        <v>1.3669431945031074</v>
      </c>
      <c r="BP33" s="40">
        <f>VLOOKUP($AX33&amp;"_"&amp;$BC$14,データシート1!$A:$BS,MATCH($BC$12&amp;"_"&amp;BP$20,データシート1!$A$1:$BS$1,0),0)</f>
        <v>0</v>
      </c>
      <c r="BQ33" s="40">
        <f>VLOOKUP($AX33&amp;"_"&amp;$BC$14,データシート1!$A:$BS,MATCH($BC$12&amp;"_"&amp;BQ$20,データシート1!$A$1:$BS$1,0),0)</f>
        <v>4.2122071674212389</v>
      </c>
      <c r="BR33" s="41">
        <f t="shared" si="3"/>
        <v>119.07112090737832</v>
      </c>
      <c r="BT33" s="134" t="str">
        <f t="shared" si="4"/>
        <v>大月市</v>
      </c>
      <c r="BU33" s="38">
        <f t="shared" si="25"/>
        <v>119.07112090737832</v>
      </c>
      <c r="BV33" s="69">
        <f t="shared" si="16"/>
        <v>0.17286445545555143</v>
      </c>
      <c r="BW33" s="69">
        <f t="shared" si="5"/>
        <v>0.13740495550512941</v>
      </c>
      <c r="BX33" s="69">
        <f t="shared" si="5"/>
        <v>2.0234556539018348E-2</v>
      </c>
      <c r="BY33" s="69">
        <f t="shared" si="5"/>
        <v>1.5224943411403662E-2</v>
      </c>
      <c r="BZ33" s="69">
        <f t="shared" si="5"/>
        <v>0.1844150983239233</v>
      </c>
      <c r="CA33" s="69">
        <f t="shared" si="5"/>
        <v>0.24531573508286644</v>
      </c>
      <c r="CB33" s="69">
        <f t="shared" si="5"/>
        <v>0.36202915461881346</v>
      </c>
      <c r="CC33" s="69">
        <f t="shared" si="5"/>
        <v>0.35054909812747992</v>
      </c>
      <c r="CD33" s="69">
        <f t="shared" si="5"/>
        <v>0.1823231160040874</v>
      </c>
      <c r="CE33" s="69">
        <f t="shared" si="5"/>
        <v>0.16822598212339251</v>
      </c>
      <c r="CF33" s="69">
        <f t="shared" si="5"/>
        <v>1.1480056491333525E-2</v>
      </c>
      <c r="CG33" s="69">
        <f t="shared" si="5"/>
        <v>0</v>
      </c>
      <c r="CH33" s="69">
        <f t="shared" si="5"/>
        <v>3.5375556518845427E-2</v>
      </c>
      <c r="CI33" s="135">
        <f t="shared" si="6"/>
        <v>1</v>
      </c>
      <c r="CK33" s="136" t="str">
        <f t="shared" si="7"/>
        <v>大月市</v>
      </c>
      <c r="CL33" s="137">
        <f t="shared" si="17"/>
        <v>20.583164476136076</v>
      </c>
      <c r="CM33" s="75">
        <f t="shared" si="18"/>
        <v>0.59373766430176034</v>
      </c>
      <c r="CN33" s="76">
        <f t="shared" si="19"/>
        <v>16.3609620702242</v>
      </c>
      <c r="CO33" s="75">
        <f t="shared" si="20"/>
        <v>0.40339926048795965</v>
      </c>
      <c r="CP33" s="76">
        <f t="shared" si="8"/>
        <v>2.4093513281646364</v>
      </c>
      <c r="CQ33" s="75">
        <f t="shared" si="21"/>
        <v>1</v>
      </c>
      <c r="CR33" s="76">
        <f t="shared" si="9"/>
        <v>1.8128510777472384</v>
      </c>
      <c r="CS33" s="75">
        <f t="shared" si="22"/>
        <v>0</v>
      </c>
      <c r="CT33" s="76">
        <f t="shared" si="10"/>
        <v>21.958512469673931</v>
      </c>
      <c r="CU33" s="77">
        <f t="shared" si="23"/>
        <v>0</v>
      </c>
      <c r="CV33" s="18"/>
      <c r="CW33" s="1078">
        <f t="shared" si="24"/>
        <v>12.221</v>
      </c>
      <c r="CX33" s="1081">
        <f>VLOOKUP($AX33&amp;"_"&amp;$CW$14,データシート1!$A:$BS,MATCH($CW$12&amp;"_"&amp;CX$20,データシート1!$A$1:$BS$1,0),0)</f>
        <v>6.6</v>
      </c>
      <c r="CY33" s="1081">
        <f>VLOOKUP($AX33&amp;"_"&amp;$CW$14,データシート1!$A:$BS,MATCH($CW$12&amp;"_"&amp;CY$20,データシート1!$A$1:$BS$1,0),0)</f>
        <v>5.6210000000000004</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12.221</v>
      </c>
      <c r="DE33" s="18"/>
      <c r="DF33" s="138">
        <f>VLOOKUP($AX33&amp;"_"&amp;$DF$14,データシート1!$A:$BS,MATCH($DF$12&amp;"_"&amp;DF$20,データシート1!$A$1:$BS$1,0),0)</f>
        <v>1</v>
      </c>
      <c r="DG33" s="74">
        <f>VLOOKUP($AX33&amp;"_"&amp;$DF$14,データシート1!$A:$BS,MATCH($DF$12&amp;"_"&amp;DG$20,データシート1!$A$1:$BS$1,0),0)</f>
        <v>1</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2</v>
      </c>
      <c r="DM33" s="18"/>
      <c r="DN33" s="139">
        <f t="shared" si="26"/>
        <v>0.54</v>
      </c>
      <c r="DO33" s="140">
        <f t="shared" si="27"/>
        <v>0.46</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44209</v>
      </c>
      <c r="AY34" s="20" t="str">
        <f>IF(IFERROR(比較地域マスタ!$Z19,"")=0,"",IFERROR(比較地域マスタ!$Z19,""))</f>
        <v>豊後高田市</v>
      </c>
      <c r="BB34" s="122" t="str">
        <f t="shared" si="0"/>
        <v>44209</v>
      </c>
      <c r="BC34" s="123" t="str">
        <f t="shared" si="0"/>
        <v>豊後高田市</v>
      </c>
      <c r="BD34" s="40">
        <f t="shared" si="14"/>
        <v>404.41284751608043</v>
      </c>
      <c r="BE34" s="40">
        <f t="shared" si="15"/>
        <v>306.76150269834864</v>
      </c>
      <c r="BF34" s="40">
        <f>VLOOKUP($AX34&amp;"_"&amp;$BC$14,データシート1!$A:$BS,MATCH($BC$12&amp;"_"&amp;BF$20,データシート1!$A$1:$BS$1,0),0)</f>
        <v>284.40851767051339</v>
      </c>
      <c r="BG34" s="40">
        <f>VLOOKUP($AX34&amp;"_"&amp;$BC$14,データシート1!$A:$BS,MATCH($BC$12&amp;"_"&amp;BG$20,データシート1!$A$1:$BS$1,0),0)</f>
        <v>2.3764559592194847</v>
      </c>
      <c r="BH34" s="40">
        <f>VLOOKUP($AX34&amp;"_"&amp;$BC$14,データシート1!$A:$BS,MATCH($BC$12&amp;"_"&amp;BH$20,データシート1!$A$1:$BS$1,0),0)</f>
        <v>19.97652906861579</v>
      </c>
      <c r="BI34" s="40">
        <f>VLOOKUP($AX34&amp;"_"&amp;$BC$14,データシート1!$A:$BS,MATCH($BC$12&amp;"_"&amp;BI$20,データシート1!$A$1:$BS$1,0),0)</f>
        <v>21.985686104827888</v>
      </c>
      <c r="BJ34" s="40">
        <f>VLOOKUP($AX34&amp;"_"&amp;$BC$14,データシート1!$A:$BS,MATCH($BC$12&amp;"_"&amp;BJ$20,データシート1!$A$1:$BS$1,0),0)</f>
        <v>25.273543813304759</v>
      </c>
      <c r="BK34" s="40">
        <f t="shared" si="1"/>
        <v>46.616979514799141</v>
      </c>
      <c r="BL34" s="40">
        <f t="shared" si="2"/>
        <v>44.602377229915788</v>
      </c>
      <c r="BM34" s="40">
        <f>VLOOKUP($AX34&amp;"_"&amp;$BC$14,データシート1!$A:$BS,MATCH($BC$12&amp;"_"&amp;BM$20,データシート1!$A$1:$BS$1,0),0)</f>
        <v>19.509507729610721</v>
      </c>
      <c r="BN34" s="40">
        <f>VLOOKUP($AX34&amp;"_"&amp;$BC$14,データシート1!$A:$BS,MATCH($BC$12&amp;"_"&amp;BN$20,データシート1!$A$1:$BS$1,0),0)</f>
        <v>25.092869500305071</v>
      </c>
      <c r="BO34" s="40">
        <f>VLOOKUP($AX34&amp;"_"&amp;$BC$14,データシート1!$A:$BS,MATCH($BC$12&amp;"_"&amp;BO$20,データシート1!$A$1:$BS$1,0),0)</f>
        <v>1.322720816213959</v>
      </c>
      <c r="BP34" s="40">
        <f>VLOOKUP($AX34&amp;"_"&amp;$BC$14,データシート1!$A:$BS,MATCH($BC$12&amp;"_"&amp;BP$20,データシート1!$A$1:$BS$1,0),0)</f>
        <v>0.69188146866939404</v>
      </c>
      <c r="BQ34" s="40">
        <f>VLOOKUP($AX34&amp;"_"&amp;$BC$14,データシート1!$A:$BS,MATCH($BC$12&amp;"_"&amp;BQ$20,データシート1!$A$1:$BS$1,0),0)</f>
        <v>3.7751353848</v>
      </c>
      <c r="BR34" s="41">
        <f t="shared" si="3"/>
        <v>404.41284751608043</v>
      </c>
      <c r="BT34" s="134" t="str">
        <f t="shared" si="4"/>
        <v>豊後高田市</v>
      </c>
      <c r="BU34" s="38">
        <f t="shared" si="25"/>
        <v>404.41284751608043</v>
      </c>
      <c r="BV34" s="69">
        <f t="shared" si="16"/>
        <v>0.75853550297051597</v>
      </c>
      <c r="BW34" s="69">
        <f t="shared" si="5"/>
        <v>0.70326281525763001</v>
      </c>
      <c r="BX34" s="69">
        <f t="shared" si="5"/>
        <v>5.8763117290060651E-3</v>
      </c>
      <c r="BY34" s="69">
        <f t="shared" si="5"/>
        <v>4.9396375983879873E-2</v>
      </c>
      <c r="BZ34" s="69">
        <f t="shared" si="5"/>
        <v>5.4364460080496536E-2</v>
      </c>
      <c r="CA34" s="69">
        <f t="shared" si="5"/>
        <v>6.2494413737189253E-2</v>
      </c>
      <c r="CB34" s="69">
        <f t="shared" si="5"/>
        <v>0.11527076798158728</v>
      </c>
      <c r="CC34" s="69">
        <f t="shared" si="5"/>
        <v>0.11028921930612576</v>
      </c>
      <c r="CD34" s="69">
        <f t="shared" si="5"/>
        <v>4.8241562673982497E-2</v>
      </c>
      <c r="CE34" s="69">
        <f t="shared" si="5"/>
        <v>6.2047656632143261E-2</v>
      </c>
      <c r="CF34" s="69">
        <f t="shared" si="5"/>
        <v>3.2707190791246175E-3</v>
      </c>
      <c r="CG34" s="69">
        <f t="shared" si="5"/>
        <v>1.7108295963369046E-3</v>
      </c>
      <c r="CH34" s="69">
        <f t="shared" si="5"/>
        <v>9.3348552302109818E-3</v>
      </c>
      <c r="CI34" s="135">
        <f t="shared" si="6"/>
        <v>1</v>
      </c>
      <c r="CK34" s="136" t="str">
        <f t="shared" si="7"/>
        <v>豊後高田市</v>
      </c>
      <c r="CL34" s="137">
        <f t="shared" si="17"/>
        <v>306.76150269834864</v>
      </c>
      <c r="CM34" s="75">
        <f t="shared" si="18"/>
        <v>6.3221753151571067E-2</v>
      </c>
      <c r="CN34" s="76">
        <f t="shared" si="19"/>
        <v>284.40851767051339</v>
      </c>
      <c r="CO34" s="75">
        <f t="shared" si="20"/>
        <v>6.8190644073704926E-2</v>
      </c>
      <c r="CP34" s="76">
        <f t="shared" si="8"/>
        <v>2.3764559592194847</v>
      </c>
      <c r="CQ34" s="75">
        <f t="shared" si="21"/>
        <v>0</v>
      </c>
      <c r="CR34" s="76">
        <f t="shared" si="9"/>
        <v>19.97652906861579</v>
      </c>
      <c r="CS34" s="75">
        <f t="shared" si="22"/>
        <v>0</v>
      </c>
      <c r="CT34" s="76">
        <f t="shared" si="10"/>
        <v>21.985686104827888</v>
      </c>
      <c r="CU34" s="77">
        <f t="shared" si="23"/>
        <v>0</v>
      </c>
      <c r="CV34" s="18"/>
      <c r="CW34" s="1078">
        <f t="shared" si="24"/>
        <v>19.393999999999998</v>
      </c>
      <c r="CX34" s="1081">
        <f>VLOOKUP($AX34&amp;"_"&amp;$CW$14,データシート1!$A:$BS,MATCH($CW$12&amp;"_"&amp;CX$20,データシート1!$A$1:$BS$1,0),0)</f>
        <v>19.393999999999998</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19.393999999999998</v>
      </c>
      <c r="DE34" s="18"/>
      <c r="DF34" s="138">
        <f>VLOOKUP($AX34&amp;"_"&amp;$DF$14,データシート1!$A:$BS,MATCH($DF$12&amp;"_"&amp;DF$20,データシート1!$A$1:$BS$1,0),0)</f>
        <v>5</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5</v>
      </c>
      <c r="DM34" s="18"/>
      <c r="DN34" s="139">
        <f t="shared" si="26"/>
        <v>1</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35213</v>
      </c>
      <c r="AY35" s="20" t="str">
        <f>IF(IFERROR(比較地域マスタ!$Z20,"")=0,"",IFERROR(比較地域マスタ!$Z20,""))</f>
        <v>美祢市</v>
      </c>
      <c r="BB35" s="122" t="str">
        <f t="shared" si="0"/>
        <v>35213</v>
      </c>
      <c r="BC35" s="123" t="str">
        <f t="shared" si="0"/>
        <v>美祢市</v>
      </c>
      <c r="BD35" s="40">
        <f t="shared" si="14"/>
        <v>474.26080158031226</v>
      </c>
      <c r="BE35" s="40">
        <f t="shared" si="15"/>
        <v>359.17950223448452</v>
      </c>
      <c r="BF35" s="40">
        <f>VLOOKUP($AX35&amp;"_"&amp;$BC$14,データシート1!$A:$BS,MATCH($BC$12&amp;"_"&amp;BF$20,データシート1!$A$1:$BS$1,0),0)</f>
        <v>325.59167432498123</v>
      </c>
      <c r="BG35" s="40">
        <f>VLOOKUP($AX35&amp;"_"&amp;$BC$14,データシート1!$A:$BS,MATCH($BC$12&amp;"_"&amp;BG$20,データシート1!$A$1:$BS$1,0),0)</f>
        <v>3.2258182580855026</v>
      </c>
      <c r="BH35" s="40">
        <f>VLOOKUP($AX35&amp;"_"&amp;$BC$14,データシート1!$A:$BS,MATCH($BC$12&amp;"_"&amp;BH$20,データシート1!$A$1:$BS$1,0),0)</f>
        <v>30.362009651417807</v>
      </c>
      <c r="BI35" s="40">
        <f>VLOOKUP($AX35&amp;"_"&amp;$BC$14,データシート1!$A:$BS,MATCH($BC$12&amp;"_"&amp;BI$20,データシート1!$A$1:$BS$1,0),0)</f>
        <v>26.779825034619464</v>
      </c>
      <c r="BJ35" s="40">
        <f>VLOOKUP($AX35&amp;"_"&amp;$BC$14,データシート1!$A:$BS,MATCH($BC$12&amp;"_"&amp;BJ$20,データシート1!$A$1:$BS$1,0),0)</f>
        <v>35.337367498202504</v>
      </c>
      <c r="BK35" s="40">
        <f t="shared" si="1"/>
        <v>52.964106813005742</v>
      </c>
      <c r="BL35" s="40">
        <f t="shared" si="2"/>
        <v>51.585842689660609</v>
      </c>
      <c r="BM35" s="40">
        <f>VLOOKUP($AX35&amp;"_"&amp;$BC$14,データシート1!$A:$BS,MATCH($BC$12&amp;"_"&amp;BM$20,データシート1!$A$1:$BS$1,0),0)</f>
        <v>23.283780905621061</v>
      </c>
      <c r="BN35" s="40">
        <f>VLOOKUP($AX35&amp;"_"&amp;$BC$14,データシート1!$A:$BS,MATCH($BC$12&amp;"_"&amp;BN$20,データシート1!$A$1:$BS$1,0),0)</f>
        <v>28.302061784039548</v>
      </c>
      <c r="BO35" s="40">
        <f>VLOOKUP($AX35&amp;"_"&amp;$BC$14,データシート1!$A:$BS,MATCH($BC$12&amp;"_"&amp;BO$20,データシート1!$A$1:$BS$1,0),0)</f>
        <v>1.3782641233451294</v>
      </c>
      <c r="BP35" s="40">
        <f>VLOOKUP($AX35&amp;"_"&amp;$BC$14,データシート1!$A:$BS,MATCH($BC$12&amp;"_"&amp;BP$20,データシート1!$A$1:$BS$1,0),0)</f>
        <v>0</v>
      </c>
      <c r="BQ35" s="40">
        <f>VLOOKUP($AX35&amp;"_"&amp;$BC$14,データシート1!$A:$BS,MATCH($BC$12&amp;"_"&amp;BQ$20,データシート1!$A$1:$BS$1,0),0)</f>
        <v>0</v>
      </c>
      <c r="BR35" s="41">
        <f t="shared" si="3"/>
        <v>474.26080158031226</v>
      </c>
      <c r="BT35" s="134" t="str">
        <f t="shared" si="4"/>
        <v>美祢市</v>
      </c>
      <c r="BU35" s="38">
        <f t="shared" si="25"/>
        <v>474.26080158031226</v>
      </c>
      <c r="BV35" s="69">
        <f t="shared" si="16"/>
        <v>0.75734596036113766</v>
      </c>
      <c r="BW35" s="69">
        <f t="shared" si="5"/>
        <v>0.68652453089114274</v>
      </c>
      <c r="BX35" s="69">
        <f t="shared" si="5"/>
        <v>6.8017813138605684E-3</v>
      </c>
      <c r="BY35" s="69">
        <f t="shared" si="5"/>
        <v>6.4019648156134285E-2</v>
      </c>
      <c r="BZ35" s="69">
        <f t="shared" si="5"/>
        <v>5.646645252018475E-2</v>
      </c>
      <c r="CA35" s="69">
        <f t="shared" si="5"/>
        <v>7.4510411529801299E-2</v>
      </c>
      <c r="CB35" s="69">
        <f t="shared" si="5"/>
        <v>0.11167717558887627</v>
      </c>
      <c r="CC35" s="69">
        <f t="shared" si="5"/>
        <v>0.10877104436581812</v>
      </c>
      <c r="CD35" s="69">
        <f t="shared" si="5"/>
        <v>4.909488793515257E-2</v>
      </c>
      <c r="CE35" s="69">
        <f t="shared" si="5"/>
        <v>5.9676156430665546E-2</v>
      </c>
      <c r="CF35" s="69">
        <f t="shared" si="5"/>
        <v>2.9061312230581455E-3</v>
      </c>
      <c r="CG35" s="69">
        <f t="shared" si="5"/>
        <v>0</v>
      </c>
      <c r="CH35" s="69">
        <f t="shared" si="5"/>
        <v>0</v>
      </c>
      <c r="CI35" s="135">
        <f t="shared" si="6"/>
        <v>1</v>
      </c>
      <c r="CK35" s="136" t="str">
        <f t="shared" si="7"/>
        <v>美祢市</v>
      </c>
      <c r="CL35" s="137">
        <f t="shared" si="17"/>
        <v>359.17950223448452</v>
      </c>
      <c r="CM35" s="75">
        <f t="shared" si="18"/>
        <v>1</v>
      </c>
      <c r="CN35" s="76">
        <f t="shared" si="19"/>
        <v>325.59167432498123</v>
      </c>
      <c r="CO35" s="75">
        <f t="shared" si="20"/>
        <v>1</v>
      </c>
      <c r="CP35" s="76">
        <f t="shared" si="8"/>
        <v>3.2258182580855026</v>
      </c>
      <c r="CQ35" s="75">
        <f t="shared" si="21"/>
        <v>1</v>
      </c>
      <c r="CR35" s="76">
        <f t="shared" si="9"/>
        <v>30.362009651417807</v>
      </c>
      <c r="CS35" s="75">
        <f t="shared" si="22"/>
        <v>0</v>
      </c>
      <c r="CT35" s="76">
        <f t="shared" si="10"/>
        <v>26.779825034619464</v>
      </c>
      <c r="CU35" s="77">
        <f t="shared" si="23"/>
        <v>0</v>
      </c>
      <c r="CV35" s="18"/>
      <c r="CW35" s="1078">
        <f t="shared" si="24"/>
        <v>1760.8139999999999</v>
      </c>
      <c r="CX35" s="1081">
        <f>VLOOKUP($AX35&amp;"_"&amp;$CW$14,データシート1!$A:$BS,MATCH($CW$12&amp;"_"&amp;CX$20,データシート1!$A$1:$BS$1,0),0)</f>
        <v>1722.7929999999999</v>
      </c>
      <c r="CY35" s="1081">
        <f>VLOOKUP($AX35&amp;"_"&amp;$CW$14,データシート1!$A:$BS,MATCH($CW$12&amp;"_"&amp;CY$20,データシート1!$A$1:$BS$1,0),0)</f>
        <v>38.021000000000001</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1760.8139999999999</v>
      </c>
      <c r="DE35" s="18"/>
      <c r="DF35" s="138">
        <f>VLOOKUP($AX35&amp;"_"&amp;$DF$14,データシート1!$A:$BS,MATCH($DF$12&amp;"_"&amp;DF$20,データシート1!$A$1:$BS$1,0),0)</f>
        <v>6</v>
      </c>
      <c r="DG35" s="74">
        <f>VLOOKUP($AX35&amp;"_"&amp;$DF$14,データシート1!$A:$BS,MATCH($DF$12&amp;"_"&amp;DG$20,データシート1!$A$1:$BS$1,0),0)</f>
        <v>2</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8</v>
      </c>
      <c r="DM35" s="18"/>
      <c r="DN35" s="139">
        <f t="shared" si="26"/>
        <v>0.98</v>
      </c>
      <c r="DO35" s="140">
        <f t="shared" si="27"/>
        <v>0.02</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32207</v>
      </c>
      <c r="AY36" s="20" t="str">
        <f>IF(IFERROR(比較地域マスタ!$Z21,"")=0,"",IFERROR(比較地域マスタ!$Z21,""))</f>
        <v>江津市</v>
      </c>
      <c r="BB36" s="122" t="str">
        <f t="shared" si="0"/>
        <v>32207</v>
      </c>
      <c r="BC36" s="123" t="str">
        <f t="shared" si="0"/>
        <v>江津市</v>
      </c>
      <c r="BD36" s="40">
        <f t="shared" si="14"/>
        <v>169.3261972000995</v>
      </c>
      <c r="BE36" s="40">
        <f t="shared" si="15"/>
        <v>52.240007112332748</v>
      </c>
      <c r="BF36" s="40">
        <f>VLOOKUP($AX36&amp;"_"&amp;$BC$14,データシート1!$A:$BS,MATCH($BC$12&amp;"_"&amp;BF$20,データシート1!$A$1:$BS$1,0),0)</f>
        <v>41.039720809815719</v>
      </c>
      <c r="BG36" s="40">
        <f>VLOOKUP($AX36&amp;"_"&amp;$BC$14,データシート1!$A:$BS,MATCH($BC$12&amp;"_"&amp;BG$20,データシート1!$A$1:$BS$1,0),0)</f>
        <v>2.2893158129200564</v>
      </c>
      <c r="BH36" s="40">
        <f>VLOOKUP($AX36&amp;"_"&amp;$BC$14,データシート1!$A:$BS,MATCH($BC$12&amp;"_"&amp;BH$20,データシート1!$A$1:$BS$1,0),0)</f>
        <v>8.9109704895969664</v>
      </c>
      <c r="BI36" s="40">
        <f>VLOOKUP($AX36&amp;"_"&amp;$BC$14,データシート1!$A:$BS,MATCH($BC$12&amp;"_"&amp;BI$20,データシート1!$A$1:$BS$1,0),0)</f>
        <v>33.738896346785275</v>
      </c>
      <c r="BJ36" s="40">
        <f>VLOOKUP($AX36&amp;"_"&amp;$BC$14,データシート1!$A:$BS,MATCH($BC$12&amp;"_"&amp;BJ$20,データシート1!$A$1:$BS$1,0),0)</f>
        <v>42.281413179027709</v>
      </c>
      <c r="BK36" s="40">
        <f t="shared" si="1"/>
        <v>39.547071000285932</v>
      </c>
      <c r="BL36" s="40">
        <f t="shared" si="2"/>
        <v>37.451722737431083</v>
      </c>
      <c r="BM36" s="40">
        <f>VLOOKUP($AX36&amp;"_"&amp;$BC$14,データシート1!$A:$BS,MATCH($BC$12&amp;"_"&amp;BM$20,データシート1!$A$1:$BS$1,0),0)</f>
        <v>19.340176230056681</v>
      </c>
      <c r="BN36" s="40">
        <f>VLOOKUP($AX36&amp;"_"&amp;$BC$14,データシート1!$A:$BS,MATCH($BC$12&amp;"_"&amp;BN$20,データシート1!$A$1:$BS$1,0),0)</f>
        <v>18.111546507374406</v>
      </c>
      <c r="BO36" s="40">
        <f>VLOOKUP($AX36&amp;"_"&amp;$BC$14,データシート1!$A:$BS,MATCH($BC$12&amp;"_"&amp;BO$20,データシート1!$A$1:$BS$1,0),0)</f>
        <v>1.3564477500558161</v>
      </c>
      <c r="BP36" s="40">
        <f>VLOOKUP($AX36&amp;"_"&amp;$BC$14,データシート1!$A:$BS,MATCH($BC$12&amp;"_"&amp;BP$20,データシート1!$A$1:$BS$1,0),0)</f>
        <v>0.73890051279903257</v>
      </c>
      <c r="BQ36" s="40">
        <f>VLOOKUP($AX36&amp;"_"&amp;$BC$14,データシート1!$A:$BS,MATCH($BC$12&amp;"_"&amp;BQ$20,データシート1!$A$1:$BS$1,0),0)</f>
        <v>1.518809561667829</v>
      </c>
      <c r="BR36" s="41">
        <f t="shared" si="3"/>
        <v>169.3261972000995</v>
      </c>
      <c r="BT36" s="134" t="str">
        <f t="shared" si="4"/>
        <v>江津市</v>
      </c>
      <c r="BU36" s="38">
        <f t="shared" si="25"/>
        <v>169.3261972000995</v>
      </c>
      <c r="BV36" s="69">
        <f t="shared" si="16"/>
        <v>0.30851698069258976</v>
      </c>
      <c r="BW36" s="69">
        <f t="shared" si="5"/>
        <v>0.24237077007828534</v>
      </c>
      <c r="BX36" s="69">
        <f t="shared" si="5"/>
        <v>1.352015134559882E-2</v>
      </c>
      <c r="BY36" s="69">
        <f t="shared" si="5"/>
        <v>5.2626059268705588E-2</v>
      </c>
      <c r="BZ36" s="69">
        <f t="shared" si="5"/>
        <v>0.19925384792593362</v>
      </c>
      <c r="CA36" s="69">
        <f t="shared" si="5"/>
        <v>0.24970390806723239</v>
      </c>
      <c r="CB36" s="69">
        <f t="shared" si="5"/>
        <v>0.23355553750227784</v>
      </c>
      <c r="CC36" s="69">
        <f t="shared" si="5"/>
        <v>0.22118091208989293</v>
      </c>
      <c r="CD36" s="69">
        <f t="shared" si="5"/>
        <v>0.11421845260719832</v>
      </c>
      <c r="CE36" s="69">
        <f t="shared" si="5"/>
        <v>0.10696245948269464</v>
      </c>
      <c r="CF36" s="69">
        <f t="shared" si="5"/>
        <v>8.0108558066348586E-3</v>
      </c>
      <c r="CG36" s="69">
        <f t="shared" si="5"/>
        <v>4.3637696057500447E-3</v>
      </c>
      <c r="CH36" s="69">
        <f t="shared" si="5"/>
        <v>8.9697258119663045E-3</v>
      </c>
      <c r="CI36" s="135">
        <f t="shared" si="6"/>
        <v>1</v>
      </c>
      <c r="CK36" s="136" t="str">
        <f t="shared" si="7"/>
        <v>江津市</v>
      </c>
      <c r="CL36" s="137">
        <f t="shared" si="17"/>
        <v>52.240007112332748</v>
      </c>
      <c r="CM36" s="75">
        <f t="shared" si="18"/>
        <v>1</v>
      </c>
      <c r="CN36" s="76">
        <f t="shared" si="19"/>
        <v>41.039720809815719</v>
      </c>
      <c r="CO36" s="75">
        <f t="shared" si="20"/>
        <v>1</v>
      </c>
      <c r="CP36" s="76">
        <f t="shared" si="8"/>
        <v>2.2893158129200564</v>
      </c>
      <c r="CQ36" s="75">
        <f t="shared" si="21"/>
        <v>0</v>
      </c>
      <c r="CR36" s="76">
        <f t="shared" si="9"/>
        <v>8.9109704895969664</v>
      </c>
      <c r="CS36" s="75">
        <f t="shared" si="22"/>
        <v>0</v>
      </c>
      <c r="CT36" s="76">
        <f t="shared" si="10"/>
        <v>33.738896346785275</v>
      </c>
      <c r="CU36" s="77">
        <f t="shared" si="23"/>
        <v>0</v>
      </c>
      <c r="CV36" s="18"/>
      <c r="CW36" s="1078">
        <f t="shared" si="24"/>
        <v>212.13399999999999</v>
      </c>
      <c r="CX36" s="1081">
        <f>VLOOKUP($AX36&amp;"_"&amp;$CW$14,データシート1!$A:$BS,MATCH($CW$12&amp;"_"&amp;CX$20,データシート1!$A$1:$BS$1,0),0)</f>
        <v>212.13399999999999</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212.13399999999999</v>
      </c>
      <c r="DE36" s="18"/>
      <c r="DF36" s="138">
        <f>VLOOKUP($AX36&amp;"_"&amp;$DF$14,データシート1!$A:$BS,MATCH($DF$12&amp;"_"&amp;DF$20,データシート1!$A$1:$BS$1,0),0)</f>
        <v>3</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3</v>
      </c>
      <c r="DM36" s="18"/>
      <c r="DN36" s="139">
        <f t="shared" si="26"/>
        <v>1</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37404</v>
      </c>
      <c r="AY37" s="20" t="str">
        <f>IF(IFERROR(比較地域マスタ!$Z22,"")=0,"",IFERROR(比較地域マスタ!$Z22,""))</f>
        <v>多度津町</v>
      </c>
      <c r="BB37" s="122" t="str">
        <f t="shared" si="0"/>
        <v>37404</v>
      </c>
      <c r="BC37" s="123" t="str">
        <f t="shared" si="0"/>
        <v>多度津町</v>
      </c>
      <c r="BD37" s="40">
        <f t="shared" si="14"/>
        <v>270.04635006604099</v>
      </c>
      <c r="BE37" s="40">
        <f t="shared" si="15"/>
        <v>168.93315714477515</v>
      </c>
      <c r="BF37" s="40">
        <f>VLOOKUP($AX37&amp;"_"&amp;$BC$14,データシート1!$A:$BS,MATCH($BC$12&amp;"_"&amp;BF$20,データシート1!$A$1:$BS$1,0),0)</f>
        <v>158.406517522298</v>
      </c>
      <c r="BG37" s="40">
        <f>VLOOKUP($AX37&amp;"_"&amp;$BC$14,データシート1!$A:$BS,MATCH($BC$12&amp;"_"&amp;BG$20,データシート1!$A$1:$BS$1,0),0)</f>
        <v>1.2625861598161132</v>
      </c>
      <c r="BH37" s="40">
        <f>VLOOKUP($AX37&amp;"_"&amp;$BC$14,データシート1!$A:$BS,MATCH($BC$12&amp;"_"&amp;BH$20,データシート1!$A$1:$BS$1,0),0)</f>
        <v>9.26405346266103</v>
      </c>
      <c r="BI37" s="40">
        <f>VLOOKUP($AX37&amp;"_"&amp;$BC$14,データシート1!$A:$BS,MATCH($BC$12&amp;"_"&amp;BI$20,データシート1!$A$1:$BS$1,0),0)</f>
        <v>20.383669332363326</v>
      </c>
      <c r="BJ37" s="40">
        <f>VLOOKUP($AX37&amp;"_"&amp;$BC$14,データシート1!$A:$BS,MATCH($BC$12&amp;"_"&amp;BJ$20,データシート1!$A$1:$BS$1,0),0)</f>
        <v>38.305306585418094</v>
      </c>
      <c r="BK37" s="40">
        <f t="shared" si="1"/>
        <v>39.159233230600449</v>
      </c>
      <c r="BL37" s="40">
        <f t="shared" si="2"/>
        <v>34.70306558102881</v>
      </c>
      <c r="BM37" s="40">
        <f>VLOOKUP($AX37&amp;"_"&amp;$BC$14,データシート1!$A:$BS,MATCH($BC$12&amp;"_"&amp;BM$20,データシート1!$A$1:$BS$1,0),0)</f>
        <v>20.274998062305439</v>
      </c>
      <c r="BN37" s="40">
        <f>VLOOKUP($AX37&amp;"_"&amp;$BC$14,データシート1!$A:$BS,MATCH($BC$12&amp;"_"&amp;BN$20,データシート1!$A$1:$BS$1,0),0)</f>
        <v>14.42806751872337</v>
      </c>
      <c r="BO37" s="40">
        <f>VLOOKUP($AX37&amp;"_"&amp;$BC$14,データシート1!$A:$BS,MATCH($BC$12&amp;"_"&amp;BO$20,データシート1!$A$1:$BS$1,0),0)</f>
        <v>1.3594548717794783</v>
      </c>
      <c r="BP37" s="40">
        <f>VLOOKUP($AX37&amp;"_"&amp;$BC$14,データシート1!$A:$BS,MATCH($BC$12&amp;"_"&amp;BP$20,データシート1!$A$1:$BS$1,0),0)</f>
        <v>3.0967127777921646</v>
      </c>
      <c r="BQ37" s="40">
        <f>VLOOKUP($AX37&amp;"_"&amp;$BC$14,データシート1!$A:$BS,MATCH($BC$12&amp;"_"&amp;BQ$20,データシート1!$A$1:$BS$1,0),0)</f>
        <v>3.264983772883991</v>
      </c>
      <c r="BR37" s="41">
        <f t="shared" si="3"/>
        <v>270.04635006604099</v>
      </c>
      <c r="BT37" s="134" t="str">
        <f t="shared" si="4"/>
        <v>多度津町</v>
      </c>
      <c r="BU37" s="38">
        <f t="shared" si="25"/>
        <v>270.04635006604099</v>
      </c>
      <c r="BV37" s="69">
        <f t="shared" si="16"/>
        <v>0.62557096995927486</v>
      </c>
      <c r="BW37" s="69">
        <f t="shared" si="5"/>
        <v>0.58659010752620433</v>
      </c>
      <c r="BX37" s="69">
        <f t="shared" si="5"/>
        <v>4.6754424175973587E-3</v>
      </c>
      <c r="BY37" s="69">
        <f t="shared" si="5"/>
        <v>3.4305420015473147E-2</v>
      </c>
      <c r="BZ37" s="69">
        <f t="shared" si="5"/>
        <v>7.5482113820010577E-2</v>
      </c>
      <c r="CA37" s="69">
        <f t="shared" si="5"/>
        <v>0.14184715540887841</v>
      </c>
      <c r="CB37" s="69">
        <f t="shared" si="5"/>
        <v>0.14500930385107552</v>
      </c>
      <c r="CC37" s="69">
        <f t="shared" si="5"/>
        <v>0.12850781198317263</v>
      </c>
      <c r="CD37" s="69">
        <f t="shared" si="5"/>
        <v>7.5079696716312219E-2</v>
      </c>
      <c r="CE37" s="69">
        <f t="shared" si="5"/>
        <v>5.3428115266860393E-2</v>
      </c>
      <c r="CF37" s="69">
        <f t="shared" si="5"/>
        <v>5.0341538459861349E-3</v>
      </c>
      <c r="CG37" s="69">
        <f t="shared" si="5"/>
        <v>1.1467338021916794E-2</v>
      </c>
      <c r="CH37" s="69">
        <f t="shared" si="5"/>
        <v>1.2090456960760719E-2</v>
      </c>
      <c r="CI37" s="135">
        <f t="shared" si="6"/>
        <v>1</v>
      </c>
      <c r="CK37" s="136" t="str">
        <f t="shared" si="7"/>
        <v>多度津町</v>
      </c>
      <c r="CL37" s="137">
        <f t="shared" si="17"/>
        <v>168.93315714477515</v>
      </c>
      <c r="CM37" s="75">
        <f t="shared" si="18"/>
        <v>0.11606957646091945</v>
      </c>
      <c r="CN37" s="76">
        <f t="shared" si="19"/>
        <v>158.406517522298</v>
      </c>
      <c r="CO37" s="75">
        <f t="shared" si="20"/>
        <v>0.12378278562458701</v>
      </c>
      <c r="CP37" s="76">
        <f t="shared" si="8"/>
        <v>1.2625861598161132</v>
      </c>
      <c r="CQ37" s="75">
        <f t="shared" si="21"/>
        <v>0</v>
      </c>
      <c r="CR37" s="76">
        <f t="shared" si="9"/>
        <v>9.26405346266103</v>
      </c>
      <c r="CS37" s="75">
        <f t="shared" si="22"/>
        <v>0</v>
      </c>
      <c r="CT37" s="76">
        <f t="shared" si="10"/>
        <v>20.383669332363326</v>
      </c>
      <c r="CU37" s="77">
        <f t="shared" si="23"/>
        <v>0</v>
      </c>
      <c r="CV37" s="18"/>
      <c r="CW37" s="1078">
        <f t="shared" si="24"/>
        <v>19.608000000000001</v>
      </c>
      <c r="CX37" s="1081">
        <f>VLOOKUP($AX37&amp;"_"&amp;$CW$14,データシート1!$A:$BS,MATCH($CW$12&amp;"_"&amp;CX$20,データシート1!$A$1:$BS$1,0),0)</f>
        <v>19.608000000000001</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19.608000000000001</v>
      </c>
      <c r="DE37" s="18"/>
      <c r="DF37" s="138">
        <f>VLOOKUP($AX37&amp;"_"&amp;$DF$14,データシート1!$A:$BS,MATCH($DF$12&amp;"_"&amp;DF$20,データシート1!$A$1:$BS$1,0),0)</f>
        <v>5</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5</v>
      </c>
      <c r="DM37" s="18"/>
      <c r="DN37" s="139">
        <f t="shared" si="26"/>
        <v>1</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06381</v>
      </c>
      <c r="AY38" s="20" t="str">
        <f>IF(IFERROR(比較地域マスタ!$Z23,"")=0,"",IFERROR(比較地域マスタ!$Z23,""))</f>
        <v>高畠町</v>
      </c>
      <c r="BB38" s="122" t="str">
        <f t="shared" si="0"/>
        <v>06381</v>
      </c>
      <c r="BC38" s="123" t="str">
        <f t="shared" si="0"/>
        <v>高畠町</v>
      </c>
      <c r="BD38" s="40">
        <f t="shared" si="14"/>
        <v>127.69728719779633</v>
      </c>
      <c r="BE38" s="40">
        <f t="shared" si="15"/>
        <v>29.49156674541058</v>
      </c>
      <c r="BF38" s="40">
        <f>VLOOKUP($AX38&amp;"_"&amp;$BC$14,データシート1!$A:$BS,MATCH($BC$12&amp;"_"&amp;BF$20,データシート1!$A$1:$BS$1,0),0)</f>
        <v>24.195788482772819</v>
      </c>
      <c r="BG38" s="40">
        <f>VLOOKUP($AX38&amp;"_"&amp;$BC$14,データシート1!$A:$BS,MATCH($BC$12&amp;"_"&amp;BG$20,データシート1!$A$1:$BS$1,0),0)</f>
        <v>1.738798539926905</v>
      </c>
      <c r="BH38" s="40">
        <f>VLOOKUP($AX38&amp;"_"&amp;$BC$14,データシート1!$A:$BS,MATCH($BC$12&amp;"_"&amp;BH$20,データシート1!$A$1:$BS$1,0),0)</f>
        <v>3.5569797227108579</v>
      </c>
      <c r="BI38" s="40">
        <f>VLOOKUP($AX38&amp;"_"&amp;$BC$14,データシート1!$A:$BS,MATCH($BC$12&amp;"_"&amp;BI$20,データシート1!$A$1:$BS$1,0),0)</f>
        <v>18.878171959522501</v>
      </c>
      <c r="BJ38" s="40">
        <f>VLOOKUP($AX38&amp;"_"&amp;$BC$14,データシート1!$A:$BS,MATCH($BC$12&amp;"_"&amp;BJ$20,データシート1!$A$1:$BS$1,0),0)</f>
        <v>30.347836849375007</v>
      </c>
      <c r="BK38" s="40">
        <f t="shared" si="1"/>
        <v>46.122289032590238</v>
      </c>
      <c r="BL38" s="40">
        <f t="shared" si="2"/>
        <v>44.775923984784349</v>
      </c>
      <c r="BM38" s="40">
        <f>VLOOKUP($AX38&amp;"_"&amp;$BC$14,データシート1!$A:$BS,MATCH($BC$12&amp;"_"&amp;BM$20,データシート1!$A$1:$BS$1,0),0)</f>
        <v>21.589066476200031</v>
      </c>
      <c r="BN38" s="40">
        <f>VLOOKUP($AX38&amp;"_"&amp;$BC$14,データシート1!$A:$BS,MATCH($BC$12&amp;"_"&amp;BN$20,データシート1!$A$1:$BS$1,0),0)</f>
        <v>23.186857508584318</v>
      </c>
      <c r="BO38" s="40">
        <f>VLOOKUP($AX38&amp;"_"&amp;$BC$14,データシート1!$A:$BS,MATCH($BC$12&amp;"_"&amp;BO$20,データシート1!$A$1:$BS$1,0),0)</f>
        <v>1.3463650478058902</v>
      </c>
      <c r="BP38" s="40">
        <f>VLOOKUP($AX38&amp;"_"&amp;$BC$14,データシート1!$A:$BS,MATCH($BC$12&amp;"_"&amp;BP$20,データシート1!$A$1:$BS$1,0),0)</f>
        <v>0</v>
      </c>
      <c r="BQ38" s="40">
        <f>VLOOKUP($AX38&amp;"_"&amp;$BC$14,データシート1!$A:$BS,MATCH($BC$12&amp;"_"&amp;BQ$20,データシート1!$A$1:$BS$1,0),0)</f>
        <v>2.857422610897995</v>
      </c>
      <c r="BR38" s="41">
        <f t="shared" si="3"/>
        <v>127.69728719779633</v>
      </c>
      <c r="BT38" s="134" t="str">
        <f t="shared" si="4"/>
        <v>高畠町</v>
      </c>
      <c r="BU38" s="38">
        <f t="shared" si="25"/>
        <v>127.69728719779633</v>
      </c>
      <c r="BV38" s="69">
        <f t="shared" si="16"/>
        <v>0.23094904670707458</v>
      </c>
      <c r="BW38" s="69">
        <f t="shared" si="5"/>
        <v>0.1894777016311617</v>
      </c>
      <c r="BX38" s="69">
        <f t="shared" si="5"/>
        <v>1.3616566006085927E-2</v>
      </c>
      <c r="BY38" s="69">
        <f t="shared" si="5"/>
        <v>2.7854779069826949E-2</v>
      </c>
      <c r="BZ38" s="69">
        <f t="shared" si="5"/>
        <v>0.14783534070133544</v>
      </c>
      <c r="CA38" s="69">
        <f t="shared" si="5"/>
        <v>0.23765451494962314</v>
      </c>
      <c r="CB38" s="69">
        <f t="shared" si="5"/>
        <v>0.3611845642511517</v>
      </c>
      <c r="CC38" s="69">
        <f t="shared" si="5"/>
        <v>0.35064115273982926</v>
      </c>
      <c r="CD38" s="69">
        <f t="shared" si="5"/>
        <v>0.16906440966721331</v>
      </c>
      <c r="CE38" s="69">
        <f t="shared" si="5"/>
        <v>0.18157674307261598</v>
      </c>
      <c r="CF38" s="69">
        <f t="shared" si="5"/>
        <v>1.0543411511322414E-2</v>
      </c>
      <c r="CG38" s="69">
        <f t="shared" si="5"/>
        <v>0</v>
      </c>
      <c r="CH38" s="69">
        <f t="shared" si="5"/>
        <v>2.23765333908151E-2</v>
      </c>
      <c r="CI38" s="135">
        <f t="shared" si="6"/>
        <v>1</v>
      </c>
      <c r="CK38" s="136" t="str">
        <f t="shared" si="7"/>
        <v>高畠町</v>
      </c>
      <c r="CL38" s="137">
        <f t="shared" si="17"/>
        <v>29.49156674541058</v>
      </c>
      <c r="CM38" s="75">
        <f t="shared" si="18"/>
        <v>0.89886713136816576</v>
      </c>
      <c r="CN38" s="76">
        <f t="shared" si="19"/>
        <v>24.195788482772819</v>
      </c>
      <c r="CO38" s="75">
        <f t="shared" si="20"/>
        <v>1</v>
      </c>
      <c r="CP38" s="76">
        <f t="shared" si="8"/>
        <v>1.738798539926905</v>
      </c>
      <c r="CQ38" s="75">
        <f t="shared" si="21"/>
        <v>0</v>
      </c>
      <c r="CR38" s="76">
        <f t="shared" si="9"/>
        <v>3.5569797227108579</v>
      </c>
      <c r="CS38" s="75">
        <f t="shared" si="22"/>
        <v>0</v>
      </c>
      <c r="CT38" s="76">
        <f t="shared" si="10"/>
        <v>18.878171959522501</v>
      </c>
      <c r="CU38" s="77">
        <f t="shared" si="23"/>
        <v>1</v>
      </c>
      <c r="CV38" s="18"/>
      <c r="CW38" s="1078">
        <f t="shared" si="24"/>
        <v>26.509</v>
      </c>
      <c r="CX38" s="1081">
        <f>VLOOKUP($AX38&amp;"_"&amp;$CW$14,データシート1!$A:$BS,MATCH($CW$12&amp;"_"&amp;CX$20,データシート1!$A$1:$BS$1,0),0)</f>
        <v>26.509</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25.088000000000001</v>
      </c>
      <c r="DB38" s="1081">
        <f>VLOOKUP($AX38&amp;"_"&amp;$CW$14,データシート1!$A:$BS,MATCH($CW$12&amp;"_"&amp;DB$20,データシート1!$A$1:$BS$1,0),0)</f>
        <v>0</v>
      </c>
      <c r="DC38" s="1081">
        <f>VLOOKUP($AX38&amp;"_"&amp;$CW$14,データシート1!$A:$BS,MATCH($CW$12&amp;"_"&amp;DC$20,データシート1!$A$1:$BS$1,0),0)</f>
        <v>0</v>
      </c>
      <c r="DD38" s="1080">
        <f t="shared" si="11"/>
        <v>51.597000000000001</v>
      </c>
      <c r="DE38" s="18"/>
      <c r="DF38" s="138">
        <f>VLOOKUP($AX38&amp;"_"&amp;$DF$14,データシート1!$A:$BS,MATCH($DF$12&amp;"_"&amp;DF$20,データシート1!$A$1:$BS$1,0),0)</f>
        <v>3</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1</v>
      </c>
      <c r="DJ38" s="74">
        <f>VLOOKUP($AX38&amp;"_"&amp;$DF$14,データシート1!$A:$BS,MATCH($DF$12&amp;"_"&amp;DJ$20,データシート1!$A$1:$BS$1,0),0)</f>
        <v>0</v>
      </c>
      <c r="DK38" s="74">
        <f>VLOOKUP($AX38&amp;"_"&amp;$DF$14,データシート1!$A:$BS,MATCH($DF$12&amp;"_"&amp;DK$20,データシート1!$A$1:$BS$1,0),0)</f>
        <v>0</v>
      </c>
      <c r="DL38" s="78">
        <f t="shared" si="12"/>
        <v>4</v>
      </c>
      <c r="DM38" s="18"/>
      <c r="DN38" s="139">
        <f t="shared" si="26"/>
        <v>0.51</v>
      </c>
      <c r="DO38" s="140">
        <f t="shared" si="27"/>
        <v>0</v>
      </c>
      <c r="DP38" s="140">
        <f t="shared" si="29"/>
        <v>0</v>
      </c>
      <c r="DQ38" s="140">
        <f t="shared" si="30"/>
        <v>0.49</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21403</v>
      </c>
      <c r="AY39" s="20" t="str">
        <f>IF(IFERROR(比較地域マスタ!$Z24,"")=0,"",IFERROR(比較地域マスタ!$Z24,""))</f>
        <v>大野町</v>
      </c>
      <c r="BB39" s="122" t="str">
        <f t="shared" si="0"/>
        <v>21403</v>
      </c>
      <c r="BC39" s="123" t="str">
        <f t="shared" si="0"/>
        <v>大野町</v>
      </c>
      <c r="BD39" s="40">
        <f t="shared" si="14"/>
        <v>121.65377937555657</v>
      </c>
      <c r="BE39" s="40">
        <f t="shared" si="15"/>
        <v>36.146149870666818</v>
      </c>
      <c r="BF39" s="40">
        <f>VLOOKUP($AX39&amp;"_"&amp;$BC$14,データシート1!$A:$BS,MATCH($BC$12&amp;"_"&amp;BF$20,データシート1!$A$1:$BS$1,0),0)</f>
        <v>32.21210843441137</v>
      </c>
      <c r="BG39" s="40">
        <f>VLOOKUP($AX39&amp;"_"&amp;$BC$14,データシート1!$A:$BS,MATCH($BC$12&amp;"_"&amp;BG$20,データシート1!$A$1:$BS$1,0),0)</f>
        <v>1.2162305325623188</v>
      </c>
      <c r="BH39" s="40">
        <f>VLOOKUP($AX39&amp;"_"&amp;$BC$14,データシート1!$A:$BS,MATCH($BC$12&amp;"_"&amp;BH$20,データシート1!$A$1:$BS$1,0),0)</f>
        <v>2.7178109036931284</v>
      </c>
      <c r="BI39" s="40">
        <f>VLOOKUP($AX39&amp;"_"&amp;$BC$14,データシート1!$A:$BS,MATCH($BC$12&amp;"_"&amp;BI$20,データシート1!$A$1:$BS$1,0),0)</f>
        <v>17.853644514533773</v>
      </c>
      <c r="BJ39" s="40">
        <f>VLOOKUP($AX39&amp;"_"&amp;$BC$14,データシート1!$A:$BS,MATCH($BC$12&amp;"_"&amp;BJ$20,データシート1!$A$1:$BS$1,0),0)</f>
        <v>24.633518268734679</v>
      </c>
      <c r="BK39" s="40">
        <f t="shared" si="1"/>
        <v>40.256584561765791</v>
      </c>
      <c r="BL39" s="40">
        <f t="shared" si="2"/>
        <v>38.918415394736158</v>
      </c>
      <c r="BM39" s="40">
        <f>VLOOKUP($AX39&amp;"_"&amp;$BC$14,データシート1!$A:$BS,MATCH($BC$12&amp;"_"&amp;BM$20,データシート1!$A$1:$BS$1,0),0)</f>
        <v>22.420330201283509</v>
      </c>
      <c r="BN39" s="40">
        <f>VLOOKUP($AX39&amp;"_"&amp;$BC$14,データシート1!$A:$BS,MATCH($BC$12&amp;"_"&amp;BN$20,データシート1!$A$1:$BS$1,0),0)</f>
        <v>16.498085193452653</v>
      </c>
      <c r="BO39" s="40">
        <f>VLOOKUP($AX39&amp;"_"&amp;$BC$14,データシート1!$A:$BS,MATCH($BC$12&amp;"_"&amp;BO$20,データシート1!$A$1:$BS$1,0),0)</f>
        <v>1.3381691670296345</v>
      </c>
      <c r="BP39" s="40">
        <f>VLOOKUP($AX39&amp;"_"&amp;$BC$14,データシート1!$A:$BS,MATCH($BC$12&amp;"_"&amp;BP$20,データシート1!$A$1:$BS$1,0),0)</f>
        <v>0</v>
      </c>
      <c r="BQ39" s="40">
        <f>VLOOKUP($AX39&amp;"_"&amp;$BC$14,データシート1!$A:$BS,MATCH($BC$12&amp;"_"&amp;BQ$20,データシート1!$A$1:$BS$1,0),0)</f>
        <v>2.763882159855517</v>
      </c>
      <c r="BR39" s="41">
        <f t="shared" si="3"/>
        <v>121.65377937555657</v>
      </c>
      <c r="BT39" s="134" t="str">
        <f t="shared" si="4"/>
        <v>大野町</v>
      </c>
      <c r="BU39" s="38">
        <f t="shared" si="25"/>
        <v>121.65377937555657</v>
      </c>
      <c r="BV39" s="69">
        <f t="shared" si="16"/>
        <v>0.29712311492666643</v>
      </c>
      <c r="BW39" s="69">
        <f t="shared" si="5"/>
        <v>0.26478510244198483</v>
      </c>
      <c r="BX39" s="69">
        <f t="shared" si="5"/>
        <v>9.9974742980051753E-3</v>
      </c>
      <c r="BY39" s="69">
        <f t="shared" si="5"/>
        <v>2.2340538186676407E-2</v>
      </c>
      <c r="BZ39" s="69">
        <f t="shared" si="5"/>
        <v>0.14675782870187623</v>
      </c>
      <c r="CA39" s="69">
        <f t="shared" si="5"/>
        <v>0.20248872164249587</v>
      </c>
      <c r="CB39" s="69">
        <f t="shared" si="5"/>
        <v>0.33091108856955409</v>
      </c>
      <c r="CC39" s="69">
        <f t="shared" si="5"/>
        <v>0.31991127274880116</v>
      </c>
      <c r="CD39" s="69">
        <f t="shared" si="5"/>
        <v>0.18429620778216727</v>
      </c>
      <c r="CE39" s="69">
        <f t="shared" si="5"/>
        <v>0.13561506496663392</v>
      </c>
      <c r="CF39" s="69">
        <f t="shared" si="5"/>
        <v>1.0999815820752937E-2</v>
      </c>
      <c r="CG39" s="69">
        <f t="shared" si="5"/>
        <v>0</v>
      </c>
      <c r="CH39" s="69">
        <f t="shared" si="5"/>
        <v>2.2719246159407468E-2</v>
      </c>
      <c r="CI39" s="135">
        <f t="shared" si="6"/>
        <v>1</v>
      </c>
      <c r="CK39" s="136" t="str">
        <f t="shared" si="7"/>
        <v>大野町</v>
      </c>
      <c r="CL39" s="137">
        <f t="shared" si="17"/>
        <v>36.146149870666818</v>
      </c>
      <c r="CM39" s="75">
        <f t="shared" si="18"/>
        <v>0.14983615182747781</v>
      </c>
      <c r="CN39" s="76">
        <f t="shared" si="19"/>
        <v>32.21210843441137</v>
      </c>
      <c r="CO39" s="75">
        <f t="shared" si="20"/>
        <v>0.16813553235820561</v>
      </c>
      <c r="CP39" s="76">
        <f t="shared" si="8"/>
        <v>1.2162305325623188</v>
      </c>
      <c r="CQ39" s="75">
        <f t="shared" si="21"/>
        <v>0</v>
      </c>
      <c r="CR39" s="76">
        <f t="shared" si="9"/>
        <v>2.7178109036931284</v>
      </c>
      <c r="CS39" s="75">
        <f t="shared" si="22"/>
        <v>0</v>
      </c>
      <c r="CT39" s="76">
        <f t="shared" si="10"/>
        <v>17.853644514533773</v>
      </c>
      <c r="CU39" s="77">
        <f t="shared" si="23"/>
        <v>1</v>
      </c>
      <c r="CV39" s="18"/>
      <c r="CW39" s="1078">
        <f t="shared" si="24"/>
        <v>5.4160000000000004</v>
      </c>
      <c r="CX39" s="1081">
        <f>VLOOKUP($AX39&amp;"_"&amp;$CW$14,データシート1!$A:$BS,MATCH($CW$12&amp;"_"&amp;CX$20,データシート1!$A$1:$BS$1,0),0)</f>
        <v>5.4160000000000004</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46.531999999999996</v>
      </c>
      <c r="DB39" s="1081">
        <f>VLOOKUP($AX39&amp;"_"&amp;$CW$14,データシート1!$A:$BS,MATCH($CW$12&amp;"_"&amp;DB$20,データシート1!$A$1:$BS$1,0),0)</f>
        <v>0</v>
      </c>
      <c r="DC39" s="1081">
        <f>VLOOKUP($AX39&amp;"_"&amp;$CW$14,データシート1!$A:$BS,MATCH($CW$12&amp;"_"&amp;DC$20,データシート1!$A$1:$BS$1,0),0)</f>
        <v>0</v>
      </c>
      <c r="DD39" s="1080">
        <f t="shared" si="11"/>
        <v>51.947999999999993</v>
      </c>
      <c r="DE39" s="18"/>
      <c r="DF39" s="138">
        <f>VLOOKUP($AX39&amp;"_"&amp;$DF$14,データシート1!$A:$BS,MATCH($DF$12&amp;"_"&amp;DF$20,データシート1!$A$1:$BS$1,0),0)</f>
        <v>1</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v>
      </c>
      <c r="DJ39" s="74">
        <f>VLOOKUP($AX39&amp;"_"&amp;$DF$14,データシート1!$A:$BS,MATCH($DF$12&amp;"_"&amp;DJ$20,データシート1!$A$1:$BS$1,0),0)</f>
        <v>0</v>
      </c>
      <c r="DK39" s="74">
        <f>VLOOKUP($AX39&amp;"_"&amp;$DF$14,データシート1!$A:$BS,MATCH($DF$12&amp;"_"&amp;DK$20,データシート1!$A$1:$BS$1,0),0)</f>
        <v>0</v>
      </c>
      <c r="DL39" s="78">
        <f t="shared" si="12"/>
        <v>2</v>
      </c>
      <c r="DM39" s="18"/>
      <c r="DN39" s="139">
        <f t="shared" si="26"/>
        <v>0.1</v>
      </c>
      <c r="DO39" s="140">
        <f t="shared" si="27"/>
        <v>0</v>
      </c>
      <c r="DP39" s="140">
        <f t="shared" si="29"/>
        <v>0</v>
      </c>
      <c r="DQ39" s="140">
        <f t="shared" si="30"/>
        <v>0.9</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30205</v>
      </c>
      <c r="AY40" s="20" t="str">
        <f>IF(IFERROR(比較地域マスタ!$Z25,"")=0,"",IFERROR(比較地域マスタ!$Z25,""))</f>
        <v>御坊市</v>
      </c>
      <c r="BB40" s="122" t="str">
        <f t="shared" si="0"/>
        <v>30205</v>
      </c>
      <c r="BC40" s="123" t="str">
        <f t="shared" si="0"/>
        <v>御坊市</v>
      </c>
      <c r="BD40" s="40">
        <f t="shared" si="14"/>
        <v>223.57057433707448</v>
      </c>
      <c r="BE40" s="40">
        <f t="shared" si="15"/>
        <v>118.97966082834948</v>
      </c>
      <c r="BF40" s="40">
        <f>VLOOKUP($AX40&amp;"_"&amp;$BC$14,データシート1!$A:$BS,MATCH($BC$12&amp;"_"&amp;BF$20,データシート1!$A$1:$BS$1,0),0)</f>
        <v>112.2851700292787</v>
      </c>
      <c r="BG40" s="40">
        <f>VLOOKUP($AX40&amp;"_"&amp;$BC$14,データシート1!$A:$BS,MATCH($BC$12&amp;"_"&amp;BG$20,データシート1!$A$1:$BS$1,0),0)</f>
        <v>1.3892713838110311</v>
      </c>
      <c r="BH40" s="40">
        <f>VLOOKUP($AX40&amp;"_"&amp;$BC$14,データシート1!$A:$BS,MATCH($BC$12&amp;"_"&amp;BH$20,データシート1!$A$1:$BS$1,0),0)</f>
        <v>5.3052194152597405</v>
      </c>
      <c r="BI40" s="40">
        <f>VLOOKUP($AX40&amp;"_"&amp;$BC$14,データシート1!$A:$BS,MATCH($BC$12&amp;"_"&amp;BI$20,データシート1!$A$1:$BS$1,0),0)</f>
        <v>32.784857867066819</v>
      </c>
      <c r="BJ40" s="40">
        <f>VLOOKUP($AX40&amp;"_"&amp;$BC$14,データシート1!$A:$BS,MATCH($BC$12&amp;"_"&amp;BJ$20,データシート1!$A$1:$BS$1,0),0)</f>
        <v>23.200564506642564</v>
      </c>
      <c r="BK40" s="40">
        <f t="shared" si="1"/>
        <v>46.086183429216504</v>
      </c>
      <c r="BL40" s="40">
        <f t="shared" si="2"/>
        <v>44.116079297023532</v>
      </c>
      <c r="BM40" s="40">
        <f>VLOOKUP($AX40&amp;"_"&amp;$BC$14,データシート1!$A:$BS,MATCH($BC$12&amp;"_"&amp;BM$20,データシート1!$A$1:$BS$1,0),0)</f>
        <v>19.989513550660611</v>
      </c>
      <c r="BN40" s="40">
        <f>VLOOKUP($AX40&amp;"_"&amp;$BC$14,データシート1!$A:$BS,MATCH($BC$12&amp;"_"&amp;BN$20,データシート1!$A$1:$BS$1,0),0)</f>
        <v>24.126565746362921</v>
      </c>
      <c r="BO40" s="40">
        <f>VLOOKUP($AX40&amp;"_"&amp;$BC$14,データシート1!$A:$BS,MATCH($BC$12&amp;"_"&amp;BO$20,データシート1!$A$1:$BS$1,0),0)</f>
        <v>1.341824883634871</v>
      </c>
      <c r="BP40" s="40">
        <f>VLOOKUP($AX40&amp;"_"&amp;$BC$14,データシート1!$A:$BS,MATCH($BC$12&amp;"_"&amp;BP$20,データシート1!$A$1:$BS$1,0),0)</f>
        <v>0.62827924855810424</v>
      </c>
      <c r="BQ40" s="40">
        <f>VLOOKUP($AX40&amp;"_"&amp;$BC$14,データシート1!$A:$BS,MATCH($BC$12&amp;"_"&amp;BQ$20,データシート1!$A$1:$BS$1,0),0)</f>
        <v>2.5193077057990831</v>
      </c>
      <c r="BR40" s="41">
        <f t="shared" si="3"/>
        <v>223.57057433707448</v>
      </c>
      <c r="BT40" s="134" t="str">
        <f t="shared" si="4"/>
        <v>御坊市</v>
      </c>
      <c r="BU40" s="38">
        <f t="shared" si="25"/>
        <v>223.57057433707448</v>
      </c>
      <c r="BV40" s="69">
        <f t="shared" si="16"/>
        <v>0.53217943005757717</v>
      </c>
      <c r="BW40" s="69">
        <f t="shared" si="5"/>
        <v>0.50223590632275161</v>
      </c>
      <c r="BX40" s="69">
        <f t="shared" si="5"/>
        <v>6.2140171528854444E-3</v>
      </c>
      <c r="BY40" s="69">
        <f t="shared" si="5"/>
        <v>2.3729506581940115E-2</v>
      </c>
      <c r="BZ40" s="69">
        <f t="shared" si="5"/>
        <v>0.14664209708401746</v>
      </c>
      <c r="CA40" s="69">
        <f t="shared" si="5"/>
        <v>0.10377288950228027</v>
      </c>
      <c r="CB40" s="69">
        <f t="shared" si="5"/>
        <v>0.20613707132913189</v>
      </c>
      <c r="CC40" s="69">
        <f t="shared" si="5"/>
        <v>0.19732507029529872</v>
      </c>
      <c r="CD40" s="69">
        <f t="shared" si="5"/>
        <v>8.9410306387291735E-2</v>
      </c>
      <c r="CE40" s="69">
        <f t="shared" si="5"/>
        <v>0.107914763908007</v>
      </c>
      <c r="CF40" s="69">
        <f t="shared" si="5"/>
        <v>6.0017955744561396E-3</v>
      </c>
      <c r="CG40" s="69">
        <f t="shared" si="5"/>
        <v>2.8102054593770274E-3</v>
      </c>
      <c r="CH40" s="69">
        <f t="shared" si="5"/>
        <v>1.1268512026993121E-2</v>
      </c>
      <c r="CI40" s="135">
        <f t="shared" si="6"/>
        <v>1</v>
      </c>
      <c r="CK40" s="136" t="str">
        <f t="shared" si="7"/>
        <v>御坊市</v>
      </c>
      <c r="CL40" s="137">
        <f t="shared" si="17"/>
        <v>118.97966082834948</v>
      </c>
      <c r="CM40" s="75">
        <f t="shared" si="18"/>
        <v>2.5491751942171632E-2</v>
      </c>
      <c r="CN40" s="76">
        <f t="shared" si="19"/>
        <v>112.2851700292787</v>
      </c>
      <c r="CO40" s="75">
        <f t="shared" si="20"/>
        <v>2.7011581308637071E-2</v>
      </c>
      <c r="CP40" s="76">
        <f t="shared" si="8"/>
        <v>1.3892713838110311</v>
      </c>
      <c r="CQ40" s="75">
        <f t="shared" si="21"/>
        <v>0</v>
      </c>
      <c r="CR40" s="76">
        <f t="shared" si="9"/>
        <v>5.3052194152597405</v>
      </c>
      <c r="CS40" s="75">
        <f t="shared" si="22"/>
        <v>0</v>
      </c>
      <c r="CT40" s="76">
        <f t="shared" si="10"/>
        <v>32.784857867066819</v>
      </c>
      <c r="CU40" s="77">
        <f t="shared" si="23"/>
        <v>8.1623047165566842E-2</v>
      </c>
      <c r="CV40" s="18"/>
      <c r="CW40" s="1078">
        <f t="shared" si="24"/>
        <v>3.0329999999999999</v>
      </c>
      <c r="CX40" s="1081">
        <f>VLOOKUP($AX40&amp;"_"&amp;$CW$14,データシート1!$A:$BS,MATCH($CW$12&amp;"_"&amp;CX$20,データシート1!$A$1:$BS$1,0),0)</f>
        <v>3.0329999999999999</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2.6760000000000002</v>
      </c>
      <c r="DB40" s="1081">
        <f>VLOOKUP($AX40&amp;"_"&amp;$CW$14,データシート1!$A:$BS,MATCH($CW$12&amp;"_"&amp;DB$20,データシート1!$A$1:$BS$1,0),0)</f>
        <v>40.4</v>
      </c>
      <c r="DC40" s="1081">
        <f>VLOOKUP($AX40&amp;"_"&amp;$CW$14,データシート1!$A:$BS,MATCH($CW$12&amp;"_"&amp;DC$20,データシート1!$A$1:$BS$1,0),0)</f>
        <v>0</v>
      </c>
      <c r="DD40" s="1080">
        <f t="shared" si="11"/>
        <v>46.108999999999995</v>
      </c>
      <c r="DE40" s="18"/>
      <c r="DF40" s="138">
        <f>VLOOKUP($AX40&amp;"_"&amp;$DF$14,データシート1!$A:$BS,MATCH($DF$12&amp;"_"&amp;DF$20,データシート1!$A$1:$BS$1,0),0)</f>
        <v>1</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1</v>
      </c>
      <c r="DJ40" s="74">
        <f>VLOOKUP($AX40&amp;"_"&amp;$DF$14,データシート1!$A:$BS,MATCH($DF$12&amp;"_"&amp;DJ$20,データシート1!$A$1:$BS$1,0),0)</f>
        <v>1</v>
      </c>
      <c r="DK40" s="74">
        <f>VLOOKUP($AX40&amp;"_"&amp;$DF$14,データシート1!$A:$BS,MATCH($DF$12&amp;"_"&amp;DK$20,データシート1!$A$1:$BS$1,0),0)</f>
        <v>0</v>
      </c>
      <c r="DL40" s="78">
        <f t="shared" si="12"/>
        <v>3</v>
      </c>
      <c r="DM40" s="18"/>
      <c r="DN40" s="139">
        <f t="shared" si="26"/>
        <v>7.0000000000000007E-2</v>
      </c>
      <c r="DO40" s="140">
        <f t="shared" si="27"/>
        <v>0</v>
      </c>
      <c r="DP40" s="140">
        <f t="shared" si="29"/>
        <v>0</v>
      </c>
      <c r="DQ40" s="140">
        <f t="shared" si="30"/>
        <v>0.06</v>
      </c>
      <c r="DR40" s="140">
        <f t="shared" si="31"/>
        <v>0.88</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19212</v>
      </c>
      <c r="AY41" s="20" t="str">
        <f>IF(IFERROR(比較地域マスタ!$Z26,"")=0,"",IFERROR(比較地域マスタ!$Z26,""))</f>
        <v>上野原市</v>
      </c>
      <c r="BB41" s="122" t="str">
        <f t="shared" si="0"/>
        <v>19212</v>
      </c>
      <c r="BC41" s="123" t="str">
        <f t="shared" si="0"/>
        <v>上野原市</v>
      </c>
      <c r="BD41" s="40">
        <f t="shared" si="14"/>
        <v>132.35189201814973</v>
      </c>
      <c r="BE41" s="40">
        <f t="shared" si="15"/>
        <v>39.132696480608182</v>
      </c>
      <c r="BF41" s="40">
        <f>VLOOKUP($AX41&amp;"_"&amp;$BC$14,データシート1!$A:$BS,MATCH($BC$12&amp;"_"&amp;BF$20,データシート1!$A$1:$BS$1,0),0)</f>
        <v>35.287605338689517</v>
      </c>
      <c r="BG41" s="40">
        <f>VLOOKUP($AX41&amp;"_"&amp;$BC$14,データシート1!$A:$BS,MATCH($BC$12&amp;"_"&amp;BG$20,データシート1!$A$1:$BS$1,0),0)</f>
        <v>1.4027778843980772</v>
      </c>
      <c r="BH41" s="40">
        <f>VLOOKUP($AX41&amp;"_"&amp;$BC$14,データシート1!$A:$BS,MATCH($BC$12&amp;"_"&amp;BH$20,データシート1!$A$1:$BS$1,0),0)</f>
        <v>2.4423132575205853</v>
      </c>
      <c r="BI41" s="40">
        <f>VLOOKUP($AX41&amp;"_"&amp;$BC$14,データシート1!$A:$BS,MATCH($BC$12&amp;"_"&amp;BI$20,データシート1!$A$1:$BS$1,0),0)</f>
        <v>24.004452137354882</v>
      </c>
      <c r="BJ41" s="40">
        <f>VLOOKUP($AX41&amp;"_"&amp;$BC$14,データシート1!$A:$BS,MATCH($BC$12&amp;"_"&amp;BJ$20,データシート1!$A$1:$BS$1,0),0)</f>
        <v>28.396188311725002</v>
      </c>
      <c r="BK41" s="40">
        <f t="shared" si="1"/>
        <v>37.252387974861691</v>
      </c>
      <c r="BL41" s="40">
        <f t="shared" si="2"/>
        <v>35.919407566884651</v>
      </c>
      <c r="BM41" s="40">
        <f>VLOOKUP($AX41&amp;"_"&amp;$BC$14,データシート1!$A:$BS,MATCH($BC$12&amp;"_"&amp;BM$20,データシート1!$A$1:$BS$1,0),0)</f>
        <v>18.52150740989871</v>
      </c>
      <c r="BN41" s="40">
        <f>VLOOKUP($AX41&amp;"_"&amp;$BC$14,データシート1!$A:$BS,MATCH($BC$12&amp;"_"&amp;BN$20,データシート1!$A$1:$BS$1,0),0)</f>
        <v>17.397900156985941</v>
      </c>
      <c r="BO41" s="40">
        <f>VLOOKUP($AX41&amp;"_"&amp;$BC$14,データシート1!$A:$BS,MATCH($BC$12&amp;"_"&amp;BO$20,データシート1!$A$1:$BS$1,0),0)</f>
        <v>1.3329804079770411</v>
      </c>
      <c r="BP41" s="40">
        <f>VLOOKUP($AX41&amp;"_"&amp;$BC$14,データシート1!$A:$BS,MATCH($BC$12&amp;"_"&amp;BP$20,データシート1!$A$1:$BS$1,0),0)</f>
        <v>0</v>
      </c>
      <c r="BQ41" s="40">
        <f>VLOOKUP($AX41&amp;"_"&amp;$BC$14,データシート1!$A:$BS,MATCH($BC$12&amp;"_"&amp;BQ$20,データシート1!$A$1:$BS$1,0),0)</f>
        <v>3.5661671136000002</v>
      </c>
      <c r="BR41" s="41">
        <f t="shared" si="3"/>
        <v>132.35189201814973</v>
      </c>
      <c r="BT41" s="134" t="str">
        <f t="shared" si="4"/>
        <v>上野原市</v>
      </c>
      <c r="BU41" s="38">
        <f t="shared" si="25"/>
        <v>132.35189201814973</v>
      </c>
      <c r="BV41" s="69">
        <f t="shared" si="16"/>
        <v>0.29567160607905646</v>
      </c>
      <c r="BW41" s="69">
        <f t="shared" si="5"/>
        <v>0.2666195760454293</v>
      </c>
      <c r="BX41" s="69">
        <f t="shared" si="5"/>
        <v>1.0598850254484544E-2</v>
      </c>
      <c r="BY41" s="69">
        <f t="shared" si="5"/>
        <v>1.8453179779142598E-2</v>
      </c>
      <c r="BZ41" s="69">
        <f t="shared" si="5"/>
        <v>0.18136840940712123</v>
      </c>
      <c r="CA41" s="69">
        <f t="shared" si="5"/>
        <v>0.21455067909290609</v>
      </c>
      <c r="CB41" s="69">
        <f t="shared" si="5"/>
        <v>0.28146471808467372</v>
      </c>
      <c r="CC41" s="69">
        <f t="shared" si="5"/>
        <v>0.27139323072131782</v>
      </c>
      <c r="CD41" s="69">
        <f t="shared" si="5"/>
        <v>0.13994138751986115</v>
      </c>
      <c r="CE41" s="69">
        <f t="shared" si="5"/>
        <v>0.13145184320145667</v>
      </c>
      <c r="CF41" s="69">
        <f t="shared" si="5"/>
        <v>1.0071487363355912E-2</v>
      </c>
      <c r="CG41" s="69">
        <f t="shared" si="5"/>
        <v>0</v>
      </c>
      <c r="CH41" s="69">
        <f t="shared" si="5"/>
        <v>2.6944587336242713E-2</v>
      </c>
      <c r="CI41" s="135">
        <f t="shared" si="6"/>
        <v>1</v>
      </c>
      <c r="CK41" s="136" t="str">
        <f t="shared" si="7"/>
        <v>上野原市</v>
      </c>
      <c r="CL41" s="137">
        <f t="shared" si="17"/>
        <v>39.132696480608182</v>
      </c>
      <c r="CM41" s="75">
        <f t="shared" si="18"/>
        <v>0</v>
      </c>
      <c r="CN41" s="76">
        <f t="shared" si="19"/>
        <v>35.287605338689517</v>
      </c>
      <c r="CO41" s="75">
        <f t="shared" si="20"/>
        <v>0</v>
      </c>
      <c r="CP41" s="76">
        <f t="shared" si="8"/>
        <v>1.4027778843980772</v>
      </c>
      <c r="CQ41" s="75">
        <f t="shared" si="21"/>
        <v>0</v>
      </c>
      <c r="CR41" s="76">
        <f t="shared" si="9"/>
        <v>2.4423132575205853</v>
      </c>
      <c r="CS41" s="75">
        <f t="shared" si="22"/>
        <v>0</v>
      </c>
      <c r="CT41" s="76">
        <f t="shared" si="10"/>
        <v>24.004452137354882</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0</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0</v>
      </c>
      <c r="DM41" s="18"/>
      <c r="DN41" s="139">
        <f t="shared" si="26"/>
        <v>0</v>
      </c>
      <c r="DO41" s="140">
        <f t="shared" si="27"/>
        <v>0</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28222</v>
      </c>
      <c r="AY42" s="20" t="str">
        <f>IF(IFERROR(比較地域マスタ!$Z27,"")=0,"",IFERROR(比較地域マスタ!$Z27,""))</f>
        <v>養父市</v>
      </c>
      <c r="BB42" s="122" t="str">
        <f t="shared" si="0"/>
        <v>28222</v>
      </c>
      <c r="BC42" s="123" t="str">
        <f t="shared" si="0"/>
        <v>養父市</v>
      </c>
      <c r="BD42" s="40">
        <f t="shared" si="14"/>
        <v>166.2948972155057</v>
      </c>
      <c r="BE42" s="40">
        <f t="shared" si="15"/>
        <v>74.998848874442814</v>
      </c>
      <c r="BF42" s="40">
        <f>VLOOKUP($AX42&amp;"_"&amp;$BC$14,データシート1!$A:$BS,MATCH($BC$12&amp;"_"&amp;BF$20,データシート1!$A$1:$BS$1,0),0)</f>
        <v>63.849559345269697</v>
      </c>
      <c r="BG42" s="40">
        <f>VLOOKUP($AX42&amp;"_"&amp;$BC$14,データシート1!$A:$BS,MATCH($BC$12&amp;"_"&amp;BG$20,データシート1!$A$1:$BS$1,0),0)</f>
        <v>1.3933622234629697</v>
      </c>
      <c r="BH42" s="40">
        <f>VLOOKUP($AX42&amp;"_"&amp;$BC$14,データシート1!$A:$BS,MATCH($BC$12&amp;"_"&amp;BH$20,データシート1!$A$1:$BS$1,0),0)</f>
        <v>9.7559273057101468</v>
      </c>
      <c r="BI42" s="40">
        <f>VLOOKUP($AX42&amp;"_"&amp;$BC$14,データシート1!$A:$BS,MATCH($BC$12&amp;"_"&amp;BI$20,データシート1!$A$1:$BS$1,0),0)</f>
        <v>21.462388653865609</v>
      </c>
      <c r="BJ42" s="40">
        <f>VLOOKUP($AX42&amp;"_"&amp;$BC$14,データシート1!$A:$BS,MATCH($BC$12&amp;"_"&amp;BJ$20,データシート1!$A$1:$BS$1,0),0)</f>
        <v>18.307907688401727</v>
      </c>
      <c r="BK42" s="40">
        <f t="shared" si="1"/>
        <v>48.011206717901402</v>
      </c>
      <c r="BL42" s="40">
        <f t="shared" si="2"/>
        <v>46.665431301806031</v>
      </c>
      <c r="BM42" s="40">
        <f>VLOOKUP($AX42&amp;"_"&amp;$BC$14,データシート1!$A:$BS,MATCH($BC$12&amp;"_"&amp;BM$20,データシート1!$A$1:$BS$1,0),0)</f>
        <v>20.349168057977874</v>
      </c>
      <c r="BN42" s="40">
        <f>VLOOKUP($AX42&amp;"_"&amp;$BC$14,データシート1!$A:$BS,MATCH($BC$12&amp;"_"&amp;BN$20,データシート1!$A$1:$BS$1,0),0)</f>
        <v>26.316263243828157</v>
      </c>
      <c r="BO42" s="40">
        <f>VLOOKUP($AX42&amp;"_"&amp;$BC$14,データシート1!$A:$BS,MATCH($BC$12&amp;"_"&amp;BO$20,データシート1!$A$1:$BS$1,0),0)</f>
        <v>1.3457754160953681</v>
      </c>
      <c r="BP42" s="40">
        <f>VLOOKUP($AX42&amp;"_"&amp;$BC$14,データシート1!$A:$BS,MATCH($BC$12&amp;"_"&amp;BP$20,データシート1!$A$1:$BS$1,0),0)</f>
        <v>0</v>
      </c>
      <c r="BQ42" s="40">
        <f>VLOOKUP($AX42&amp;"_"&amp;$BC$14,データシート1!$A:$BS,MATCH($BC$12&amp;"_"&amp;BQ$20,データシート1!$A$1:$BS$1,0),0)</f>
        <v>3.5145452808941449</v>
      </c>
      <c r="BR42" s="41">
        <f t="shared" si="3"/>
        <v>166.2948972155057</v>
      </c>
      <c r="BT42" s="134" t="str">
        <f t="shared" si="4"/>
        <v>養父市</v>
      </c>
      <c r="BU42" s="38">
        <f t="shared" si="25"/>
        <v>166.2948972155057</v>
      </c>
      <c r="BV42" s="69">
        <f t="shared" si="16"/>
        <v>0.45099909937254379</v>
      </c>
      <c r="BW42" s="69">
        <f t="shared" si="5"/>
        <v>0.38395380985458299</v>
      </c>
      <c r="BX42" s="69">
        <f t="shared" si="5"/>
        <v>8.3788633734039174E-3</v>
      </c>
      <c r="BY42" s="69">
        <f t="shared" si="5"/>
        <v>5.8666426144556902E-2</v>
      </c>
      <c r="BZ42" s="69">
        <f t="shared" si="5"/>
        <v>0.12906222026796146</v>
      </c>
      <c r="CA42" s="69">
        <f t="shared" ref="CA42:CH68" si="32">BJ42/$BR42</f>
        <v>0.11009302146340698</v>
      </c>
      <c r="CB42" s="69">
        <f t="shared" si="32"/>
        <v>0.28871124443272894</v>
      </c>
      <c r="CC42" s="69">
        <f t="shared" si="32"/>
        <v>0.28061854021492394</v>
      </c>
      <c r="CD42" s="69">
        <f t="shared" si="32"/>
        <v>0.12236796437359639</v>
      </c>
      <c r="CE42" s="69">
        <f t="shared" si="32"/>
        <v>0.15825057584132757</v>
      </c>
      <c r="CF42" s="69">
        <f t="shared" si="32"/>
        <v>8.0927042178049764E-3</v>
      </c>
      <c r="CG42" s="69">
        <f t="shared" si="32"/>
        <v>0</v>
      </c>
      <c r="CH42" s="69">
        <f t="shared" si="32"/>
        <v>2.1134414463358776E-2</v>
      </c>
      <c r="CI42" s="135">
        <f t="shared" si="6"/>
        <v>1</v>
      </c>
      <c r="CK42" s="136" t="str">
        <f t="shared" si="7"/>
        <v>養父市</v>
      </c>
      <c r="CL42" s="137">
        <f t="shared" si="17"/>
        <v>74.998848874442814</v>
      </c>
      <c r="CM42" s="75">
        <f t="shared" si="18"/>
        <v>0.40668624195902503</v>
      </c>
      <c r="CN42" s="76">
        <f t="shared" si="19"/>
        <v>63.849559345269697</v>
      </c>
      <c r="CO42" s="75">
        <f t="shared" si="20"/>
        <v>0.47770102586087265</v>
      </c>
      <c r="CP42" s="76">
        <f t="shared" si="8"/>
        <v>1.3933622234629697</v>
      </c>
      <c r="CQ42" s="75">
        <f t="shared" si="21"/>
        <v>0</v>
      </c>
      <c r="CR42" s="76">
        <f t="shared" si="9"/>
        <v>9.7559273057101468</v>
      </c>
      <c r="CS42" s="75">
        <f t="shared" si="22"/>
        <v>0</v>
      </c>
      <c r="CT42" s="76">
        <f t="shared" si="10"/>
        <v>21.462388653865609</v>
      </c>
      <c r="CU42" s="77">
        <f t="shared" si="23"/>
        <v>0.18222575609241828</v>
      </c>
      <c r="CV42" s="18"/>
      <c r="CW42" s="1078">
        <f t="shared" si="24"/>
        <v>30.501000000000001</v>
      </c>
      <c r="CX42" s="1081">
        <f>VLOOKUP($AX42&amp;"_"&amp;$CW$14,データシート1!$A:$BS,MATCH($CW$12&amp;"_"&amp;CX$20,データシート1!$A$1:$BS$1,0),0)</f>
        <v>30.501000000000001</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3.911</v>
      </c>
      <c r="DB42" s="1081">
        <f>VLOOKUP($AX42&amp;"_"&amp;$CW$14,データシート1!$A:$BS,MATCH($CW$12&amp;"_"&amp;DB$20,データシート1!$A$1:$BS$1,0),0)</f>
        <v>0</v>
      </c>
      <c r="DC42" s="1081">
        <f>VLOOKUP($AX42&amp;"_"&amp;$CW$14,データシート1!$A:$BS,MATCH($CW$12&amp;"_"&amp;DC$20,データシート1!$A$1:$BS$1,0),0)</f>
        <v>0</v>
      </c>
      <c r="DD42" s="1080">
        <f t="shared" si="11"/>
        <v>34.411999999999999</v>
      </c>
      <c r="DE42" s="18"/>
      <c r="DF42" s="138">
        <f>VLOOKUP($AX42&amp;"_"&amp;$DF$14,データシート1!$A:$BS,MATCH($DF$12&amp;"_"&amp;DF$20,データシート1!$A$1:$BS$1,0),0)</f>
        <v>2</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1</v>
      </c>
      <c r="DJ42" s="74">
        <f>VLOOKUP($AX42&amp;"_"&amp;$DF$14,データシート1!$A:$BS,MATCH($DF$12&amp;"_"&amp;DJ$20,データシート1!$A$1:$BS$1,0),0)</f>
        <v>0</v>
      </c>
      <c r="DK42" s="74">
        <f>VLOOKUP($AX42&amp;"_"&amp;$DF$14,データシート1!$A:$BS,MATCH($DF$12&amp;"_"&amp;DK$20,データシート1!$A$1:$BS$1,0),0)</f>
        <v>0</v>
      </c>
      <c r="DL42" s="78">
        <f t="shared" si="12"/>
        <v>3</v>
      </c>
      <c r="DM42" s="18"/>
      <c r="DN42" s="139">
        <f t="shared" si="26"/>
        <v>0.89</v>
      </c>
      <c r="DO42" s="140">
        <f t="shared" si="27"/>
        <v>0</v>
      </c>
      <c r="DP42" s="140">
        <f t="shared" si="29"/>
        <v>0</v>
      </c>
      <c r="DQ42" s="140">
        <f t="shared" si="30"/>
        <v>0.11</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09342</v>
      </c>
      <c r="AY43" s="20" t="str">
        <f>IF(IFERROR(比較地域マスタ!$Z28,"")=0,"",IFERROR(比較地域マスタ!$Z28,""))</f>
        <v>益子町</v>
      </c>
      <c r="AZ43" s="26"/>
      <c r="BB43" s="122" t="str">
        <f t="shared" si="0"/>
        <v>09342</v>
      </c>
      <c r="BC43" s="123" t="str">
        <f t="shared" si="0"/>
        <v>益子町</v>
      </c>
      <c r="BD43" s="40">
        <f t="shared" si="14"/>
        <v>105.0072445993532</v>
      </c>
      <c r="BE43" s="40">
        <f t="shared" si="15"/>
        <v>14.292163730780302</v>
      </c>
      <c r="BF43" s="40">
        <f>VLOOKUP($AX43&amp;"_"&amp;$BC$14,データシート1!$A:$BS,MATCH($BC$12&amp;"_"&amp;BF$20,データシート1!$A$1:$BS$1,0),0)</f>
        <v>8.091047116249614</v>
      </c>
      <c r="BG43" s="40">
        <f>VLOOKUP($AX43&amp;"_"&amp;$BC$14,データシート1!$A:$BS,MATCH($BC$12&amp;"_"&amp;BG$20,データシート1!$A$1:$BS$1,0),0)</f>
        <v>1.6164087285285222</v>
      </c>
      <c r="BH43" s="40">
        <f>VLOOKUP($AX43&amp;"_"&amp;$BC$14,データシート1!$A:$BS,MATCH($BC$12&amp;"_"&amp;BH$20,データシート1!$A$1:$BS$1,0),0)</f>
        <v>4.5847078860021666</v>
      </c>
      <c r="BI43" s="40">
        <f>VLOOKUP($AX43&amp;"_"&amp;$BC$14,データシート1!$A:$BS,MATCH($BC$12&amp;"_"&amp;BI$20,データシート1!$A$1:$BS$1,0),0)</f>
        <v>16.653929190288608</v>
      </c>
      <c r="BJ43" s="40">
        <f>VLOOKUP($AX43&amp;"_"&amp;$BC$14,データシート1!$A:$BS,MATCH($BC$12&amp;"_"&amp;BJ$20,データシート1!$A$1:$BS$1,0),0)</f>
        <v>26.108398019018477</v>
      </c>
      <c r="BK43" s="40">
        <f t="shared" si="1"/>
        <v>45.597248551959581</v>
      </c>
      <c r="BL43" s="40">
        <f t="shared" si="2"/>
        <v>44.268808308153559</v>
      </c>
      <c r="BM43" s="40">
        <f>VLOOKUP($AX43&amp;"_"&amp;$BC$14,データシート1!$A:$BS,MATCH($BC$12&amp;"_"&amp;BM$20,データシート1!$A$1:$BS$1,0),0)</f>
        <v>23.289378641143507</v>
      </c>
      <c r="BN43" s="40">
        <f>VLOOKUP($AX43&amp;"_"&amp;$BC$14,データシート1!$A:$BS,MATCH($BC$12&amp;"_"&amp;BN$20,データシート1!$A$1:$BS$1,0),0)</f>
        <v>20.979429667010052</v>
      </c>
      <c r="BO43" s="40">
        <f>VLOOKUP($AX43&amp;"_"&amp;$BC$14,データシート1!$A:$BS,MATCH($BC$12&amp;"_"&amp;BO$20,データシート1!$A$1:$BS$1,0),0)</f>
        <v>1.3284402438060219</v>
      </c>
      <c r="BP43" s="40">
        <f>VLOOKUP($AX43&amp;"_"&amp;$BC$14,データシート1!$A:$BS,MATCH($BC$12&amp;"_"&amp;BP$20,データシート1!$A$1:$BS$1,0),0)</f>
        <v>0</v>
      </c>
      <c r="BQ43" s="40">
        <f>VLOOKUP($AX43&amp;"_"&amp;$BC$14,データシート1!$A:$BS,MATCH($BC$12&amp;"_"&amp;BQ$20,データシート1!$A$1:$BS$1,0),0)</f>
        <v>2.3555051073062301</v>
      </c>
      <c r="BR43" s="41">
        <f t="shared" si="3"/>
        <v>105.0072445993532</v>
      </c>
      <c r="BT43" s="134" t="str">
        <f t="shared" si="4"/>
        <v>益子町</v>
      </c>
      <c r="BU43" s="38">
        <f t="shared" si="25"/>
        <v>105.0072445993532</v>
      </c>
      <c r="BV43" s="69">
        <f t="shared" si="16"/>
        <v>0.13610645422904788</v>
      </c>
      <c r="BW43" s="69">
        <f t="shared" si="16"/>
        <v>7.7052275270343126E-2</v>
      </c>
      <c r="BX43" s="69">
        <f t="shared" si="16"/>
        <v>1.5393306763698079E-2</v>
      </c>
      <c r="BY43" s="69">
        <f t="shared" si="16"/>
        <v>4.3660872195006688E-2</v>
      </c>
      <c r="BZ43" s="69">
        <f t="shared" si="16"/>
        <v>0.15859790678091165</v>
      </c>
      <c r="CA43" s="69">
        <f t="shared" si="32"/>
        <v>0.24863425489006016</v>
      </c>
      <c r="CB43" s="69">
        <f t="shared" si="32"/>
        <v>0.43422954983660661</v>
      </c>
      <c r="CC43" s="69">
        <f t="shared" si="32"/>
        <v>0.42157861085735254</v>
      </c>
      <c r="CD43" s="69">
        <f t="shared" si="32"/>
        <v>0.22178830355945708</v>
      </c>
      <c r="CE43" s="69">
        <f t="shared" si="32"/>
        <v>0.19979030729789549</v>
      </c>
      <c r="CF43" s="69">
        <f t="shared" si="32"/>
        <v>1.2650938979254052E-2</v>
      </c>
      <c r="CG43" s="69">
        <f t="shared" si="32"/>
        <v>0</v>
      </c>
      <c r="CH43" s="69">
        <f t="shared" si="32"/>
        <v>2.2431834263373661E-2</v>
      </c>
      <c r="CI43" s="135">
        <f t="shared" si="6"/>
        <v>1</v>
      </c>
      <c r="CJ43" s="26"/>
      <c r="CK43" s="136" t="str">
        <f t="shared" si="7"/>
        <v>益子町</v>
      </c>
      <c r="CL43" s="137">
        <f t="shared" si="17"/>
        <v>14.292163730780302</v>
      </c>
      <c r="CM43" s="75">
        <f t="shared" si="18"/>
        <v>0.34515417629704659</v>
      </c>
      <c r="CN43" s="76">
        <f t="shared" si="19"/>
        <v>8.091047116249614</v>
      </c>
      <c r="CO43" s="75">
        <f t="shared" si="20"/>
        <v>0.60968622838604336</v>
      </c>
      <c r="CP43" s="76">
        <f t="shared" si="8"/>
        <v>1.6164087285285222</v>
      </c>
      <c r="CQ43" s="75">
        <f t="shared" si="21"/>
        <v>0</v>
      </c>
      <c r="CR43" s="76">
        <f t="shared" si="9"/>
        <v>4.5847078860021666</v>
      </c>
      <c r="CS43" s="75">
        <f t="shared" si="22"/>
        <v>0</v>
      </c>
      <c r="CT43" s="76">
        <f t="shared" si="10"/>
        <v>16.653929190288608</v>
      </c>
      <c r="CU43" s="77">
        <f t="shared" si="23"/>
        <v>0</v>
      </c>
      <c r="CV43" s="18"/>
      <c r="CW43" s="1078">
        <f t="shared" si="24"/>
        <v>4.9329999999999998</v>
      </c>
      <c r="CX43" s="1081">
        <f>VLOOKUP($AX43&amp;"_"&amp;$CW$14,データシート1!$A:$BS,MATCH($CW$12&amp;"_"&amp;CX$20,データシート1!$A$1:$BS$1,0),0)</f>
        <v>4.9329999999999998</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4.9329999999999998</v>
      </c>
      <c r="DE43" s="18"/>
      <c r="DF43" s="138">
        <f>VLOOKUP($AX43&amp;"_"&amp;$DF$14,データシート1!$A:$BS,MATCH($DF$12&amp;"_"&amp;DF$20,データシート1!$A$1:$BS$1,0),0)</f>
        <v>1</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1</v>
      </c>
      <c r="DM43" s="18"/>
      <c r="DN43" s="139">
        <f t="shared" si="26"/>
        <v>1</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21303</v>
      </c>
      <c r="AY44" s="20" t="str">
        <f>IF(IFERROR(比較地域マスタ!$Z29,"")=0,"",IFERROR(比較地域マスタ!$Z29,""))</f>
        <v>笠松町</v>
      </c>
      <c r="BB44" s="122" t="str">
        <f t="shared" si="0"/>
        <v>21303</v>
      </c>
      <c r="BC44" s="123" t="str">
        <f t="shared" si="0"/>
        <v>笠松町</v>
      </c>
      <c r="BD44" s="40">
        <f t="shared" si="14"/>
        <v>116.27924303914176</v>
      </c>
      <c r="BE44" s="40">
        <f t="shared" si="15"/>
        <v>30.039928005364892</v>
      </c>
      <c r="BF44" s="40">
        <f>VLOOKUP($AX44&amp;"_"&amp;$BC$14,データシート1!$A:$BS,MATCH($BC$12&amp;"_"&amp;BF$20,データシート1!$A$1:$BS$1,0),0)</f>
        <v>29.215965407945859</v>
      </c>
      <c r="BG44" s="40">
        <f>VLOOKUP($AX44&amp;"_"&amp;$BC$14,データシート1!$A:$BS,MATCH($BC$12&amp;"_"&amp;BG$20,データシート1!$A$1:$BS$1,0),0)</f>
        <v>0.5841557529755228</v>
      </c>
      <c r="BH44" s="40">
        <f>VLOOKUP($AX44&amp;"_"&amp;$BC$14,データシート1!$A:$BS,MATCH($BC$12&amp;"_"&amp;BH$20,データシート1!$A$1:$BS$1,0),0)</f>
        <v>0.23980684444351136</v>
      </c>
      <c r="BI44" s="40">
        <f>VLOOKUP($AX44&amp;"_"&amp;$BC$14,データシート1!$A:$BS,MATCH($BC$12&amp;"_"&amp;BI$20,データシート1!$A$1:$BS$1,0),0)</f>
        <v>25.70652290112324</v>
      </c>
      <c r="BJ44" s="40">
        <f>VLOOKUP($AX44&amp;"_"&amp;$BC$14,データシート1!$A:$BS,MATCH($BC$12&amp;"_"&amp;BJ$20,データシート1!$A$1:$BS$1,0),0)</f>
        <v>27.38288845362203</v>
      </c>
      <c r="BK44" s="40">
        <f t="shared" si="1"/>
        <v>33.149903679031603</v>
      </c>
      <c r="BL44" s="40">
        <f t="shared" si="2"/>
        <v>31.847053451462234</v>
      </c>
      <c r="BM44" s="40">
        <f>VLOOKUP($AX44&amp;"_"&amp;$BC$14,データシート1!$A:$BS,MATCH($BC$12&amp;"_"&amp;BM$20,データシート1!$A$1:$BS$1,0),0)</f>
        <v>19.400351886922994</v>
      </c>
      <c r="BN44" s="40">
        <f>VLOOKUP($AX44&amp;"_"&amp;$BC$14,データシート1!$A:$BS,MATCH($BC$12&amp;"_"&amp;BN$20,データシート1!$A$1:$BS$1,0),0)</f>
        <v>12.446701564539239</v>
      </c>
      <c r="BO44" s="40">
        <f>VLOOKUP($AX44&amp;"_"&amp;$BC$14,データシート1!$A:$BS,MATCH($BC$12&amp;"_"&amp;BO$20,データシート1!$A$1:$BS$1,0),0)</f>
        <v>1.3028502275693681</v>
      </c>
      <c r="BP44" s="40">
        <f>VLOOKUP($AX44&amp;"_"&amp;$BC$14,データシート1!$A:$BS,MATCH($BC$12&amp;"_"&amp;BP$20,データシート1!$A$1:$BS$1,0),0)</f>
        <v>0</v>
      </c>
      <c r="BQ44" s="40">
        <f>VLOOKUP($AX44&amp;"_"&amp;$BC$14,データシート1!$A:$BS,MATCH($BC$12&amp;"_"&amp;BQ$20,データシート1!$A$1:$BS$1,0),0)</f>
        <v>0</v>
      </c>
      <c r="BR44" s="41">
        <f t="shared" si="3"/>
        <v>116.27924303914176</v>
      </c>
      <c r="BT44" s="134" t="str">
        <f t="shared" si="4"/>
        <v>笠松町</v>
      </c>
      <c r="BU44" s="38">
        <f t="shared" si="25"/>
        <v>116.27924303914176</v>
      </c>
      <c r="BV44" s="69">
        <f t="shared" si="16"/>
        <v>0.2583429958797796</v>
      </c>
      <c r="BW44" s="69">
        <f t="shared" si="16"/>
        <v>0.251256928101185</v>
      </c>
      <c r="BX44" s="69">
        <f t="shared" si="16"/>
        <v>5.023731989542494E-3</v>
      </c>
      <c r="BY44" s="69">
        <f t="shared" si="16"/>
        <v>2.0623357890521173E-3</v>
      </c>
      <c r="BZ44" s="69">
        <f t="shared" si="16"/>
        <v>0.22107576751656308</v>
      </c>
      <c r="CA44" s="69">
        <f t="shared" si="32"/>
        <v>0.2354924897851669</v>
      </c>
      <c r="CB44" s="69">
        <f t="shared" si="32"/>
        <v>0.28508874681849045</v>
      </c>
      <c r="CC44" s="69">
        <f t="shared" si="32"/>
        <v>0.27388425155762258</v>
      </c>
      <c r="CD44" s="69">
        <f t="shared" si="32"/>
        <v>0.16684277760900521</v>
      </c>
      <c r="CE44" s="69">
        <f t="shared" si="32"/>
        <v>0.10704147394861736</v>
      </c>
      <c r="CF44" s="69">
        <f t="shared" si="32"/>
        <v>1.1204495260867878E-2</v>
      </c>
      <c r="CG44" s="69">
        <f t="shared" si="32"/>
        <v>0</v>
      </c>
      <c r="CH44" s="69">
        <f t="shared" si="32"/>
        <v>0</v>
      </c>
      <c r="CI44" s="135">
        <f t="shared" si="6"/>
        <v>1</v>
      </c>
      <c r="CK44" s="136" t="str">
        <f t="shared" si="7"/>
        <v>笠松町</v>
      </c>
      <c r="CL44" s="137">
        <f t="shared" si="17"/>
        <v>30.039928005364892</v>
      </c>
      <c r="CM44" s="75">
        <f t="shared" si="18"/>
        <v>8.7683299358426836E-2</v>
      </c>
      <c r="CN44" s="76">
        <f t="shared" si="19"/>
        <v>29.215965407945859</v>
      </c>
      <c r="CO44" s="75">
        <f t="shared" si="20"/>
        <v>9.0156185606778946E-2</v>
      </c>
      <c r="CP44" s="76">
        <f t="shared" si="8"/>
        <v>0.5841557529755228</v>
      </c>
      <c r="CQ44" s="75">
        <f t="shared" si="21"/>
        <v>0</v>
      </c>
      <c r="CR44" s="76">
        <f t="shared" si="9"/>
        <v>0.23980684444351136</v>
      </c>
      <c r="CS44" s="75">
        <f t="shared" si="22"/>
        <v>0</v>
      </c>
      <c r="CT44" s="76">
        <f t="shared" si="10"/>
        <v>25.70652290112324</v>
      </c>
      <c r="CU44" s="77">
        <f t="shared" si="23"/>
        <v>0.16217673685529194</v>
      </c>
      <c r="CV44" s="18"/>
      <c r="CW44" s="1078">
        <f t="shared" si="24"/>
        <v>2.6339999999999999</v>
      </c>
      <c r="CX44" s="1081">
        <f>VLOOKUP($AX44&amp;"_"&amp;$CW$14,データシート1!$A:$BS,MATCH($CW$12&amp;"_"&amp;CX$20,データシート1!$A$1:$BS$1,0),0)</f>
        <v>2.6339999999999999</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4.1689999999999996</v>
      </c>
      <c r="DB44" s="1081">
        <f>VLOOKUP($AX44&amp;"_"&amp;$CW$14,データシート1!$A:$BS,MATCH($CW$12&amp;"_"&amp;DB$20,データシート1!$A$1:$BS$1,0),0)</f>
        <v>0</v>
      </c>
      <c r="DC44" s="1081">
        <f>VLOOKUP($AX44&amp;"_"&amp;$CW$14,データシート1!$A:$BS,MATCH($CW$12&amp;"_"&amp;DC$20,データシート1!$A$1:$BS$1,0),0)</f>
        <v>0</v>
      </c>
      <c r="DD44" s="1080">
        <f t="shared" si="11"/>
        <v>6.802999999999999</v>
      </c>
      <c r="DE44" s="18"/>
      <c r="DF44" s="138">
        <f>VLOOKUP($AX44&amp;"_"&amp;$DF$14,データシート1!$A:$BS,MATCH($DF$12&amp;"_"&amp;DF$20,データシート1!$A$1:$BS$1,0),0)</f>
        <v>1</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1</v>
      </c>
      <c r="DJ44" s="74">
        <f>VLOOKUP($AX44&amp;"_"&amp;$DF$14,データシート1!$A:$BS,MATCH($DF$12&amp;"_"&amp;DJ$20,データシート1!$A$1:$BS$1,0),0)</f>
        <v>0</v>
      </c>
      <c r="DK44" s="74">
        <f>VLOOKUP($AX44&amp;"_"&amp;$DF$14,データシート1!$A:$BS,MATCH($DF$12&amp;"_"&amp;DK$20,データシート1!$A$1:$BS$1,0),0)</f>
        <v>0</v>
      </c>
      <c r="DL44" s="78">
        <f t="shared" si="12"/>
        <v>2</v>
      </c>
      <c r="DM44" s="18"/>
      <c r="DN44" s="139">
        <f t="shared" si="26"/>
        <v>0.39</v>
      </c>
      <c r="DO44" s="140">
        <f t="shared" si="27"/>
        <v>0</v>
      </c>
      <c r="DP44" s="140">
        <f t="shared" si="29"/>
        <v>0</v>
      </c>
      <c r="DQ44" s="140">
        <f t="shared" si="30"/>
        <v>0.61</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18206</v>
      </c>
      <c r="AY45" s="20" t="str">
        <f>IF(IFERROR(比較地域マスタ!$Z30,"")=0,"",IFERROR(比較地域マスタ!$Z30,""))</f>
        <v>勝山市</v>
      </c>
      <c r="BB45" s="122" t="str">
        <f t="shared" si="0"/>
        <v>18206</v>
      </c>
      <c r="BC45" s="123" t="str">
        <f t="shared" si="0"/>
        <v>勝山市</v>
      </c>
      <c r="BD45" s="40">
        <f t="shared" si="14"/>
        <v>167.39737105256438</v>
      </c>
      <c r="BE45" s="40">
        <f t="shared" si="15"/>
        <v>65.916035843703796</v>
      </c>
      <c r="BF45" s="40">
        <f>VLOOKUP($AX45&amp;"_"&amp;$BC$14,データシート1!$A:$BS,MATCH($BC$12&amp;"_"&amp;BF$20,データシート1!$A$1:$BS$1,0),0)</f>
        <v>56.420614355752242</v>
      </c>
      <c r="BG45" s="40">
        <f>VLOOKUP($AX45&amp;"_"&amp;$BC$14,データシート1!$A:$BS,MATCH($BC$12&amp;"_"&amp;BG$20,データシート1!$A$1:$BS$1,0),0)</f>
        <v>1.51991904496001</v>
      </c>
      <c r="BH45" s="40">
        <f>VLOOKUP($AX45&amp;"_"&amp;$BC$14,データシート1!$A:$BS,MATCH($BC$12&amp;"_"&amp;BH$20,データシート1!$A$1:$BS$1,0),0)</f>
        <v>7.9755024429915409</v>
      </c>
      <c r="BI45" s="40">
        <f>VLOOKUP($AX45&amp;"_"&amp;$BC$14,データシート1!$A:$BS,MATCH($BC$12&amp;"_"&amp;BI$20,データシート1!$A$1:$BS$1,0),0)</f>
        <v>20.184921304281229</v>
      </c>
      <c r="BJ45" s="40">
        <f>VLOOKUP($AX45&amp;"_"&amp;$BC$14,データシート1!$A:$BS,MATCH($BC$12&amp;"_"&amp;BJ$20,データシート1!$A$1:$BS$1,0),0)</f>
        <v>35.80055362831466</v>
      </c>
      <c r="BK45" s="40">
        <f t="shared" si="1"/>
        <v>41.53032560294865</v>
      </c>
      <c r="BL45" s="40">
        <f t="shared" si="2"/>
        <v>40.198878237418967</v>
      </c>
      <c r="BM45" s="40">
        <f>VLOOKUP($AX45&amp;"_"&amp;$BC$14,データシート1!$A:$BS,MATCH($BC$12&amp;"_"&amp;BM$20,データシート1!$A$1:$BS$1,0),0)</f>
        <v>20.815179540221642</v>
      </c>
      <c r="BN45" s="40">
        <f>VLOOKUP($AX45&amp;"_"&amp;$BC$14,データシート1!$A:$BS,MATCH($BC$12&amp;"_"&amp;BN$20,データシート1!$A$1:$BS$1,0),0)</f>
        <v>19.383698697197328</v>
      </c>
      <c r="BO45" s="40">
        <f>VLOOKUP($AX45&amp;"_"&amp;$BC$14,データシート1!$A:$BS,MATCH($BC$12&amp;"_"&amp;BO$20,データシート1!$A$1:$BS$1,0),0)</f>
        <v>1.3314473655296841</v>
      </c>
      <c r="BP45" s="40">
        <f>VLOOKUP($AX45&amp;"_"&amp;$BC$14,データシート1!$A:$BS,MATCH($BC$12&amp;"_"&amp;BP$20,データシート1!$A$1:$BS$1,0),0)</f>
        <v>0</v>
      </c>
      <c r="BQ45" s="40">
        <f>VLOOKUP($AX45&amp;"_"&amp;$BC$14,データシート1!$A:$BS,MATCH($BC$12&amp;"_"&amp;BQ$20,データシート1!$A$1:$BS$1,0),0)</f>
        <v>3.9655346733160268</v>
      </c>
      <c r="BR45" s="41">
        <f t="shared" si="3"/>
        <v>167.39737105256438</v>
      </c>
      <c r="BT45" s="134" t="str">
        <f t="shared" si="4"/>
        <v>勝山市</v>
      </c>
      <c r="BU45" s="38">
        <f t="shared" si="25"/>
        <v>167.39737105256438</v>
      </c>
      <c r="BV45" s="69">
        <f t="shared" si="16"/>
        <v>0.3937698389719963</v>
      </c>
      <c r="BW45" s="69">
        <f t="shared" si="16"/>
        <v>0.33704600019098047</v>
      </c>
      <c r="BX45" s="69">
        <f t="shared" si="16"/>
        <v>9.0797067803576239E-3</v>
      </c>
      <c r="BY45" s="69">
        <f t="shared" si="16"/>
        <v>4.7644132000658222E-2</v>
      </c>
      <c r="BZ45" s="69">
        <f t="shared" si="16"/>
        <v>0.12058087398483081</v>
      </c>
      <c r="CA45" s="69">
        <f t="shared" si="32"/>
        <v>0.21386568620048962</v>
      </c>
      <c r="CB45" s="69">
        <f t="shared" si="32"/>
        <v>0.24809425226820156</v>
      </c>
      <c r="CC45" s="69">
        <f t="shared" si="32"/>
        <v>0.24014043939074844</v>
      </c>
      <c r="CD45" s="69">
        <f t="shared" si="32"/>
        <v>0.12434591660155449</v>
      </c>
      <c r="CE45" s="69">
        <f t="shared" si="32"/>
        <v>0.11579452278919398</v>
      </c>
      <c r="CF45" s="69">
        <f t="shared" si="32"/>
        <v>7.9538128774531165E-3</v>
      </c>
      <c r="CG45" s="69">
        <f t="shared" si="32"/>
        <v>0</v>
      </c>
      <c r="CH45" s="69">
        <f t="shared" si="32"/>
        <v>2.3689348574481562E-2</v>
      </c>
      <c r="CI45" s="135">
        <f t="shared" si="6"/>
        <v>1</v>
      </c>
      <c r="CK45" s="136" t="str">
        <f t="shared" si="7"/>
        <v>勝山市</v>
      </c>
      <c r="CL45" s="137">
        <f t="shared" si="17"/>
        <v>65.916035843703796</v>
      </c>
      <c r="CM45" s="75">
        <f t="shared" si="18"/>
        <v>0.5079037228419413</v>
      </c>
      <c r="CN45" s="76">
        <f t="shared" si="19"/>
        <v>56.420614355752242</v>
      </c>
      <c r="CO45" s="75">
        <f t="shared" si="20"/>
        <v>0.59338240787140095</v>
      </c>
      <c r="CP45" s="76">
        <f t="shared" si="8"/>
        <v>1.51991904496001</v>
      </c>
      <c r="CQ45" s="75">
        <f t="shared" si="21"/>
        <v>0</v>
      </c>
      <c r="CR45" s="76">
        <f t="shared" si="9"/>
        <v>7.9755024429915409</v>
      </c>
      <c r="CS45" s="75">
        <f t="shared" si="22"/>
        <v>0</v>
      </c>
      <c r="CT45" s="76">
        <f t="shared" si="10"/>
        <v>20.184921304281229</v>
      </c>
      <c r="CU45" s="77">
        <f t="shared" si="23"/>
        <v>0.13143474576922418</v>
      </c>
      <c r="CV45" s="18"/>
      <c r="CW45" s="1078">
        <f t="shared" si="24"/>
        <v>33.478999999999999</v>
      </c>
      <c r="CX45" s="1081">
        <f>VLOOKUP($AX45&amp;"_"&amp;$CW$14,データシート1!$A:$BS,MATCH($CW$12&amp;"_"&amp;CX$20,データシート1!$A$1:$BS$1,0),0)</f>
        <v>33.478999999999999</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2.653</v>
      </c>
      <c r="DB45" s="1081">
        <f>VLOOKUP($AX45&amp;"_"&amp;$CW$14,データシート1!$A:$BS,MATCH($CW$12&amp;"_"&amp;DB$20,データシート1!$A$1:$BS$1,0),0)</f>
        <v>0</v>
      </c>
      <c r="DC45" s="1081">
        <f>VLOOKUP($AX45&amp;"_"&amp;$CW$14,データシート1!$A:$BS,MATCH($CW$12&amp;"_"&amp;DC$20,データシート1!$A$1:$BS$1,0),0)</f>
        <v>0</v>
      </c>
      <c r="DD45" s="1080">
        <f t="shared" si="11"/>
        <v>36.131999999999998</v>
      </c>
      <c r="DE45" s="18"/>
      <c r="DF45" s="138">
        <f>VLOOKUP($AX45&amp;"_"&amp;$DF$14,データシート1!$A:$BS,MATCH($DF$12&amp;"_"&amp;DF$20,データシート1!$A$1:$BS$1,0),0)</f>
        <v>6</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1</v>
      </c>
      <c r="DJ45" s="74">
        <f>VLOOKUP($AX45&amp;"_"&amp;$DF$14,データシート1!$A:$BS,MATCH($DF$12&amp;"_"&amp;DJ$20,データシート1!$A$1:$BS$1,0),0)</f>
        <v>0</v>
      </c>
      <c r="DK45" s="74">
        <f>VLOOKUP($AX45&amp;"_"&amp;$DF$14,データシート1!$A:$BS,MATCH($DF$12&amp;"_"&amp;DK$20,データシート1!$A$1:$BS$1,0),0)</f>
        <v>0</v>
      </c>
      <c r="DL45" s="78">
        <f t="shared" si="12"/>
        <v>7</v>
      </c>
      <c r="DM45" s="18"/>
      <c r="DN45" s="139">
        <f t="shared" si="26"/>
        <v>0.93</v>
      </c>
      <c r="DO45" s="140">
        <f t="shared" si="27"/>
        <v>0</v>
      </c>
      <c r="DP45" s="140">
        <f t="shared" si="29"/>
        <v>0</v>
      </c>
      <c r="DQ45" s="140">
        <f t="shared" si="30"/>
        <v>7.0000000000000007E-2</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04445</v>
      </c>
      <c r="AY46" s="20" t="str">
        <f>IF(IFERROR(比較地域マスタ!$Z31,"")=0,"",IFERROR(比較地域マスタ!$Z31,""))</f>
        <v>加美町</v>
      </c>
      <c r="BB46" s="122" t="str">
        <f t="shared" si="0"/>
        <v>04445</v>
      </c>
      <c r="BC46" s="123" t="str">
        <f t="shared" si="0"/>
        <v>加美町</v>
      </c>
      <c r="BD46" s="40">
        <f t="shared" si="14"/>
        <v>185.80314074619355</v>
      </c>
      <c r="BE46" s="40">
        <f t="shared" si="15"/>
        <v>87.690230780867907</v>
      </c>
      <c r="BF46" s="40">
        <f>VLOOKUP($AX46&amp;"_"&amp;$BC$14,データシート1!$A:$BS,MATCH($BC$12&amp;"_"&amp;BF$20,データシート1!$A$1:$BS$1,0),0)</f>
        <v>70.714148386991496</v>
      </c>
      <c r="BG46" s="40">
        <f>VLOOKUP($AX46&amp;"_"&amp;$BC$14,データシート1!$A:$BS,MATCH($BC$12&amp;"_"&amp;BG$20,データシート1!$A$1:$BS$1,0),0)</f>
        <v>2.4996134650132427</v>
      </c>
      <c r="BH46" s="40">
        <f>VLOOKUP($AX46&amp;"_"&amp;$BC$14,データシート1!$A:$BS,MATCH($BC$12&amp;"_"&amp;BH$20,データシート1!$A$1:$BS$1,0),0)</f>
        <v>14.476468928863174</v>
      </c>
      <c r="BI46" s="40">
        <f>VLOOKUP($AX46&amp;"_"&amp;$BC$14,データシート1!$A:$BS,MATCH($BC$12&amp;"_"&amp;BI$20,データシート1!$A$1:$BS$1,0),0)</f>
        <v>19.355266286245051</v>
      </c>
      <c r="BJ46" s="40">
        <f>VLOOKUP($AX46&amp;"_"&amp;$BC$14,データシート1!$A:$BS,MATCH($BC$12&amp;"_"&amp;BJ$20,データシート1!$A$1:$BS$1,0),0)</f>
        <v>24.646076639655178</v>
      </c>
      <c r="BK46" s="40">
        <f t="shared" si="1"/>
        <v>50.400368710758485</v>
      </c>
      <c r="BL46" s="40">
        <f t="shared" si="2"/>
        <v>49.069687866452483</v>
      </c>
      <c r="BM46" s="40">
        <f>VLOOKUP($AX46&amp;"_"&amp;$BC$14,データシート1!$A:$BS,MATCH($BC$12&amp;"_"&amp;BM$20,データシート1!$A$1:$BS$1,0),0)</f>
        <v>21.640845529782673</v>
      </c>
      <c r="BN46" s="40">
        <f>VLOOKUP($AX46&amp;"_"&amp;$BC$14,データシート1!$A:$BS,MATCH($BC$12&amp;"_"&amp;BN$20,データシート1!$A$1:$BS$1,0),0)</f>
        <v>27.428842336669806</v>
      </c>
      <c r="BO46" s="40">
        <f>VLOOKUP($AX46&amp;"_"&amp;$BC$14,データシート1!$A:$BS,MATCH($BC$12&amp;"_"&amp;BO$20,データシート1!$A$1:$BS$1,0),0)</f>
        <v>1.3306808443060054</v>
      </c>
      <c r="BP46" s="40">
        <f>VLOOKUP($AX46&amp;"_"&amp;$BC$14,データシート1!$A:$BS,MATCH($BC$12&amp;"_"&amp;BP$20,データシート1!$A$1:$BS$1,0),0)</f>
        <v>0</v>
      </c>
      <c r="BQ46" s="40">
        <f>VLOOKUP($AX46&amp;"_"&amp;$BC$14,データシート1!$A:$BS,MATCH($BC$12&amp;"_"&amp;BQ$20,データシート1!$A$1:$BS$1,0),0)</f>
        <v>3.711198328666903</v>
      </c>
      <c r="BR46" s="41">
        <f t="shared" si="3"/>
        <v>185.80314074619355</v>
      </c>
      <c r="BT46" s="134" t="str">
        <f t="shared" si="4"/>
        <v>加美町</v>
      </c>
      <c r="BU46" s="38">
        <f t="shared" si="25"/>
        <v>185.80314074619355</v>
      </c>
      <c r="BV46" s="69">
        <f t="shared" si="16"/>
        <v>0.4719523600553796</v>
      </c>
      <c r="BW46" s="69">
        <f t="shared" si="16"/>
        <v>0.38058639968625063</v>
      </c>
      <c r="BX46" s="69">
        <f t="shared" si="16"/>
        <v>1.3453020519323223E-2</v>
      </c>
      <c r="BY46" s="69">
        <f t="shared" si="16"/>
        <v>7.7912939849805768E-2</v>
      </c>
      <c r="BZ46" s="69">
        <f t="shared" si="16"/>
        <v>0.10417082406956876</v>
      </c>
      <c r="CA46" s="69">
        <f t="shared" si="32"/>
        <v>0.13264617885723273</v>
      </c>
      <c r="CB46" s="69">
        <f t="shared" si="32"/>
        <v>0.27125681787911871</v>
      </c>
      <c r="CC46" s="69">
        <f t="shared" si="32"/>
        <v>0.26409503988676652</v>
      </c>
      <c r="CD46" s="69">
        <f t="shared" si="32"/>
        <v>0.11647190377338128</v>
      </c>
      <c r="CE46" s="69">
        <f t="shared" si="32"/>
        <v>0.14762313611338523</v>
      </c>
      <c r="CF46" s="69">
        <f t="shared" si="32"/>
        <v>7.1617779923521903E-3</v>
      </c>
      <c r="CG46" s="69">
        <f t="shared" si="32"/>
        <v>0</v>
      </c>
      <c r="CH46" s="69">
        <f t="shared" si="32"/>
        <v>1.9973819138700069E-2</v>
      </c>
      <c r="CI46" s="135">
        <f t="shared" si="6"/>
        <v>1</v>
      </c>
      <c r="CK46" s="136" t="str">
        <f t="shared" si="7"/>
        <v>加美町</v>
      </c>
      <c r="CL46" s="137">
        <f t="shared" si="17"/>
        <v>87.690230780867907</v>
      </c>
      <c r="CM46" s="75">
        <f t="shared" si="18"/>
        <v>0.24497597746871141</v>
      </c>
      <c r="CN46" s="76">
        <f t="shared" si="19"/>
        <v>70.714148386991496</v>
      </c>
      <c r="CO46" s="75">
        <f t="shared" si="20"/>
        <v>0.30378644853979186</v>
      </c>
      <c r="CP46" s="76">
        <f t="shared" si="8"/>
        <v>2.4996134650132427</v>
      </c>
      <c r="CQ46" s="75">
        <f t="shared" si="21"/>
        <v>0</v>
      </c>
      <c r="CR46" s="76">
        <f t="shared" si="9"/>
        <v>14.476468928863174</v>
      </c>
      <c r="CS46" s="75">
        <f t="shared" si="22"/>
        <v>0</v>
      </c>
      <c r="CT46" s="76">
        <f t="shared" si="10"/>
        <v>19.355266286245051</v>
      </c>
      <c r="CU46" s="77">
        <f t="shared" si="23"/>
        <v>0</v>
      </c>
      <c r="CV46" s="18"/>
      <c r="CW46" s="1078">
        <f t="shared" si="24"/>
        <v>21.481999999999999</v>
      </c>
      <c r="CX46" s="1081">
        <f>VLOOKUP($AX46&amp;"_"&amp;$CW$14,データシート1!$A:$BS,MATCH($CW$12&amp;"_"&amp;CX$20,データシート1!$A$1:$BS$1,0),0)</f>
        <v>21.481999999999999</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21.481999999999999</v>
      </c>
      <c r="DE46" s="18"/>
      <c r="DF46" s="138">
        <f>VLOOKUP($AX46&amp;"_"&amp;$DF$14,データシート1!$A:$BS,MATCH($DF$12&amp;"_"&amp;DF$20,データシート1!$A$1:$BS$1,0),0)</f>
        <v>5</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5</v>
      </c>
      <c r="DM46" s="18"/>
      <c r="DN46" s="139">
        <f t="shared" si="26"/>
        <v>1</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41425</v>
      </c>
      <c r="AY47" s="20" t="str">
        <f>IF(IFERROR(比較地域マスタ!$Z32,"")=0,"",IFERROR(比較地域マスタ!$Z32,""))</f>
        <v>白石町</v>
      </c>
      <c r="BB47" s="122" t="str">
        <f t="shared" si="0"/>
        <v>41425</v>
      </c>
      <c r="BC47" s="123" t="str">
        <f t="shared" si="0"/>
        <v>白石町</v>
      </c>
      <c r="BD47" s="40">
        <f t="shared" si="14"/>
        <v>115.02157216942996</v>
      </c>
      <c r="BE47" s="40">
        <f t="shared" si="15"/>
        <v>17.29440037189752</v>
      </c>
      <c r="BF47" s="40">
        <f>VLOOKUP($AX47&amp;"_"&amp;$BC$14,データシート1!$A:$BS,MATCH($BC$12&amp;"_"&amp;BF$20,データシート1!$A$1:$BS$1,0),0)</f>
        <v>4.2347690649970033</v>
      </c>
      <c r="BG47" s="40">
        <f>VLOOKUP($AX47&amp;"_"&amp;$BC$14,データシート1!$A:$BS,MATCH($BC$12&amp;"_"&amp;BG$20,データシート1!$A$1:$BS$1,0),0)</f>
        <v>1.3314303394689841</v>
      </c>
      <c r="BH47" s="40">
        <f>VLOOKUP($AX47&amp;"_"&amp;$BC$14,データシート1!$A:$BS,MATCH($BC$12&amp;"_"&amp;BH$20,データシート1!$A$1:$BS$1,0),0)</f>
        <v>11.728200967431533</v>
      </c>
      <c r="BI47" s="40">
        <f>VLOOKUP($AX47&amp;"_"&amp;$BC$14,データシート1!$A:$BS,MATCH($BC$12&amp;"_"&amp;BI$20,データシート1!$A$1:$BS$1,0),0)</f>
        <v>21.489347013516792</v>
      </c>
      <c r="BJ47" s="40">
        <f>VLOOKUP($AX47&amp;"_"&amp;$BC$14,データシート1!$A:$BS,MATCH($BC$12&amp;"_"&amp;BJ$20,データシート1!$A$1:$BS$1,0),0)</f>
        <v>21.457037693195691</v>
      </c>
      <c r="BK47" s="40">
        <f t="shared" si="1"/>
        <v>52.452736953100512</v>
      </c>
      <c r="BL47" s="40">
        <f t="shared" si="2"/>
        <v>51.128129315412885</v>
      </c>
      <c r="BM47" s="40">
        <f>VLOOKUP($AX47&amp;"_"&amp;$BC$14,データシート1!$A:$BS,MATCH($BC$12&amp;"_"&amp;BM$20,データシート1!$A$1:$BS$1,0),0)</f>
        <v>21.265797249778679</v>
      </c>
      <c r="BN47" s="40">
        <f>VLOOKUP($AX47&amp;"_"&amp;$BC$14,データシート1!$A:$BS,MATCH($BC$12&amp;"_"&amp;BN$20,データシート1!$A$1:$BS$1,0),0)</f>
        <v>29.862332065634206</v>
      </c>
      <c r="BO47" s="40">
        <f>VLOOKUP($AX47&amp;"_"&amp;$BC$14,データシート1!$A:$BS,MATCH($BC$12&amp;"_"&amp;BO$20,データシート1!$A$1:$BS$1,0),0)</f>
        <v>1.3246076376876292</v>
      </c>
      <c r="BP47" s="40">
        <f>VLOOKUP($AX47&amp;"_"&amp;$BC$14,データシート1!$A:$BS,MATCH($BC$12&amp;"_"&amp;BP$20,データシート1!$A$1:$BS$1,0),0)</f>
        <v>0</v>
      </c>
      <c r="BQ47" s="40">
        <f>VLOOKUP($AX47&amp;"_"&amp;$BC$14,データシート1!$A:$BS,MATCH($BC$12&amp;"_"&amp;BQ$20,データシート1!$A$1:$BS$1,0),0)</f>
        <v>2.3280501377194409</v>
      </c>
      <c r="BR47" s="41">
        <f t="shared" si="3"/>
        <v>115.02157216942996</v>
      </c>
      <c r="BT47" s="134" t="str">
        <f t="shared" si="4"/>
        <v>白石町</v>
      </c>
      <c r="BU47" s="38">
        <f t="shared" si="25"/>
        <v>115.02157216942996</v>
      </c>
      <c r="BV47" s="69">
        <f t="shared" si="16"/>
        <v>0.15035788544450071</v>
      </c>
      <c r="BW47" s="69">
        <f t="shared" si="16"/>
        <v>3.6817172510553685E-2</v>
      </c>
      <c r="BX47" s="69">
        <f t="shared" si="16"/>
        <v>1.1575483749324435E-2</v>
      </c>
      <c r="BY47" s="69">
        <f t="shared" si="16"/>
        <v>0.10196522918462259</v>
      </c>
      <c r="BZ47" s="69">
        <f t="shared" si="16"/>
        <v>0.18682884095743699</v>
      </c>
      <c r="CA47" s="69">
        <f t="shared" si="32"/>
        <v>0.18654794303792754</v>
      </c>
      <c r="CB47" s="69">
        <f t="shared" si="32"/>
        <v>0.45602521304296012</v>
      </c>
      <c r="CC47" s="69">
        <f t="shared" si="32"/>
        <v>0.44450904600834124</v>
      </c>
      <c r="CD47" s="69">
        <f t="shared" si="32"/>
        <v>0.18488529454677921</v>
      </c>
      <c r="CE47" s="69">
        <f t="shared" si="32"/>
        <v>0.25962375146156202</v>
      </c>
      <c r="CF47" s="69">
        <f t="shared" si="32"/>
        <v>1.1516167034618911E-2</v>
      </c>
      <c r="CG47" s="69">
        <f t="shared" si="32"/>
        <v>0</v>
      </c>
      <c r="CH47" s="69">
        <f t="shared" si="32"/>
        <v>2.0240117517174593E-2</v>
      </c>
      <c r="CI47" s="135">
        <f t="shared" si="6"/>
        <v>1</v>
      </c>
      <c r="CK47" s="136" t="str">
        <f t="shared" si="7"/>
        <v>白石町</v>
      </c>
      <c r="CL47" s="137">
        <f t="shared" si="17"/>
        <v>17.29440037189752</v>
      </c>
      <c r="CM47" s="75">
        <f t="shared" si="18"/>
        <v>0.13906235245415022</v>
      </c>
      <c r="CN47" s="76">
        <f t="shared" si="19"/>
        <v>4.2347690649970033</v>
      </c>
      <c r="CO47" s="75">
        <f t="shared" si="20"/>
        <v>0.56791762740471929</v>
      </c>
      <c r="CP47" s="76">
        <f t="shared" si="8"/>
        <v>1.3314303394689841</v>
      </c>
      <c r="CQ47" s="75">
        <f t="shared" si="21"/>
        <v>0</v>
      </c>
      <c r="CR47" s="76">
        <f t="shared" si="9"/>
        <v>11.728200967431533</v>
      </c>
      <c r="CS47" s="75">
        <f t="shared" si="22"/>
        <v>0</v>
      </c>
      <c r="CT47" s="76">
        <f t="shared" si="10"/>
        <v>21.489347013516792</v>
      </c>
      <c r="CU47" s="77">
        <f t="shared" si="23"/>
        <v>0</v>
      </c>
      <c r="CV47" s="18"/>
      <c r="CW47" s="1078">
        <f t="shared" si="24"/>
        <v>2.4049999999999998</v>
      </c>
      <c r="CX47" s="1081">
        <f>VLOOKUP($AX47&amp;"_"&amp;$CW$14,データシート1!$A:$BS,MATCH($CW$12&amp;"_"&amp;CX$20,データシート1!$A$1:$BS$1,0),0)</f>
        <v>2.4049999999999998</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2.4049999999999998</v>
      </c>
      <c r="DE47" s="18"/>
      <c r="DF47" s="138">
        <f>VLOOKUP($AX47&amp;"_"&amp;$DF$14,データシート1!$A:$BS,MATCH($DF$12&amp;"_"&amp;DF$20,データシート1!$A$1:$BS$1,0),0)</f>
        <v>1</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1</v>
      </c>
      <c r="DM47" s="18"/>
      <c r="DN47" s="139">
        <f t="shared" si="26"/>
        <v>1</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29424</v>
      </c>
      <c r="AY48" s="20" t="str">
        <f>IF(IFERROR(比較地域マスタ!$Z33,"")=0,"",IFERROR(比較地域マスタ!$Z33,""))</f>
        <v>上牧町</v>
      </c>
      <c r="BB48" s="122" t="str">
        <f t="shared" si="0"/>
        <v>29424</v>
      </c>
      <c r="BC48" s="123" t="str">
        <f t="shared" si="0"/>
        <v>上牧町</v>
      </c>
      <c r="BD48" s="40">
        <f t="shared" si="14"/>
        <v>64.887141024201611</v>
      </c>
      <c r="BE48" s="40">
        <f t="shared" si="15"/>
        <v>4.0010226570646585</v>
      </c>
      <c r="BF48" s="40">
        <f>VLOOKUP($AX48&amp;"_"&amp;$BC$14,データシート1!$A:$BS,MATCH($BC$12&amp;"_"&amp;BF$20,データシート1!$A$1:$BS$1,0),0)</f>
        <v>3.6188629431523629</v>
      </c>
      <c r="BG48" s="40">
        <f>VLOOKUP($AX48&amp;"_"&amp;$BC$14,データシート1!$A:$BS,MATCH($BC$12&amp;"_"&amp;BG$20,データシート1!$A$1:$BS$1,0),0)</f>
        <v>0.38215971391229603</v>
      </c>
      <c r="BH48" s="40">
        <f>VLOOKUP($AX48&amp;"_"&amp;$BC$14,データシート1!$A:$BS,MATCH($BC$12&amp;"_"&amp;BH$20,データシート1!$A$1:$BS$1,0),0)</f>
        <v>0</v>
      </c>
      <c r="BI48" s="40">
        <f>VLOOKUP($AX48&amp;"_"&amp;$BC$14,データシート1!$A:$BS,MATCH($BC$12&amp;"_"&amp;BI$20,データシート1!$A$1:$BS$1,0),0)</f>
        <v>14.503699181456707</v>
      </c>
      <c r="BJ48" s="40">
        <f>VLOOKUP($AX48&amp;"_"&amp;$BC$14,データシート1!$A:$BS,MATCH($BC$12&amp;"_"&amp;BJ$20,データシート1!$A$1:$BS$1,0),0)</f>
        <v>23.976731164368616</v>
      </c>
      <c r="BK48" s="40">
        <f t="shared" si="1"/>
        <v>22.405688021311637</v>
      </c>
      <c r="BL48" s="40">
        <f t="shared" si="2"/>
        <v>21.098592445426512</v>
      </c>
      <c r="BM48" s="40">
        <f>VLOOKUP($AX48&amp;"_"&amp;$BC$14,データシート1!$A:$BS,MATCH($BC$12&amp;"_"&amp;BM$20,データシート1!$A$1:$BS$1,0),0)</f>
        <v>15.048112518219936</v>
      </c>
      <c r="BN48" s="40">
        <f>VLOOKUP($AX48&amp;"_"&amp;$BC$14,データシート1!$A:$BS,MATCH($BC$12&amp;"_"&amp;BN$20,データシート1!$A$1:$BS$1,0),0)</f>
        <v>6.0504799272065757</v>
      </c>
      <c r="BO48" s="40">
        <f>VLOOKUP($AX48&amp;"_"&amp;$BC$14,データシート1!$A:$BS,MATCH($BC$12&amp;"_"&amp;BO$20,データシート1!$A$1:$BS$1,0),0)</f>
        <v>1.3070955758851264</v>
      </c>
      <c r="BP48" s="40">
        <f>VLOOKUP($AX48&amp;"_"&amp;$BC$14,データシート1!$A:$BS,MATCH($BC$12&amp;"_"&amp;BP$20,データシート1!$A$1:$BS$1,0),0)</f>
        <v>0</v>
      </c>
      <c r="BQ48" s="40">
        <f>VLOOKUP($AX48&amp;"_"&amp;$BC$14,データシート1!$A:$BS,MATCH($BC$12&amp;"_"&amp;BQ$20,データシート1!$A$1:$BS$1,0),0)</f>
        <v>0</v>
      </c>
      <c r="BR48" s="41">
        <f t="shared" si="3"/>
        <v>64.887141024201611</v>
      </c>
      <c r="BT48" s="134" t="str">
        <f t="shared" si="4"/>
        <v>上牧町</v>
      </c>
      <c r="BU48" s="38">
        <f t="shared" si="25"/>
        <v>64.887141024201611</v>
      </c>
      <c r="BV48" s="69">
        <f t="shared" si="16"/>
        <v>6.1661256666746295E-2</v>
      </c>
      <c r="BW48" s="69">
        <f t="shared" si="16"/>
        <v>5.5771650376807314E-2</v>
      </c>
      <c r="BX48" s="69">
        <f t="shared" si="16"/>
        <v>5.889606289938989E-3</v>
      </c>
      <c r="BY48" s="69">
        <f t="shared" si="16"/>
        <v>0</v>
      </c>
      <c r="BZ48" s="69">
        <f t="shared" si="16"/>
        <v>0.22352193289032593</v>
      </c>
      <c r="CA48" s="69">
        <f t="shared" si="32"/>
        <v>0.36951437196818043</v>
      </c>
      <c r="CB48" s="69">
        <f t="shared" si="32"/>
        <v>0.34530243847474745</v>
      </c>
      <c r="CC48" s="69">
        <f t="shared" si="32"/>
        <v>0.32515829966305893</v>
      </c>
      <c r="CD48" s="69">
        <f t="shared" si="32"/>
        <v>0.23191209044958985</v>
      </c>
      <c r="CE48" s="69">
        <f t="shared" si="32"/>
        <v>9.3246209213469072E-2</v>
      </c>
      <c r="CF48" s="69">
        <f t="shared" si="32"/>
        <v>2.0144138811688524E-2</v>
      </c>
      <c r="CG48" s="69">
        <f t="shared" si="32"/>
        <v>0</v>
      </c>
      <c r="CH48" s="69">
        <f t="shared" si="32"/>
        <v>0</v>
      </c>
      <c r="CI48" s="135">
        <f t="shared" si="6"/>
        <v>1</v>
      </c>
      <c r="CK48" s="136" t="str">
        <f t="shared" si="7"/>
        <v>上牧町</v>
      </c>
      <c r="CL48" s="137">
        <f t="shared" si="17"/>
        <v>4.0010226570646585</v>
      </c>
      <c r="CM48" s="75">
        <f t="shared" si="18"/>
        <v>0.56435571441041943</v>
      </c>
      <c r="CN48" s="76">
        <f t="shared" si="19"/>
        <v>3.6188629431523629</v>
      </c>
      <c r="CO48" s="75">
        <f t="shared" si="20"/>
        <v>0.62395289223997918</v>
      </c>
      <c r="CP48" s="76">
        <f t="shared" si="8"/>
        <v>0.38215971391229603</v>
      </c>
      <c r="CQ48" s="75">
        <f t="shared" si="21"/>
        <v>0</v>
      </c>
      <c r="CR48" s="76">
        <f t="shared" si="9"/>
        <v>0</v>
      </c>
      <c r="CS48" s="75">
        <f t="shared" si="22"/>
        <v>0</v>
      </c>
      <c r="CT48" s="76">
        <f t="shared" si="10"/>
        <v>14.503699181456707</v>
      </c>
      <c r="CU48" s="77">
        <f t="shared" si="23"/>
        <v>0</v>
      </c>
      <c r="CV48" s="18"/>
      <c r="CW48" s="1078">
        <f t="shared" si="24"/>
        <v>2.258</v>
      </c>
      <c r="CX48" s="1081">
        <f>VLOOKUP($AX48&amp;"_"&amp;$CW$14,データシート1!$A:$BS,MATCH($CW$12&amp;"_"&amp;CX$20,データシート1!$A$1:$BS$1,0),0)</f>
        <v>2.258</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2.258</v>
      </c>
      <c r="DE48" s="18"/>
      <c r="DF48" s="138">
        <f>VLOOKUP($AX48&amp;"_"&amp;$DF$14,データシート1!$A:$BS,MATCH($DF$12&amp;"_"&amp;DF$20,データシート1!$A$1:$BS$1,0),0)</f>
        <v>1</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1</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40610</v>
      </c>
      <c r="AY49" s="20" t="str">
        <f>IF(IFERROR(比較地域マスタ!$Z34,"")=0,"",IFERROR(比較地域マスタ!$Z34,""))</f>
        <v>福智町</v>
      </c>
      <c r="BB49" s="122" t="str">
        <f t="shared" si="0"/>
        <v>40610</v>
      </c>
      <c r="BC49" s="123" t="str">
        <f t="shared" si="0"/>
        <v>福智町</v>
      </c>
      <c r="BD49" s="40">
        <f t="shared" si="14"/>
        <v>109.7650701576186</v>
      </c>
      <c r="BE49" s="40">
        <f t="shared" si="15"/>
        <v>24.523346298715346</v>
      </c>
      <c r="BF49" s="40">
        <f>VLOOKUP($AX49&amp;"_"&amp;$BC$14,データシート1!$A:$BS,MATCH($BC$12&amp;"_"&amp;BF$20,データシート1!$A$1:$BS$1,0),0)</f>
        <v>22.944316582902541</v>
      </c>
      <c r="BG49" s="40">
        <f>VLOOKUP($AX49&amp;"_"&amp;$BC$14,データシート1!$A:$BS,MATCH($BC$12&amp;"_"&amp;BG$20,データシート1!$A$1:$BS$1,0),0)</f>
        <v>1.0403664620068966</v>
      </c>
      <c r="BH49" s="40">
        <f>VLOOKUP($AX49&amp;"_"&amp;$BC$14,データシート1!$A:$BS,MATCH($BC$12&amp;"_"&amp;BH$20,データシート1!$A$1:$BS$1,0),0)</f>
        <v>0.53866325380590618</v>
      </c>
      <c r="BI49" s="40">
        <f>VLOOKUP($AX49&amp;"_"&amp;$BC$14,データシート1!$A:$BS,MATCH($BC$12&amp;"_"&amp;BI$20,データシート1!$A$1:$BS$1,0),0)</f>
        <v>15.875657427395868</v>
      </c>
      <c r="BJ49" s="40">
        <f>VLOOKUP($AX49&amp;"_"&amp;$BC$14,データシート1!$A:$BS,MATCH($BC$12&amp;"_"&amp;BJ$20,データシート1!$A$1:$BS$1,0),0)</f>
        <v>21.149461507342718</v>
      </c>
      <c r="BK49" s="40">
        <f t="shared" si="1"/>
        <v>45.708474675023446</v>
      </c>
      <c r="BL49" s="40">
        <f t="shared" si="2"/>
        <v>44.390176096638399</v>
      </c>
      <c r="BM49" s="40">
        <f>VLOOKUP($AX49&amp;"_"&amp;$BC$14,データシート1!$A:$BS,MATCH($BC$12&amp;"_"&amp;BM$20,データシート1!$A$1:$BS$1,0),0)</f>
        <v>22.067672863369307</v>
      </c>
      <c r="BN49" s="40">
        <f>VLOOKUP($AX49&amp;"_"&amp;$BC$14,データシート1!$A:$BS,MATCH($BC$12&amp;"_"&amp;BN$20,データシート1!$A$1:$BS$1,0),0)</f>
        <v>22.322503233269092</v>
      </c>
      <c r="BO49" s="40">
        <f>VLOOKUP($AX49&amp;"_"&amp;$BC$14,データシート1!$A:$BS,MATCH($BC$12&amp;"_"&amp;BO$20,データシート1!$A$1:$BS$1,0),0)</f>
        <v>1.3182985783850438</v>
      </c>
      <c r="BP49" s="40">
        <f>VLOOKUP($AX49&amp;"_"&amp;$BC$14,データシート1!$A:$BS,MATCH($BC$12&amp;"_"&amp;BP$20,データシート1!$A$1:$BS$1,0),0)</f>
        <v>0</v>
      </c>
      <c r="BQ49" s="40">
        <f>VLOOKUP($AX49&amp;"_"&amp;$BC$14,データシート1!$A:$BS,MATCH($BC$12&amp;"_"&amp;BQ$20,データシート1!$A$1:$BS$1,0),0)</f>
        <v>2.5081302491412001</v>
      </c>
      <c r="BR49" s="41">
        <f t="shared" si="3"/>
        <v>109.7650701576186</v>
      </c>
      <c r="BT49" s="134" t="str">
        <f t="shared" si="4"/>
        <v>福智町</v>
      </c>
      <c r="BU49" s="38">
        <f t="shared" si="25"/>
        <v>109.7650701576186</v>
      </c>
      <c r="BV49" s="69">
        <f t="shared" si="16"/>
        <v>0.22341666855859268</v>
      </c>
      <c r="BW49" s="69">
        <f t="shared" si="16"/>
        <v>0.2090311293925777</v>
      </c>
      <c r="BX49" s="69">
        <f t="shared" si="16"/>
        <v>9.4781195922616253E-3</v>
      </c>
      <c r="BY49" s="69">
        <f t="shared" si="16"/>
        <v>4.9074195737533405E-3</v>
      </c>
      <c r="BZ49" s="69">
        <f t="shared" si="16"/>
        <v>0.14463305498369389</v>
      </c>
      <c r="CA49" s="69">
        <f t="shared" si="32"/>
        <v>0.19267934213473256</v>
      </c>
      <c r="CB49" s="69">
        <f t="shared" si="32"/>
        <v>0.41642094893564741</v>
      </c>
      <c r="CC49" s="69">
        <f t="shared" si="32"/>
        <v>0.4044107659467237</v>
      </c>
      <c r="CD49" s="69">
        <f t="shared" si="32"/>
        <v>0.20104458396173702</v>
      </c>
      <c r="CE49" s="69">
        <f t="shared" si="32"/>
        <v>0.20336618198498665</v>
      </c>
      <c r="CF49" s="69">
        <f t="shared" si="32"/>
        <v>1.2010182988923668E-2</v>
      </c>
      <c r="CG49" s="69">
        <f t="shared" si="32"/>
        <v>0</v>
      </c>
      <c r="CH49" s="69">
        <f t="shared" si="32"/>
        <v>2.2849985387333308E-2</v>
      </c>
      <c r="CI49" s="135">
        <f t="shared" si="6"/>
        <v>1</v>
      </c>
      <c r="CK49" s="136" t="str">
        <f t="shared" si="7"/>
        <v>福智町</v>
      </c>
      <c r="CL49" s="137">
        <f t="shared" si="17"/>
        <v>24.523346298715346</v>
      </c>
      <c r="CM49" s="75">
        <f t="shared" si="18"/>
        <v>0.14630955972708981</v>
      </c>
      <c r="CN49" s="76">
        <f t="shared" si="19"/>
        <v>22.944316582902541</v>
      </c>
      <c r="CO49" s="75">
        <f t="shared" si="20"/>
        <v>0.15637859541537519</v>
      </c>
      <c r="CP49" s="76">
        <f t="shared" si="8"/>
        <v>1.0403664620068966</v>
      </c>
      <c r="CQ49" s="75">
        <f t="shared" si="21"/>
        <v>0</v>
      </c>
      <c r="CR49" s="76">
        <f t="shared" si="9"/>
        <v>0.53866325380590618</v>
      </c>
      <c r="CS49" s="75">
        <f t="shared" si="22"/>
        <v>0</v>
      </c>
      <c r="CT49" s="76">
        <f t="shared" si="10"/>
        <v>15.875657427395868</v>
      </c>
      <c r="CU49" s="77">
        <f t="shared" si="23"/>
        <v>0</v>
      </c>
      <c r="CV49" s="18"/>
      <c r="CW49" s="1078">
        <f t="shared" si="24"/>
        <v>3.5880000000000001</v>
      </c>
      <c r="CX49" s="1081">
        <f>VLOOKUP($AX49&amp;"_"&amp;$CW$14,データシート1!$A:$BS,MATCH($CW$12&amp;"_"&amp;CX$20,データシート1!$A$1:$BS$1,0),0)</f>
        <v>3.5880000000000001</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3.5880000000000001</v>
      </c>
      <c r="DE49" s="18"/>
      <c r="DF49" s="138">
        <f>VLOOKUP($AX49&amp;"_"&amp;$DF$14,データシート1!$A:$BS,MATCH($DF$12&amp;"_"&amp;DF$20,データシート1!$A$1:$BS$1,0),0)</f>
        <v>1</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1</v>
      </c>
      <c r="DM49" s="18"/>
      <c r="DN49" s="139">
        <f t="shared" si="26"/>
        <v>1</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笠松町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岐阜県</v>
      </c>
      <c r="AY4" s="261" t="str">
        <f>年度マスタ!$J4</f>
        <v>笠松町</v>
      </c>
      <c r="AZ4" s="261" t="str">
        <f>年度マスタ!$K4</f>
        <v>21303</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16342</v>
      </c>
      <c r="AY13" s="20" t="str">
        <f>IF(IFERROR(比較地域マスタ!$Z6,"")=0,"",IFERROR(比較地域マスタ!$Z6,""))</f>
        <v>入善町</v>
      </c>
      <c r="BC13" s="960" t="str">
        <f t="shared" ref="BC13:BC59" si="0">AX13</f>
        <v>16342</v>
      </c>
      <c r="BD13" s="123" t="str">
        <f>AY13</f>
        <v>入善町</v>
      </c>
      <c r="BE13" s="40">
        <f>VLOOKUP($BC13&amp;"_"&amp;$AZ$7,データシート1!$A:$BS,MATCH("cb_"&amp;BE$12,データシート1!$A$1:$BS$1,0),0)</f>
        <v>1165.8179999999998</v>
      </c>
      <c r="BF13" s="40">
        <f>VLOOKUP($BC13&amp;"_"&amp;$AZ$7,データシート1!$A:$BS,MATCH("cb_"&amp;BF$12,データシート1!$A$1:$BS$1,0),0)</f>
        <v>3243.1</v>
      </c>
      <c r="BG13" s="40">
        <f>VLOOKUP($BC13&amp;"_"&amp;$AZ$7,データシート1!$A:$BS,MATCH("cb_"&amp;BG$12,データシート1!$A$1:$BS$1,0),0)</f>
        <v>1500</v>
      </c>
      <c r="BH13" s="40">
        <f>VLOOKUP($BC13&amp;"_"&amp;$AZ$7,データシート1!$A:$BS,MATCH("cb_"&amp;BH$12,データシート1!$A$1:$BS$1,0),0)</f>
        <v>644.20000000000005</v>
      </c>
      <c r="BI13" s="40">
        <f>VLOOKUP($BC13&amp;"_"&amp;$AZ$7,データシート1!$A:$BS,MATCH("cb_"&amp;BI$12,データシート1!$A$1:$BS$1,0),0)</f>
        <v>0</v>
      </c>
      <c r="BJ13" s="40">
        <f>VLOOKUP($BC13&amp;"_"&amp;$AZ$7,データシート1!$A:$BS,MATCH("cb_"&amp;BJ$12,データシート1!$A$1:$BS$1,0),0)</f>
        <v>0</v>
      </c>
      <c r="BK13" s="40">
        <f>SUM(BE13:BJ13)</f>
        <v>6553.1179999999995</v>
      </c>
      <c r="BL13" s="42"/>
      <c r="BM13" s="960" t="str">
        <f>AX13</f>
        <v>16342</v>
      </c>
      <c r="BN13" s="123" t="str">
        <f>AY13</f>
        <v>入善町</v>
      </c>
      <c r="BO13" s="40">
        <f>BE13*VLOOKUP(BO$12,別紙!$B$4:$E$10,MATCH("設備利用率",別紙!$B$4:$E$4,0),0)/100*8760/10^3</f>
        <v>1399.1214981599996</v>
      </c>
      <c r="BP13" s="40">
        <f>BF13*VLOOKUP(BP$12,別紙!$B$4:$E$10,MATCH("設備利用率",別紙!$B$4:$E$4,0),0)/100*8760/10^3</f>
        <v>4289.8429560000004</v>
      </c>
      <c r="BQ13" s="40">
        <f>BG13*VLOOKUP(BQ$12,別紙!$B$4:$E$10,MATCH("設備利用率",別紙!$B$4:$E$4,0),0)/100*8760/10^3</f>
        <v>3258.72</v>
      </c>
      <c r="BR13" s="40">
        <f>BH13*VLOOKUP(BR$12,別紙!$B$4:$E$10,MATCH("設備利用率",別紙!$B$4:$E$4,0),0)/100*8760/10^3</f>
        <v>3385.9151999999999</v>
      </c>
      <c r="BS13" s="40">
        <f>BI13*VLOOKUP(BS$12,別紙!$B$4:$E$10,MATCH("設備利用率",別紙!$B$4:$E$4,0),0)/100*8760/10^3</f>
        <v>0</v>
      </c>
      <c r="BT13" s="40">
        <f>BJ13*VLOOKUP(BT$12,別紙!$B$4:$E$10,MATCH("設備利用率",別紙!$B$4:$E$4,0),0)/100*8760/10^3</f>
        <v>0</v>
      </c>
      <c r="BU13" s="40">
        <f>SUM(BO13:BT13)</f>
        <v>12333.59965416</v>
      </c>
      <c r="BV13" s="42"/>
      <c r="BW13" s="38" t="str">
        <f>AX13</f>
        <v>16342</v>
      </c>
      <c r="BX13" s="38" t="str">
        <f>AY13</f>
        <v>入善町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223763.16668931977</v>
      </c>
      <c r="BZ13" s="42"/>
      <c r="CA13" s="38" t="str">
        <f>AX13</f>
        <v>16342</v>
      </c>
      <c r="CB13" s="38" t="str">
        <f>AY13</f>
        <v>入善町</v>
      </c>
      <c r="CC13" s="260">
        <f>BO13/$BY13</f>
        <v>6.2526890321613409E-3</v>
      </c>
      <c r="CD13" s="260">
        <f t="shared" ref="CD13:CH28" si="1">BP13/$BY13</f>
        <v>1.9171354336239625E-2</v>
      </c>
      <c r="CE13" s="260">
        <f t="shared" si="1"/>
        <v>1.4563254749270308E-2</v>
      </c>
      <c r="CF13" s="260">
        <f t="shared" si="1"/>
        <v>1.5131691466903118E-2</v>
      </c>
      <c r="CG13" s="260">
        <f t="shared" si="1"/>
        <v>0</v>
      </c>
      <c r="CH13" s="260">
        <f t="shared" si="1"/>
        <v>0</v>
      </c>
      <c r="CI13" s="260">
        <f>BU13/BY13</f>
        <v>5.5118989584574389E-2</v>
      </c>
      <c r="CK13" s="20" t="str">
        <f>AX13</f>
        <v>16342</v>
      </c>
      <c r="CL13" s="20" t="str">
        <f>AY13</f>
        <v>入善町</v>
      </c>
      <c r="CM13" s="20">
        <f>VLOOKUP($CK13&amp;"_"&amp;$AZ$7,データシート1!$A:$BS,MATCH("ca_太陽光発電（10kW未満）",データシート1!$A$1:$BS$1,0),0)</f>
        <v>229</v>
      </c>
      <c r="CN13" s="20">
        <f>VLOOKUP($CK13&amp;"_"&amp;$AZ$5,データシート1!$A:$BS,MATCH("ab_家庭",データシート1!$A$1:$BS$1,0),0)</f>
        <v>8906</v>
      </c>
      <c r="CO13" s="260">
        <f>CM13/CN13</f>
        <v>2.5713002470244779E-2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05214</v>
      </c>
      <c r="AY14" s="20" t="str">
        <f>IF(IFERROR(比較地域マスタ!$Z7,"")=0,"",IFERROR(比較地域マスタ!$Z7,""))</f>
        <v>にかほ市</v>
      </c>
      <c r="BC14" s="960" t="str">
        <f t="shared" si="0"/>
        <v>05214</v>
      </c>
      <c r="BD14" s="123" t="str">
        <f t="shared" ref="BD14:BD60" si="2">AY14</f>
        <v>にかほ市</v>
      </c>
      <c r="BE14" s="40">
        <f>VLOOKUP($BC14&amp;"_"&amp;$AZ$7,データシート1!$A:$BS,MATCH("cb_"&amp;BE$12,データシート1!$A$1:$BS$1,0),0)</f>
        <v>1821</v>
      </c>
      <c r="BF14" s="40">
        <f>VLOOKUP($BC14&amp;"_"&amp;$AZ$7,データシート1!$A:$BS,MATCH("cb_"&amp;BF$12,データシート1!$A$1:$BS$1,0),0)</f>
        <v>34083</v>
      </c>
      <c r="BG14" s="40">
        <f>VLOOKUP($BC14&amp;"_"&amp;$AZ$7,データシート1!$A:$BS,MATCH("cb_"&amp;BG$12,データシート1!$A$1:$BS$1,0),0)</f>
        <v>85541.1</v>
      </c>
      <c r="BH14" s="40">
        <f>VLOOKUP($BC14&amp;"_"&amp;$AZ$7,データシート1!$A:$BS,MATCH("cb_"&amp;BH$12,データシート1!$A$1:$BS$1,0),0)</f>
        <v>4592.7</v>
      </c>
      <c r="BI14" s="40">
        <f>VLOOKUP($BC14&amp;"_"&amp;$AZ$7,データシート1!$A:$BS,MATCH("cb_"&amp;BI$12,データシート1!$A$1:$BS$1,0),0)</f>
        <v>0</v>
      </c>
      <c r="BJ14" s="40">
        <f>VLOOKUP($BC14&amp;"_"&amp;$AZ$7,データシート1!$A:$BS,MATCH("cb_"&amp;BJ$12,データシート1!$A$1:$BS$1,0),0)</f>
        <v>0</v>
      </c>
      <c r="BK14" s="40">
        <f t="shared" ref="BK14:BK60" si="3">SUM(BE14:BJ14)</f>
        <v>126037.8</v>
      </c>
      <c r="BL14" s="42"/>
      <c r="BM14" s="960" t="str">
        <f t="shared" ref="BM14:BM60" si="4">AX14</f>
        <v>05214</v>
      </c>
      <c r="BN14" s="123" t="str">
        <f t="shared" ref="BN14:BN60" si="5">AY14</f>
        <v>にかほ市</v>
      </c>
      <c r="BO14" s="40">
        <f>BE14*VLOOKUP(BO$12,別紙!$B$4:$E$10,MATCH("設備利用率",別紙!$B$4:$E$4,0),0)/100*8760/10^3</f>
        <v>2185.4185199999997</v>
      </c>
      <c r="BP14" s="40">
        <f>BF14*VLOOKUP(BP$12,別紙!$B$4:$E$10,MATCH("設備利用率",別紙!$B$4:$E$4,0),0)/100*8760/10^3</f>
        <v>45083.629079999999</v>
      </c>
      <c r="BQ14" s="40">
        <f>BG14*VLOOKUP(BQ$12,別紙!$B$4:$E$10,MATCH("設備利用率",別紙!$B$4:$E$4,0),0)/100*8760/10^3</f>
        <v>185836.32892800003</v>
      </c>
      <c r="BR14" s="40">
        <f>BH14*VLOOKUP(BR$12,別紙!$B$4:$E$10,MATCH("設備利用率",別紙!$B$4:$E$4,0),0)/100*8760/10^3</f>
        <v>24139.231199999998</v>
      </c>
      <c r="BS14" s="40">
        <f>BI14*VLOOKUP(BS$12,別紙!$B$4:$E$10,MATCH("設備利用率",別紙!$B$4:$E$4,0),0)/100*8760/10^3</f>
        <v>0</v>
      </c>
      <c r="BT14" s="40">
        <f>BJ14*VLOOKUP(BT$12,別紙!$B$4:$E$10,MATCH("設備利用率",別紙!$B$4:$E$4,0),0)/100*8760/10^3</f>
        <v>0</v>
      </c>
      <c r="BU14" s="40">
        <f t="shared" ref="BU14:BU60" si="6">SUM(BO14:BT14)</f>
        <v>257244.60772800003</v>
      </c>
      <c r="BV14" s="42"/>
      <c r="BW14" s="38" t="str">
        <f t="shared" ref="BW14:BW60" si="7">AX14</f>
        <v>05214</v>
      </c>
      <c r="BX14" s="38" t="str">
        <f t="shared" ref="BX14:BX60" si="8">AY14</f>
        <v>にかほ市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334162.46945045702</v>
      </c>
      <c r="BZ14" s="42"/>
      <c r="CA14" s="38" t="str">
        <f t="shared" ref="CA14:CA60" si="9">AX14</f>
        <v>05214</v>
      </c>
      <c r="CB14" s="38" t="str">
        <f t="shared" ref="CB14:CB60" si="10">AY14</f>
        <v>にかほ市</v>
      </c>
      <c r="CC14" s="260">
        <f t="shared" ref="CC14:CC60" si="11">BO14/$BY14</f>
        <v>6.5399879393817154E-3</v>
      </c>
      <c r="CD14" s="260">
        <f t="shared" si="1"/>
        <v>0.13491529780152078</v>
      </c>
      <c r="CE14" s="260">
        <f t="shared" si="1"/>
        <v>0.55612567513525679</v>
      </c>
      <c r="CF14" s="260">
        <f t="shared" si="1"/>
        <v>7.2238008175178642E-2</v>
      </c>
      <c r="CG14" s="260">
        <f t="shared" si="1"/>
        <v>0</v>
      </c>
      <c r="CH14" s="260">
        <f t="shared" si="1"/>
        <v>0</v>
      </c>
      <c r="CI14" s="260">
        <f t="shared" ref="CI14:CI60" si="12">BU14/BY14</f>
        <v>0.76981896905133795</v>
      </c>
      <c r="CK14" s="20" t="str">
        <f t="shared" ref="CK14:CK60" si="13">AX14</f>
        <v>05214</v>
      </c>
      <c r="CL14" s="20" t="str">
        <f t="shared" ref="CL14:CL60" si="14">AY14</f>
        <v>にかほ市</v>
      </c>
      <c r="CM14" s="20">
        <f>VLOOKUP($CK14&amp;"_"&amp;$AZ$7,データシート1!$A:$BS,MATCH("ca_太陽光発電（10kW未満）",データシート1!$A$1:$BS$1,0),0)</f>
        <v>394</v>
      </c>
      <c r="CN14" s="20">
        <f>VLOOKUP($CK14&amp;"_"&amp;$AZ$5,データシート1!$A:$BS,MATCH("ab_家庭",データシート1!$A$1:$BS$1,0),0)</f>
        <v>9377</v>
      </c>
      <c r="CO14" s="260">
        <f t="shared" ref="CO14:CO60" si="15">CM14/CN14</f>
        <v>4.2017702890050121E-2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21404</v>
      </c>
      <c r="AY15" s="20" t="str">
        <f>IF(IFERROR(比較地域マスタ!$Z8,"")=0,"",IFERROR(比較地域マスタ!$Z8,""))</f>
        <v>池田町</v>
      </c>
      <c r="BC15" s="960" t="str">
        <f t="shared" si="0"/>
        <v>21404</v>
      </c>
      <c r="BD15" s="123" t="str">
        <f t="shared" si="2"/>
        <v>池田町</v>
      </c>
      <c r="BE15" s="40">
        <f>VLOOKUP($BC15&amp;"_"&amp;$AZ$7,データシート1!$A:$BS,MATCH("cb_"&amp;BE$12,データシート1!$A$1:$BS$1,0),0)</f>
        <v>4962.5000000000073</v>
      </c>
      <c r="BF15" s="40">
        <f>VLOOKUP($BC15&amp;"_"&amp;$AZ$7,データシート1!$A:$BS,MATCH("cb_"&amp;BF$12,データシート1!$A$1:$BS$1,0),0)</f>
        <v>14125.600000000002</v>
      </c>
      <c r="BG15" s="40">
        <f>VLOOKUP($BC15&amp;"_"&amp;$AZ$7,データシート1!$A:$BS,MATCH("cb_"&amp;BG$12,データシート1!$A$1:$BS$1,0),0)</f>
        <v>0</v>
      </c>
      <c r="BH15" s="40">
        <f>VLOOKUP($BC15&amp;"_"&amp;$AZ$7,データシート1!$A:$BS,MATCH("cb_"&amp;BH$12,データシート1!$A$1:$BS$1,0),0)</f>
        <v>50</v>
      </c>
      <c r="BI15" s="40">
        <f>VLOOKUP($BC15&amp;"_"&amp;$AZ$7,データシート1!$A:$BS,MATCH("cb_"&amp;BI$12,データシート1!$A$1:$BS$1,0),0)</f>
        <v>0</v>
      </c>
      <c r="BJ15" s="40">
        <f>VLOOKUP($BC15&amp;"_"&amp;$AZ$7,データシート1!$A:$BS,MATCH("cb_"&amp;BJ$12,データシート1!$A$1:$BS$1,0),0)</f>
        <v>0</v>
      </c>
      <c r="BK15" s="40">
        <f t="shared" si="3"/>
        <v>19138.100000000009</v>
      </c>
      <c r="BL15" s="42"/>
      <c r="BM15" s="960" t="str">
        <f t="shared" si="4"/>
        <v>21404</v>
      </c>
      <c r="BN15" s="123" t="str">
        <f t="shared" si="5"/>
        <v>池田町</v>
      </c>
      <c r="BO15" s="40">
        <f>BE15*VLOOKUP(BO$12,別紙!$B$4:$E$10,MATCH("設備利用率",別紙!$B$4:$E$4,0),0)/100*8760/10^3</f>
        <v>5955.5955000000085</v>
      </c>
      <c r="BP15" s="40">
        <f>BF15*VLOOKUP(BP$12,別紙!$B$4:$E$10,MATCH("設備利用率",別紙!$B$4:$E$4,0),0)/100*8760/10^3</f>
        <v>18684.778656000002</v>
      </c>
      <c r="BQ15" s="40">
        <f>BG15*VLOOKUP(BQ$12,別紙!$B$4:$E$10,MATCH("設備利用率",別紙!$B$4:$E$4,0),0)/100*8760/10^3</f>
        <v>0</v>
      </c>
      <c r="BR15" s="40">
        <f>BH15*VLOOKUP(BR$12,別紙!$B$4:$E$10,MATCH("設備利用率",別紙!$B$4:$E$4,0),0)/100*8760/10^3</f>
        <v>262.8</v>
      </c>
      <c r="BS15" s="40">
        <f>BI15*VLOOKUP(BS$12,別紙!$B$4:$E$10,MATCH("設備利用率",別紙!$B$4:$E$4,0),0)/100*8760/10^3</f>
        <v>0</v>
      </c>
      <c r="BT15" s="40">
        <f>BJ15*VLOOKUP(BT$12,別紙!$B$4:$E$10,MATCH("設備利用率",別紙!$B$4:$E$4,0),0)/100*8760/10^3</f>
        <v>0</v>
      </c>
      <c r="BU15" s="40">
        <f t="shared" si="6"/>
        <v>24903.174156000012</v>
      </c>
      <c r="BV15" s="42"/>
      <c r="BW15" s="38" t="str">
        <f t="shared" si="7"/>
        <v>21404</v>
      </c>
      <c r="BX15" s="38" t="str">
        <f t="shared" si="8"/>
        <v>池田町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146661.52118685495</v>
      </c>
      <c r="BZ15" s="42"/>
      <c r="CA15" s="38" t="str">
        <f t="shared" si="9"/>
        <v>21404</v>
      </c>
      <c r="CB15" s="38" t="str">
        <f t="shared" si="10"/>
        <v>池田町</v>
      </c>
      <c r="CC15" s="260">
        <f t="shared" si="11"/>
        <v>4.0607757589069648E-2</v>
      </c>
      <c r="CD15" s="260">
        <f t="shared" si="1"/>
        <v>0.12740068768408963</v>
      </c>
      <c r="CE15" s="260">
        <f t="shared" si="1"/>
        <v>0</v>
      </c>
      <c r="CF15" s="260">
        <f t="shared" si="1"/>
        <v>1.7918810460528236E-3</v>
      </c>
      <c r="CG15" s="260">
        <f t="shared" si="1"/>
        <v>0</v>
      </c>
      <c r="CH15" s="260">
        <f t="shared" si="1"/>
        <v>0</v>
      </c>
      <c r="CI15" s="260">
        <f t="shared" si="12"/>
        <v>0.1698003263192121</v>
      </c>
      <c r="CK15" s="20" t="str">
        <f t="shared" si="13"/>
        <v>21404</v>
      </c>
      <c r="CL15" s="20" t="str">
        <f t="shared" si="14"/>
        <v>池田町</v>
      </c>
      <c r="CM15" s="20">
        <f>VLOOKUP($CK15&amp;"_"&amp;$AZ$7,データシート1!$A:$BS,MATCH("ca_太陽光発電（10kW未満）",データシート1!$A$1:$BS$1,0),0)</f>
        <v>1063</v>
      </c>
      <c r="CN15" s="20">
        <f>VLOOKUP($CK15&amp;"_"&amp;$AZ$5,データシート1!$A:$BS,MATCH("ab_家庭",データシート1!$A$1:$BS$1,0),0)</f>
        <v>8472</v>
      </c>
      <c r="CO15" s="260">
        <f t="shared" si="15"/>
        <v>0.12547214353163361</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24442</v>
      </c>
      <c r="AY16" s="20" t="str">
        <f>IF(IFERROR(比較地域マスタ!$Z9,"")=0,"",IFERROR(比較地域マスタ!$Z9,""))</f>
        <v>明和町</v>
      </c>
      <c r="BC16" s="960" t="str">
        <f t="shared" si="0"/>
        <v>24442</v>
      </c>
      <c r="BD16" s="123" t="str">
        <f t="shared" si="2"/>
        <v>明和町</v>
      </c>
      <c r="BE16" s="40">
        <f>VLOOKUP($BC16&amp;"_"&amp;$AZ$7,データシート1!$A:$BS,MATCH("cb_"&amp;BE$12,データシート1!$A$1:$BS$1,0),0)</f>
        <v>5403.700000000008</v>
      </c>
      <c r="BF16" s="40">
        <f>VLOOKUP($BC16&amp;"_"&amp;$AZ$7,データシート1!$A:$BS,MATCH("cb_"&amp;BF$12,データシート1!$A$1:$BS$1,0),0)</f>
        <v>57265.499999999978</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62669.199999999983</v>
      </c>
      <c r="BL16" s="42"/>
      <c r="BM16" s="960" t="str">
        <f t="shared" si="4"/>
        <v>24442</v>
      </c>
      <c r="BN16" s="123" t="str">
        <f t="shared" si="5"/>
        <v>明和町</v>
      </c>
      <c r="BO16" s="40">
        <f>BE16*VLOOKUP(BO$12,別紙!$B$4:$E$10,MATCH("設備利用率",別紙!$B$4:$E$4,0),0)/100*8760/10^3</f>
        <v>6485.0884440000091</v>
      </c>
      <c r="BP16" s="40">
        <f>BF16*VLOOKUP(BP$12,別紙!$B$4:$E$10,MATCH("設備利用率",別紙!$B$4:$E$4,0),0)/100*8760/10^3</f>
        <v>75748.512779999975</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82233.601223999984</v>
      </c>
      <c r="BV16" s="42"/>
      <c r="BW16" s="38" t="str">
        <f t="shared" si="7"/>
        <v>24442</v>
      </c>
      <c r="BX16" s="38" t="str">
        <f t="shared" si="8"/>
        <v>明和町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119836.26173435306</v>
      </c>
      <c r="BZ16" s="42"/>
      <c r="CA16" s="38" t="str">
        <f t="shared" si="9"/>
        <v>24442</v>
      </c>
      <c r="CB16" s="38" t="str">
        <f t="shared" si="10"/>
        <v>明和町</v>
      </c>
      <c r="CC16" s="260">
        <f t="shared" si="11"/>
        <v>5.4116244533527119E-2</v>
      </c>
      <c r="CD16" s="260">
        <f t="shared" si="1"/>
        <v>0.63210009794794364</v>
      </c>
      <c r="CE16" s="260">
        <f t="shared" si="1"/>
        <v>0</v>
      </c>
      <c r="CF16" s="260">
        <f t="shared" si="1"/>
        <v>0</v>
      </c>
      <c r="CG16" s="260">
        <f t="shared" si="1"/>
        <v>0</v>
      </c>
      <c r="CH16" s="260">
        <f t="shared" si="1"/>
        <v>0</v>
      </c>
      <c r="CI16" s="260">
        <f t="shared" si="12"/>
        <v>0.68621634248147068</v>
      </c>
      <c r="CK16" s="20" t="str">
        <f t="shared" si="13"/>
        <v>24442</v>
      </c>
      <c r="CL16" s="20" t="str">
        <f t="shared" si="14"/>
        <v>明和町</v>
      </c>
      <c r="CM16" s="20">
        <f>VLOOKUP($CK16&amp;"_"&amp;$AZ$7,データシート1!$A:$BS,MATCH("ca_太陽光発電（10kW未満）",データシート1!$A$1:$BS$1,0),0)</f>
        <v>1120</v>
      </c>
      <c r="CN16" s="20">
        <f>VLOOKUP($CK16&amp;"_"&amp;$AZ$5,データシート1!$A:$BS,MATCH("ab_家庭",データシート1!$A$1:$BS$1,0),0)</f>
        <v>9371</v>
      </c>
      <c r="CO16" s="260">
        <f t="shared" si="15"/>
        <v>0.11951766086863728</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01692</v>
      </c>
      <c r="AY17" s="20" t="str">
        <f>IF(IFERROR(比較地域マスタ!$Z10,"")=0,"",IFERROR(比較地域マスタ!$Z10,""))</f>
        <v>中標津町</v>
      </c>
      <c r="BC17" s="960" t="str">
        <f t="shared" si="0"/>
        <v>01692</v>
      </c>
      <c r="BD17" s="123" t="str">
        <f t="shared" si="2"/>
        <v>中標津町</v>
      </c>
      <c r="BE17" s="40">
        <f>VLOOKUP($BC17&amp;"_"&amp;$AZ$7,データシート1!$A:$BS,MATCH("cb_"&amp;BE$12,データシート1!$A$1:$BS$1,0),0)</f>
        <v>2762.8300000000036</v>
      </c>
      <c r="BF17" s="40">
        <f>VLOOKUP($BC17&amp;"_"&amp;$AZ$7,データシート1!$A:$BS,MATCH("cb_"&amp;BF$12,データシート1!$A$1:$BS$1,0),0)</f>
        <v>41427.699999999975</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44190.529999999977</v>
      </c>
      <c r="BL17" s="42"/>
      <c r="BM17" s="960" t="str">
        <f t="shared" si="4"/>
        <v>01692</v>
      </c>
      <c r="BN17" s="123" t="str">
        <f t="shared" si="5"/>
        <v>中標津町</v>
      </c>
      <c r="BO17" s="40">
        <f>BE17*VLOOKUP(BO$12,別紙!$B$4:$E$10,MATCH("設備利用率",別紙!$B$4:$E$4,0),0)/100*8760/10^3</f>
        <v>3315.7275396000041</v>
      </c>
      <c r="BP17" s="40">
        <f>BF17*VLOOKUP(BP$12,別紙!$B$4:$E$10,MATCH("設備利用率",別紙!$B$4:$E$4,0),0)/100*8760/10^3</f>
        <v>54798.904451999973</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58114.631991599977</v>
      </c>
      <c r="BV17" s="42"/>
      <c r="BW17" s="38" t="str">
        <f t="shared" si="7"/>
        <v>01692</v>
      </c>
      <c r="BX17" s="38" t="str">
        <f t="shared" si="8"/>
        <v>中標津町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123295.76193529976</v>
      </c>
      <c r="BZ17" s="42"/>
      <c r="CA17" s="38" t="str">
        <f t="shared" si="9"/>
        <v>01692</v>
      </c>
      <c r="CB17" s="38" t="str">
        <f t="shared" si="10"/>
        <v>中標津町</v>
      </c>
      <c r="CC17" s="260">
        <f t="shared" si="11"/>
        <v>2.6892469680668777E-2</v>
      </c>
      <c r="CD17" s="260">
        <f t="shared" si="1"/>
        <v>0.4444508358750891</v>
      </c>
      <c r="CE17" s="260">
        <f t="shared" si="1"/>
        <v>0</v>
      </c>
      <c r="CF17" s="260">
        <f t="shared" si="1"/>
        <v>0</v>
      </c>
      <c r="CG17" s="260">
        <f t="shared" si="1"/>
        <v>0</v>
      </c>
      <c r="CH17" s="260">
        <f t="shared" si="1"/>
        <v>0</v>
      </c>
      <c r="CI17" s="260">
        <f t="shared" si="12"/>
        <v>0.47134330555575787</v>
      </c>
      <c r="CK17" s="20" t="str">
        <f t="shared" si="13"/>
        <v>01692</v>
      </c>
      <c r="CL17" s="20" t="str">
        <f t="shared" si="14"/>
        <v>中標津町</v>
      </c>
      <c r="CM17" s="20">
        <f>VLOOKUP($CK17&amp;"_"&amp;$AZ$7,データシート1!$A:$BS,MATCH("ca_太陽光発電（10kW未満）",データシート1!$A$1:$BS$1,0),0)</f>
        <v>416</v>
      </c>
      <c r="CN17" s="20">
        <f>VLOOKUP($CK17&amp;"_"&amp;$AZ$5,データシート1!$A:$BS,MATCH("ab_家庭",データシート1!$A$1:$BS$1,0),0)</f>
        <v>11386</v>
      </c>
      <c r="CO17" s="260">
        <f t="shared" si="15"/>
        <v>3.6536096961180396E-2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43205</v>
      </c>
      <c r="AY18" s="20" t="str">
        <f>IF(IFERROR(比較地域マスタ!$Z11,"")=0,"",IFERROR(比較地域マスタ!$Z11,""))</f>
        <v>水俣市</v>
      </c>
      <c r="BC18" s="960" t="str">
        <f t="shared" si="0"/>
        <v>43205</v>
      </c>
      <c r="BD18" s="123" t="str">
        <f t="shared" si="2"/>
        <v>水俣市</v>
      </c>
      <c r="BE18" s="40">
        <f>VLOOKUP($BC18&amp;"_"&amp;$AZ$7,データシート1!$A:$BS,MATCH("cb_"&amp;BE$12,データシート1!$A$1:$BS$1,0),0)</f>
        <v>3712.3680000000031</v>
      </c>
      <c r="BF18" s="40">
        <f>VLOOKUP($BC18&amp;"_"&amp;$AZ$7,データシート1!$A:$BS,MATCH("cb_"&amp;BF$12,データシート1!$A$1:$BS$1,0),0)</f>
        <v>105847.90999999989</v>
      </c>
      <c r="BG18" s="40">
        <f>VLOOKUP($BC18&amp;"_"&amp;$AZ$7,データシート1!$A:$BS,MATCH("cb_"&amp;BG$12,データシート1!$A$1:$BS$1,0),0)</f>
        <v>19.5</v>
      </c>
      <c r="BH18" s="40">
        <f>VLOOKUP($BC18&amp;"_"&amp;$AZ$7,データシート1!$A:$BS,MATCH("cb_"&amp;BH$12,データシート1!$A$1:$BS$1,0),0)</f>
        <v>3.2</v>
      </c>
      <c r="BI18" s="40">
        <f>VLOOKUP($BC18&amp;"_"&amp;$AZ$7,データシート1!$A:$BS,MATCH("cb_"&amp;BI$12,データシート1!$A$1:$BS$1,0),0)</f>
        <v>0</v>
      </c>
      <c r="BJ18" s="40">
        <f>VLOOKUP($BC18&amp;"_"&amp;$AZ$7,データシート1!$A:$BS,MATCH("cb_"&amp;BJ$12,データシート1!$A$1:$BS$1,0),0)</f>
        <v>0</v>
      </c>
      <c r="BK18" s="40">
        <f t="shared" si="3"/>
        <v>109582.97799999989</v>
      </c>
      <c r="BL18" s="42"/>
      <c r="BM18" s="960" t="str">
        <f t="shared" si="4"/>
        <v>43205</v>
      </c>
      <c r="BN18" s="123" t="str">
        <f t="shared" si="5"/>
        <v>水俣市</v>
      </c>
      <c r="BO18" s="40">
        <f>BE18*VLOOKUP(BO$12,別紙!$B$4:$E$10,MATCH("設備利用率",別紙!$B$4:$E$4,0),0)/100*8760/10^3</f>
        <v>4455.2870841600034</v>
      </c>
      <c r="BP18" s="40">
        <f>BF18*VLOOKUP(BP$12,別紙!$B$4:$E$10,MATCH("設備利用率",別紙!$B$4:$E$4,0),0)/100*8760/10^3</f>
        <v>140011.38143159985</v>
      </c>
      <c r="BQ18" s="40">
        <f>BG18*VLOOKUP(BQ$12,別紙!$B$4:$E$10,MATCH("設備利用率",別紙!$B$4:$E$4,0),0)/100*8760/10^3</f>
        <v>42.36336</v>
      </c>
      <c r="BR18" s="40">
        <f>BH18*VLOOKUP(BR$12,別紙!$B$4:$E$10,MATCH("設備利用率",別紙!$B$4:$E$4,0),0)/100*8760/10^3</f>
        <v>16.819200000000002</v>
      </c>
      <c r="BS18" s="40">
        <f>BI18*VLOOKUP(BS$12,別紙!$B$4:$E$10,MATCH("設備利用率",別紙!$B$4:$E$4,0),0)/100*8760/10^3</f>
        <v>0</v>
      </c>
      <c r="BT18" s="40">
        <f>BJ18*VLOOKUP(BT$12,別紙!$B$4:$E$10,MATCH("設備利用率",別紙!$B$4:$E$4,0),0)/100*8760/10^3</f>
        <v>0</v>
      </c>
      <c r="BU18" s="40">
        <f t="shared" si="6"/>
        <v>144525.85107575983</v>
      </c>
      <c r="BV18" s="42"/>
      <c r="BW18" s="38" t="str">
        <f t="shared" si="7"/>
        <v>43205</v>
      </c>
      <c r="BX18" s="38" t="str">
        <f t="shared" si="8"/>
        <v>水俣市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147772.16934530254</v>
      </c>
      <c r="BZ18" s="42"/>
      <c r="CA18" s="38" t="str">
        <f t="shared" si="9"/>
        <v>43205</v>
      </c>
      <c r="CB18" s="38" t="str">
        <f t="shared" si="10"/>
        <v>水俣市</v>
      </c>
      <c r="CC18" s="260">
        <f t="shared" si="11"/>
        <v>3.0149703451596722E-2</v>
      </c>
      <c r="CD18" s="260">
        <f t="shared" si="1"/>
        <v>0.94748139688219724</v>
      </c>
      <c r="CE18" s="260">
        <f t="shared" si="1"/>
        <v>2.8668023341396978E-4</v>
      </c>
      <c r="CF18" s="260">
        <f t="shared" si="1"/>
        <v>1.1381845495343715E-4</v>
      </c>
      <c r="CG18" s="260">
        <f t="shared" si="1"/>
        <v>0</v>
      </c>
      <c r="CH18" s="260">
        <f t="shared" si="1"/>
        <v>0</v>
      </c>
      <c r="CI18" s="260">
        <f t="shared" si="12"/>
        <v>0.97803159902216119</v>
      </c>
      <c r="CK18" s="20" t="str">
        <f t="shared" si="13"/>
        <v>43205</v>
      </c>
      <c r="CL18" s="20" t="str">
        <f t="shared" si="14"/>
        <v>水俣市</v>
      </c>
      <c r="CM18" s="20">
        <f>VLOOKUP($CK18&amp;"_"&amp;$AZ$7,データシート1!$A:$BS,MATCH("ca_太陽光発電（10kW未満）",データシート1!$A$1:$BS$1,0),0)</f>
        <v>802</v>
      </c>
      <c r="CN18" s="20">
        <f>VLOOKUP($CK18&amp;"_"&amp;$AZ$5,データシート1!$A:$BS,MATCH("ab_家庭",データシート1!$A$1:$BS$1,0),0)</f>
        <v>11400</v>
      </c>
      <c r="CO18" s="260">
        <f t="shared" si="15"/>
        <v>7.0350877192982456E-2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12410</v>
      </c>
      <c r="AY19" s="20" t="str">
        <f>IF(IFERROR(比較地域マスタ!$Z12,"")=0,"",IFERROR(比較地域マスタ!$Z12,""))</f>
        <v>横芝光町</v>
      </c>
      <c r="BC19" s="960" t="str">
        <f t="shared" si="0"/>
        <v>12410</v>
      </c>
      <c r="BD19" s="123" t="str">
        <f t="shared" si="2"/>
        <v>横芝光町</v>
      </c>
      <c r="BE19" s="40">
        <f>VLOOKUP($BC19&amp;"_"&amp;$AZ$7,データシート1!$A:$BS,MATCH("cb_"&amp;BE$12,データシート1!$A$1:$BS$1,0),0)</f>
        <v>2433.800000000002</v>
      </c>
      <c r="BF19" s="40">
        <f>VLOOKUP($BC19&amp;"_"&amp;$AZ$7,データシート1!$A:$BS,MATCH("cb_"&amp;BF$12,データシート1!$A$1:$BS$1,0),0)</f>
        <v>31846.500000000015</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370</v>
      </c>
      <c r="BK19" s="40">
        <f t="shared" si="3"/>
        <v>34650.300000000017</v>
      </c>
      <c r="BL19" s="42"/>
      <c r="BM19" s="960" t="str">
        <f t="shared" si="4"/>
        <v>12410</v>
      </c>
      <c r="BN19" s="123" t="str">
        <f t="shared" si="5"/>
        <v>横芝光町</v>
      </c>
      <c r="BO19" s="40">
        <f>BE19*VLOOKUP(BO$12,別紙!$B$4:$E$10,MATCH("設備利用率",別紙!$B$4:$E$4,0),0)/100*8760/10^3</f>
        <v>2920.852056000002</v>
      </c>
      <c r="BP19" s="40">
        <f>BF19*VLOOKUP(BP$12,別紙!$B$4:$E$10,MATCH("設備利用率",別紙!$B$4:$E$4,0),0)/100*8760/10^3</f>
        <v>42125.276340000019</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2592.96</v>
      </c>
      <c r="BU19" s="40">
        <f t="shared" si="6"/>
        <v>47639.088396000021</v>
      </c>
      <c r="BV19" s="42"/>
      <c r="BW19" s="38" t="str">
        <f t="shared" si="7"/>
        <v>12410</v>
      </c>
      <c r="BX19" s="38" t="str">
        <f t="shared" si="8"/>
        <v>横芝光町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124460.72640134975</v>
      </c>
      <c r="BZ19" s="42"/>
      <c r="CA19" s="38" t="str">
        <f t="shared" si="9"/>
        <v>12410</v>
      </c>
      <c r="CB19" s="38" t="str">
        <f t="shared" si="10"/>
        <v>横芝光町</v>
      </c>
      <c r="CC19" s="260">
        <f t="shared" si="11"/>
        <v>2.3468062098409272E-2</v>
      </c>
      <c r="CD19" s="260">
        <f t="shared" si="1"/>
        <v>0.33846240141776307</v>
      </c>
      <c r="CE19" s="260">
        <f t="shared" si="1"/>
        <v>0</v>
      </c>
      <c r="CF19" s="260">
        <f t="shared" si="1"/>
        <v>0</v>
      </c>
      <c r="CG19" s="260">
        <f t="shared" si="1"/>
        <v>0</v>
      </c>
      <c r="CH19" s="260">
        <f t="shared" si="1"/>
        <v>2.0833559910605502E-2</v>
      </c>
      <c r="CI19" s="260">
        <f t="shared" si="12"/>
        <v>0.38276402342677784</v>
      </c>
      <c r="CK19" s="20" t="str">
        <f t="shared" si="13"/>
        <v>12410</v>
      </c>
      <c r="CL19" s="20" t="str">
        <f t="shared" si="14"/>
        <v>横芝光町</v>
      </c>
      <c r="CM19" s="20">
        <f>VLOOKUP($CK19&amp;"_"&amp;$AZ$7,データシート1!$A:$BS,MATCH("ca_太陽光発電（10kW未満）",データシート1!$A$1:$BS$1,0),0)</f>
        <v>458</v>
      </c>
      <c r="CN19" s="20">
        <f>VLOOKUP($CK19&amp;"_"&amp;$AZ$5,データシート1!$A:$BS,MATCH("ab_家庭",データシート1!$A$1:$BS$1,0),0)</f>
        <v>9847</v>
      </c>
      <c r="CO19" s="260">
        <f t="shared" si="15"/>
        <v>4.6511627906976744E-2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29343</v>
      </c>
      <c r="AY20" s="20" t="str">
        <f>IF(IFERROR(比較地域マスタ!$Z13,"")=0,"",IFERROR(比較地域マスタ!$Z13,""))</f>
        <v>三郷町</v>
      </c>
      <c r="BC20" s="960" t="str">
        <f t="shared" si="0"/>
        <v>29343</v>
      </c>
      <c r="BD20" s="123" t="str">
        <f t="shared" si="2"/>
        <v>三郷町</v>
      </c>
      <c r="BE20" s="40">
        <f>VLOOKUP($BC20&amp;"_"&amp;$AZ$7,データシート1!$A:$BS,MATCH("cb_"&amp;BE$12,データシート1!$A$1:$BS$1,0),0)</f>
        <v>3731.7000000000035</v>
      </c>
      <c r="BF20" s="40">
        <f>VLOOKUP($BC20&amp;"_"&amp;$AZ$7,データシート1!$A:$BS,MATCH("cb_"&amp;BF$12,データシート1!$A$1:$BS$1,0),0)</f>
        <v>1520.1000000000004</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5251.8000000000038</v>
      </c>
      <c r="BL20" s="42"/>
      <c r="BM20" s="960" t="str">
        <f t="shared" si="4"/>
        <v>29343</v>
      </c>
      <c r="BN20" s="123" t="str">
        <f t="shared" si="5"/>
        <v>三郷町</v>
      </c>
      <c r="BO20" s="40">
        <f>BE20*VLOOKUP(BO$12,別紙!$B$4:$E$10,MATCH("設備利用率",別紙!$B$4:$E$4,0),0)/100*8760/10^3</f>
        <v>4478.4878040000031</v>
      </c>
      <c r="BP20" s="40">
        <f>BF20*VLOOKUP(BP$12,別紙!$B$4:$E$10,MATCH("設備利用率",別紙!$B$4:$E$4,0),0)/100*8760/10^3</f>
        <v>2010.7274760000005</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6489.215280000004</v>
      </c>
      <c r="BV20" s="42"/>
      <c r="BW20" s="38" t="str">
        <f t="shared" si="7"/>
        <v>29343</v>
      </c>
      <c r="BX20" s="38" t="str">
        <f t="shared" si="8"/>
        <v>三郷町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84260.823394792853</v>
      </c>
      <c r="BZ20" s="42"/>
      <c r="CA20" s="38" t="str">
        <f t="shared" si="9"/>
        <v>29343</v>
      </c>
      <c r="CB20" s="38" t="str">
        <f t="shared" si="10"/>
        <v>三郷町</v>
      </c>
      <c r="CC20" s="260">
        <f t="shared" si="11"/>
        <v>5.3150297179231747E-2</v>
      </c>
      <c r="CD20" s="260">
        <f t="shared" si="1"/>
        <v>2.3863135855900729E-2</v>
      </c>
      <c r="CE20" s="260">
        <f t="shared" si="1"/>
        <v>0</v>
      </c>
      <c r="CF20" s="260">
        <f t="shared" si="1"/>
        <v>0</v>
      </c>
      <c r="CG20" s="260">
        <f t="shared" si="1"/>
        <v>0</v>
      </c>
      <c r="CH20" s="260">
        <f t="shared" si="1"/>
        <v>0</v>
      </c>
      <c r="CI20" s="260">
        <f t="shared" si="12"/>
        <v>7.7013433035132486E-2</v>
      </c>
      <c r="CK20" s="20" t="str">
        <f t="shared" si="13"/>
        <v>29343</v>
      </c>
      <c r="CL20" s="20" t="str">
        <f t="shared" si="14"/>
        <v>三郷町</v>
      </c>
      <c r="CM20" s="20">
        <f>VLOOKUP($CK20&amp;"_"&amp;$AZ$7,データシート1!$A:$BS,MATCH("ca_太陽光発電（10kW未満）",データシート1!$A$1:$BS$1,0),0)</f>
        <v>886</v>
      </c>
      <c r="CN20" s="20">
        <f>VLOOKUP($CK20&amp;"_"&amp;$AZ$5,データシート1!$A:$BS,MATCH("ab_家庭",データシート1!$A$1:$BS$1,0),0)</f>
        <v>10651</v>
      </c>
      <c r="CO20" s="260">
        <f t="shared" si="15"/>
        <v>8.3184677495070886E-2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21217</v>
      </c>
      <c r="AY21" s="20" t="str">
        <f>IF(IFERROR(比較地域マスタ!$Z14,"")=0,"",IFERROR(比較地域マスタ!$Z14,""))</f>
        <v>飛騨市</v>
      </c>
      <c r="BC21" s="960" t="str">
        <f t="shared" si="0"/>
        <v>21217</v>
      </c>
      <c r="BD21" s="123" t="str">
        <f t="shared" si="2"/>
        <v>飛騨市</v>
      </c>
      <c r="BE21" s="40">
        <f>VLOOKUP($BC21&amp;"_"&amp;$AZ$7,データシート1!$A:$BS,MATCH("cb_"&amp;BE$12,データシート1!$A$1:$BS$1,0),0)</f>
        <v>768.01999999999987</v>
      </c>
      <c r="BF21" s="40">
        <f>VLOOKUP($BC21&amp;"_"&amp;$AZ$7,データシート1!$A:$BS,MATCH("cb_"&amp;BF$12,データシート1!$A$1:$BS$1,0),0)</f>
        <v>4932.9000000000005</v>
      </c>
      <c r="BG21" s="40">
        <f>VLOOKUP($BC21&amp;"_"&amp;$AZ$7,データシート1!$A:$BS,MATCH("cb_"&amp;BG$12,データシート1!$A$1:$BS$1,0),0)</f>
        <v>0</v>
      </c>
      <c r="BH21" s="40">
        <f>VLOOKUP($BC21&amp;"_"&amp;$AZ$7,データシート1!$A:$BS,MATCH("cb_"&amp;BH$12,データシート1!$A$1:$BS$1,0),0)</f>
        <v>22120</v>
      </c>
      <c r="BI21" s="40">
        <f>VLOOKUP($BC21&amp;"_"&amp;$AZ$7,データシート1!$A:$BS,MATCH("cb_"&amp;BI$12,データシート1!$A$1:$BS$1,0),0)</f>
        <v>0</v>
      </c>
      <c r="BJ21" s="40">
        <f>VLOOKUP($BC21&amp;"_"&amp;$AZ$7,データシート1!$A:$BS,MATCH("cb_"&amp;BJ$12,データシート1!$A$1:$BS$1,0),0)</f>
        <v>0</v>
      </c>
      <c r="BK21" s="40">
        <f t="shared" si="3"/>
        <v>27820.92</v>
      </c>
      <c r="BL21" s="42"/>
      <c r="BM21" s="960" t="str">
        <f t="shared" si="4"/>
        <v>21217</v>
      </c>
      <c r="BN21" s="123" t="str">
        <f t="shared" si="5"/>
        <v>飛騨市</v>
      </c>
      <c r="BO21" s="40">
        <f>BE21*VLOOKUP(BO$12,別紙!$B$4:$E$10,MATCH("設備利用率",別紙!$B$4:$E$4,0),0)/100*8760/10^3</f>
        <v>921.7161623999998</v>
      </c>
      <c r="BP21" s="40">
        <f>BF21*VLOOKUP(BP$12,別紙!$B$4:$E$10,MATCH("設備利用率",別紙!$B$4:$E$4,0),0)/100*8760/10^3</f>
        <v>6525.0428040000006</v>
      </c>
      <c r="BQ21" s="40">
        <f>BG21*VLOOKUP(BQ$12,別紙!$B$4:$E$10,MATCH("設備利用率",別紙!$B$4:$E$4,0),0)/100*8760/10^3</f>
        <v>0</v>
      </c>
      <c r="BR21" s="40">
        <f>BH21*VLOOKUP(BR$12,別紙!$B$4:$E$10,MATCH("設備利用率",別紙!$B$4:$E$4,0),0)/100*8760/10^3</f>
        <v>116262.72</v>
      </c>
      <c r="BS21" s="40">
        <f>BI21*VLOOKUP(BS$12,別紙!$B$4:$E$10,MATCH("設備利用率",別紙!$B$4:$E$4,0),0)/100*8760/10^3</f>
        <v>0</v>
      </c>
      <c r="BT21" s="40">
        <f>BJ21*VLOOKUP(BT$12,別紙!$B$4:$E$10,MATCH("設備利用率",別紙!$B$4:$E$4,0),0)/100*8760/10^3</f>
        <v>0</v>
      </c>
      <c r="BU21" s="40">
        <f t="shared" si="6"/>
        <v>123709.4789664</v>
      </c>
      <c r="BV21" s="42"/>
      <c r="BW21" s="38" t="str">
        <f t="shared" si="7"/>
        <v>21217</v>
      </c>
      <c r="BX21" s="38" t="str">
        <f t="shared" si="8"/>
        <v>飛騨市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186085.26292654031</v>
      </c>
      <c r="BZ21" s="42"/>
      <c r="CA21" s="38" t="str">
        <f t="shared" si="9"/>
        <v>21217</v>
      </c>
      <c r="CB21" s="38" t="str">
        <f t="shared" si="10"/>
        <v>飛騨市</v>
      </c>
      <c r="CC21" s="260">
        <f t="shared" si="11"/>
        <v>4.953192681162827E-3</v>
      </c>
      <c r="CD21" s="260">
        <f t="shared" si="1"/>
        <v>3.5064801486057763E-2</v>
      </c>
      <c r="CE21" s="260">
        <f t="shared" si="1"/>
        <v>0</v>
      </c>
      <c r="CF21" s="260">
        <f t="shared" si="1"/>
        <v>0.62478198526605677</v>
      </c>
      <c r="CG21" s="260">
        <f t="shared" si="1"/>
        <v>0</v>
      </c>
      <c r="CH21" s="260">
        <f t="shared" si="1"/>
        <v>0</v>
      </c>
      <c r="CI21" s="260">
        <f t="shared" si="12"/>
        <v>0.66479997943327729</v>
      </c>
      <c r="CK21" s="20" t="str">
        <f t="shared" si="13"/>
        <v>21217</v>
      </c>
      <c r="CL21" s="20" t="str">
        <f t="shared" si="14"/>
        <v>飛騨市</v>
      </c>
      <c r="CM21" s="20">
        <f>VLOOKUP($CK21&amp;"_"&amp;$AZ$7,データシート1!$A:$BS,MATCH("ca_太陽光発電（10kW未満）",データシート1!$A$1:$BS$1,0),0)</f>
        <v>144</v>
      </c>
      <c r="CN21" s="20">
        <f>VLOOKUP($CK21&amp;"_"&amp;$AZ$5,データシート1!$A:$BS,MATCH("ab_家庭",データシート1!$A$1:$BS$1,0),0)</f>
        <v>8867</v>
      </c>
      <c r="CO21" s="260">
        <f t="shared" si="15"/>
        <v>1.6239990977782792E-2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47328</v>
      </c>
      <c r="AY22" s="20" t="str">
        <f>IF(IFERROR(比較地域マスタ!$Z15,"")=0,"",IFERROR(比較地域マスタ!$Z15,""))</f>
        <v>中城村</v>
      </c>
      <c r="BC22" s="960" t="str">
        <f t="shared" si="0"/>
        <v>47328</v>
      </c>
      <c r="BD22" s="123" t="str">
        <f t="shared" si="2"/>
        <v>中城村</v>
      </c>
      <c r="BE22" s="40">
        <f>VLOOKUP($BC22&amp;"_"&amp;$AZ$7,データシート1!$A:$BS,MATCH("cb_"&amp;BE$12,データシート1!$A$1:$BS$1,0),0)</f>
        <v>1892.1000000000013</v>
      </c>
      <c r="BF22" s="40">
        <f>VLOOKUP($BC22&amp;"_"&amp;$AZ$7,データシート1!$A:$BS,MATCH("cb_"&amp;BF$12,データシート1!$A$1:$BS$1,0),0)</f>
        <v>5898.7999999999975</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7790.8999999999987</v>
      </c>
      <c r="BL22" s="42"/>
      <c r="BM22" s="960" t="str">
        <f t="shared" si="4"/>
        <v>47328</v>
      </c>
      <c r="BN22" s="123" t="str">
        <f t="shared" si="5"/>
        <v>中城村</v>
      </c>
      <c r="BO22" s="40">
        <f>BE22*VLOOKUP(BO$12,別紙!$B$4:$E$10,MATCH("設備利用率",別紙!$B$4:$E$4,0),0)/100*8760/10^3</f>
        <v>2270.7470520000015</v>
      </c>
      <c r="BP22" s="40">
        <f>BF22*VLOOKUP(BP$12,別紙!$B$4:$E$10,MATCH("設備利用率",別紙!$B$4:$E$4,0),0)/100*8760/10^3</f>
        <v>7802.6966879999973</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10073.443739999999</v>
      </c>
      <c r="BV22" s="42"/>
      <c r="BW22" s="38" t="str">
        <f t="shared" si="7"/>
        <v>47328</v>
      </c>
      <c r="BX22" s="38" t="str">
        <f t="shared" si="8"/>
        <v>中城村</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91563.008406001274</v>
      </c>
      <c r="BZ22" s="42"/>
      <c r="CA22" s="38" t="str">
        <f t="shared" si="9"/>
        <v>47328</v>
      </c>
      <c r="CB22" s="38" t="str">
        <f t="shared" si="10"/>
        <v>中城村</v>
      </c>
      <c r="CC22" s="260">
        <f t="shared" si="11"/>
        <v>2.4799830100942499E-2</v>
      </c>
      <c r="CD22" s="260">
        <f t="shared" si="1"/>
        <v>8.5216692022633336E-2</v>
      </c>
      <c r="CE22" s="260">
        <f t="shared" si="1"/>
        <v>0</v>
      </c>
      <c r="CF22" s="260">
        <f t="shared" si="1"/>
        <v>0</v>
      </c>
      <c r="CG22" s="260">
        <f t="shared" si="1"/>
        <v>0</v>
      </c>
      <c r="CH22" s="260">
        <f t="shared" si="1"/>
        <v>0</v>
      </c>
      <c r="CI22" s="260">
        <f t="shared" si="12"/>
        <v>0.11001652212357584</v>
      </c>
      <c r="CK22" s="20" t="str">
        <f t="shared" si="13"/>
        <v>47328</v>
      </c>
      <c r="CL22" s="20" t="str">
        <f t="shared" si="14"/>
        <v>中城村</v>
      </c>
      <c r="CM22" s="20">
        <f>VLOOKUP($CK22&amp;"_"&amp;$AZ$7,データシート1!$A:$BS,MATCH("ca_太陽光発電（10kW未満）",データシート1!$A$1:$BS$1,0),0)</f>
        <v>337</v>
      </c>
      <c r="CN22" s="20">
        <f>VLOOKUP($CK22&amp;"_"&amp;$AZ$5,データシート1!$A:$BS,MATCH("ab_家庭",データシート1!$A$1:$BS$1,0),0)</f>
        <v>9333</v>
      </c>
      <c r="CO22" s="260">
        <f t="shared" si="15"/>
        <v>3.6108432444015855E-2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10345</v>
      </c>
      <c r="AY23" s="20" t="str">
        <f>IF(IFERROR(比較地域マスタ!$Z16,"")=0,"",IFERROR(比較地域マスタ!$Z16,""))</f>
        <v>吉岡町</v>
      </c>
      <c r="BC23" s="960" t="str">
        <f t="shared" si="0"/>
        <v>10345</v>
      </c>
      <c r="BD23" s="123" t="str">
        <f t="shared" si="2"/>
        <v>吉岡町</v>
      </c>
      <c r="BE23" s="40">
        <f>VLOOKUP($BC23&amp;"_"&amp;$AZ$7,データシート1!$A:$BS,MATCH("cb_"&amp;BE$12,データシート1!$A$1:$BS$1,0),0)</f>
        <v>5124.7999999999929</v>
      </c>
      <c r="BF23" s="40">
        <f>VLOOKUP($BC23&amp;"_"&amp;$AZ$7,データシート1!$A:$BS,MATCH("cb_"&amp;BF$12,データシート1!$A$1:$BS$1,0),0)</f>
        <v>10455.600000000004</v>
      </c>
      <c r="BG23" s="40">
        <f>VLOOKUP($BC23&amp;"_"&amp;$AZ$7,データシート1!$A:$BS,MATCH("cb_"&amp;BG$12,データシート1!$A$1:$BS$1,0),0)</f>
        <v>3.2</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15583.599999999999</v>
      </c>
      <c r="BL23" s="42"/>
      <c r="BM23" s="960" t="str">
        <f t="shared" si="4"/>
        <v>10345</v>
      </c>
      <c r="BN23" s="123" t="str">
        <f t="shared" si="5"/>
        <v>吉岡町</v>
      </c>
      <c r="BO23" s="40">
        <f>BE23*VLOOKUP(BO$12,別紙!$B$4:$E$10,MATCH("設備利用率",別紙!$B$4:$E$4,0),0)/100*8760/10^3</f>
        <v>6150.3749759999901</v>
      </c>
      <c r="BP23" s="40">
        <f>BF23*VLOOKUP(BP$12,別紙!$B$4:$E$10,MATCH("設備利用率",別紙!$B$4:$E$4,0),0)/100*8760/10^3</f>
        <v>13830.249456000005</v>
      </c>
      <c r="BQ23" s="40">
        <f>BG23*VLOOKUP(BQ$12,別紙!$B$4:$E$10,MATCH("設備利用率",別紙!$B$4:$E$4,0),0)/100*8760/10^3</f>
        <v>6.9519360000000008</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19987.576367999998</v>
      </c>
      <c r="BV23" s="42"/>
      <c r="BW23" s="38" t="str">
        <f t="shared" si="7"/>
        <v>10345</v>
      </c>
      <c r="BX23" s="38" t="str">
        <f t="shared" si="8"/>
        <v>吉岡町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91643.903429881422</v>
      </c>
      <c r="BZ23" s="42"/>
      <c r="CA23" s="38" t="str">
        <f t="shared" si="9"/>
        <v>10345</v>
      </c>
      <c r="CB23" s="38" t="str">
        <f t="shared" si="10"/>
        <v>吉岡町</v>
      </c>
      <c r="CC23" s="260">
        <f t="shared" si="11"/>
        <v>6.7111665324314396E-2</v>
      </c>
      <c r="CD23" s="260">
        <f t="shared" si="1"/>
        <v>0.15091292424685734</v>
      </c>
      <c r="CE23" s="260">
        <f t="shared" si="1"/>
        <v>7.5858139383151279E-5</v>
      </c>
      <c r="CF23" s="260">
        <f t="shared" si="1"/>
        <v>0</v>
      </c>
      <c r="CG23" s="260">
        <f t="shared" si="1"/>
        <v>0</v>
      </c>
      <c r="CH23" s="260">
        <f t="shared" si="1"/>
        <v>0</v>
      </c>
      <c r="CI23" s="260">
        <f t="shared" si="12"/>
        <v>0.21810044771055492</v>
      </c>
      <c r="CK23" s="20" t="str">
        <f t="shared" si="13"/>
        <v>10345</v>
      </c>
      <c r="CL23" s="20" t="str">
        <f t="shared" si="14"/>
        <v>吉岡町</v>
      </c>
      <c r="CM23" s="20">
        <f>VLOOKUP($CK23&amp;"_"&amp;$AZ$7,データシート1!$A:$BS,MATCH("ca_太陽光発電（10kW未満）",データシート1!$A$1:$BS$1,0),0)</f>
        <v>999</v>
      </c>
      <c r="CN23" s="20">
        <f>VLOOKUP($CK23&amp;"_"&amp;$AZ$5,データシート1!$A:$BS,MATCH("ab_家庭",データシート1!$A$1:$BS$1,0),0)</f>
        <v>8565</v>
      </c>
      <c r="CO23" s="260">
        <f t="shared" si="15"/>
        <v>0.11663747810858144</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06208</v>
      </c>
      <c r="AY24" s="20" t="str">
        <f>IF(IFERROR(比較地域マスタ!$Z17,"")=0,"",IFERROR(比較地域マスタ!$Z17,""))</f>
        <v>村山市</v>
      </c>
      <c r="BC24" s="960" t="str">
        <f t="shared" si="0"/>
        <v>06208</v>
      </c>
      <c r="BD24" s="123" t="str">
        <f t="shared" si="2"/>
        <v>村山市</v>
      </c>
      <c r="BE24" s="40">
        <f>VLOOKUP($BC24&amp;"_"&amp;$AZ$7,データシート1!$A:$BS,MATCH("cb_"&amp;BE$12,データシート1!$A$1:$BS$1,0),0)</f>
        <v>1619.2000000000003</v>
      </c>
      <c r="BF24" s="40">
        <f>VLOOKUP($BC24&amp;"_"&amp;$AZ$7,データシート1!$A:$BS,MATCH("cb_"&amp;BF$12,データシート1!$A$1:$BS$1,0),0)</f>
        <v>5831.4</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1567</v>
      </c>
      <c r="BK24" s="40">
        <f t="shared" si="3"/>
        <v>9017.6</v>
      </c>
      <c r="BL24" s="42"/>
      <c r="BM24" s="960" t="str">
        <f t="shared" si="4"/>
        <v>06208</v>
      </c>
      <c r="BN24" s="123" t="str">
        <f t="shared" si="5"/>
        <v>村山市</v>
      </c>
      <c r="BO24" s="40">
        <f>BE24*VLOOKUP(BO$12,別紙!$B$4:$E$10,MATCH("設備利用率",別紙!$B$4:$E$4,0),0)/100*8760/10^3</f>
        <v>1943.2343040000001</v>
      </c>
      <c r="BP24" s="40">
        <f>BF24*VLOOKUP(BP$12,別紙!$B$4:$E$10,MATCH("設備利用率",別紙!$B$4:$E$4,0),0)/100*8760/10^3</f>
        <v>7713.5426639999996</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10981.536</v>
      </c>
      <c r="BU24" s="40">
        <f t="shared" si="6"/>
        <v>20638.312967999998</v>
      </c>
      <c r="BV24" s="42"/>
      <c r="BW24" s="38" t="str">
        <f t="shared" si="7"/>
        <v>06208</v>
      </c>
      <c r="BX24" s="38" t="str">
        <f t="shared" si="8"/>
        <v>村山市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114829.36222932489</v>
      </c>
      <c r="BZ24" s="42"/>
      <c r="CA24" s="38" t="str">
        <f t="shared" si="9"/>
        <v>06208</v>
      </c>
      <c r="CB24" s="38" t="str">
        <f t="shared" si="10"/>
        <v>村山市</v>
      </c>
      <c r="CC24" s="260">
        <f t="shared" si="11"/>
        <v>1.6922799763697902E-2</v>
      </c>
      <c r="CD24" s="260">
        <f t="shared" si="1"/>
        <v>6.7173957202647697E-2</v>
      </c>
      <c r="CE24" s="260">
        <f t="shared" si="1"/>
        <v>0</v>
      </c>
      <c r="CF24" s="260">
        <f t="shared" si="1"/>
        <v>0</v>
      </c>
      <c r="CG24" s="260">
        <f t="shared" si="1"/>
        <v>0</v>
      </c>
      <c r="CH24" s="260">
        <f t="shared" si="1"/>
        <v>9.5633519047757604E-2</v>
      </c>
      <c r="CI24" s="260">
        <f t="shared" si="12"/>
        <v>0.17973027601410319</v>
      </c>
      <c r="CK24" s="20" t="str">
        <f t="shared" si="13"/>
        <v>06208</v>
      </c>
      <c r="CL24" s="20" t="str">
        <f t="shared" si="14"/>
        <v>村山市</v>
      </c>
      <c r="CM24" s="20">
        <f>VLOOKUP($CK24&amp;"_"&amp;$AZ$7,データシート1!$A:$BS,MATCH("ca_太陽光発電（10kW未満）",データシート1!$A$1:$BS$1,0),0)</f>
        <v>324</v>
      </c>
      <c r="CN24" s="20">
        <f>VLOOKUP($CK24&amp;"_"&amp;$AZ$5,データシート1!$A:$BS,MATCH("ab_家庭",データシート1!$A$1:$BS$1,0),0)</f>
        <v>8046</v>
      </c>
      <c r="CO24" s="260">
        <f t="shared" si="15"/>
        <v>4.0268456375838924E-2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19206</v>
      </c>
      <c r="AY25" s="20" t="str">
        <f>IF(IFERROR(比較地域マスタ!$Z18,"")=0,"",IFERROR(比較地域マスタ!$Z18,""))</f>
        <v>大月市</v>
      </c>
      <c r="BC25" s="960" t="str">
        <f t="shared" si="0"/>
        <v>19206</v>
      </c>
      <c r="BD25" s="123" t="str">
        <f t="shared" si="2"/>
        <v>大月市</v>
      </c>
      <c r="BE25" s="40">
        <f>VLOOKUP($BC25&amp;"_"&amp;$AZ$7,データシート1!$A:$BS,MATCH("cb_"&amp;BE$12,データシート1!$A$1:$BS$1,0),0)</f>
        <v>2509.300000000002</v>
      </c>
      <c r="BF25" s="40">
        <f>VLOOKUP($BC25&amp;"_"&amp;$AZ$7,データシート1!$A:$BS,MATCH("cb_"&amp;BF$12,データシート1!$A$1:$BS$1,0),0)</f>
        <v>6908.7999999999993</v>
      </c>
      <c r="BG25" s="40">
        <f>VLOOKUP($BC25&amp;"_"&amp;$AZ$7,データシート1!$A:$BS,MATCH("cb_"&amp;BG$12,データシート1!$A$1:$BS$1,0),0)</f>
        <v>0</v>
      </c>
      <c r="BH25" s="40">
        <f>VLOOKUP($BC25&amp;"_"&amp;$AZ$7,データシート1!$A:$BS,MATCH("cb_"&amp;BH$12,データシート1!$A$1:$BS$1,0),0)</f>
        <v>519.79999999999995</v>
      </c>
      <c r="BI25" s="40">
        <f>VLOOKUP($BC25&amp;"_"&amp;$AZ$7,データシート1!$A:$BS,MATCH("cb_"&amp;BI$12,データシート1!$A$1:$BS$1,0),0)</f>
        <v>0</v>
      </c>
      <c r="BJ25" s="40">
        <f>VLOOKUP($BC25&amp;"_"&amp;$AZ$7,データシート1!$A:$BS,MATCH("cb_"&amp;BJ$12,データシート1!$A$1:$BS$1,0),0)</f>
        <v>14500</v>
      </c>
      <c r="BK25" s="40">
        <f t="shared" si="3"/>
        <v>24437.9</v>
      </c>
      <c r="BL25" s="42"/>
      <c r="BM25" s="960" t="str">
        <f t="shared" si="4"/>
        <v>19206</v>
      </c>
      <c r="BN25" s="123" t="str">
        <f t="shared" si="5"/>
        <v>大月市</v>
      </c>
      <c r="BO25" s="40">
        <f>BE25*VLOOKUP(BO$12,別紙!$B$4:$E$10,MATCH("設備利用率",別紙!$B$4:$E$4,0),0)/100*8760/10^3</f>
        <v>3011.4611160000022</v>
      </c>
      <c r="BP25" s="40">
        <f>BF25*VLOOKUP(BP$12,別紙!$B$4:$E$10,MATCH("設備利用率",別紙!$B$4:$E$4,0),0)/100*8760/10^3</f>
        <v>9138.6842879999986</v>
      </c>
      <c r="BQ25" s="40">
        <f>BG25*VLOOKUP(BQ$12,別紙!$B$4:$E$10,MATCH("設備利用率",別紙!$B$4:$E$4,0),0)/100*8760/10^3</f>
        <v>0</v>
      </c>
      <c r="BR25" s="40">
        <f>BH25*VLOOKUP(BR$12,別紙!$B$4:$E$10,MATCH("設備利用率",別紙!$B$4:$E$4,0),0)/100*8760/10^3</f>
        <v>2732.0687999999996</v>
      </c>
      <c r="BS25" s="40">
        <f>BI25*VLOOKUP(BS$12,別紙!$B$4:$E$10,MATCH("設備利用率",別紙!$B$4:$E$4,0),0)/100*8760/10^3</f>
        <v>0</v>
      </c>
      <c r="BT25" s="40">
        <f>BJ25*VLOOKUP(BT$12,別紙!$B$4:$E$10,MATCH("設備利用率",別紙!$B$4:$E$4,0),0)/100*8760/10^3</f>
        <v>101616</v>
      </c>
      <c r="BU25" s="40">
        <f t="shared" si="6"/>
        <v>116498.214204</v>
      </c>
      <c r="BV25" s="42"/>
      <c r="BW25" s="38" t="str">
        <f t="shared" si="7"/>
        <v>19206</v>
      </c>
      <c r="BX25" s="38" t="str">
        <f t="shared" si="8"/>
        <v>大月市</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111155.42132779401</v>
      </c>
      <c r="BZ25" s="42"/>
      <c r="CA25" s="38" t="str">
        <f t="shared" si="9"/>
        <v>19206</v>
      </c>
      <c r="CB25" s="38" t="str">
        <f t="shared" si="10"/>
        <v>大月市</v>
      </c>
      <c r="CC25" s="260">
        <f t="shared" si="11"/>
        <v>2.7092345834570618E-2</v>
      </c>
      <c r="CD25" s="260">
        <f t="shared" si="1"/>
        <v>8.2215371763562403E-2</v>
      </c>
      <c r="CE25" s="260">
        <f t="shared" si="1"/>
        <v>0</v>
      </c>
      <c r="CF25" s="260">
        <f t="shared" si="1"/>
        <v>2.4578817365490526E-2</v>
      </c>
      <c r="CG25" s="260">
        <f t="shared" si="1"/>
        <v>0</v>
      </c>
      <c r="CH25" s="260">
        <f t="shared" si="1"/>
        <v>0.91417943260128942</v>
      </c>
      <c r="CI25" s="260">
        <f t="shared" si="12"/>
        <v>1.0480659675649131</v>
      </c>
      <c r="CK25" s="20" t="str">
        <f t="shared" si="13"/>
        <v>19206</v>
      </c>
      <c r="CL25" s="20" t="str">
        <f t="shared" si="14"/>
        <v>大月市</v>
      </c>
      <c r="CM25" s="20">
        <f>VLOOKUP($CK25&amp;"_"&amp;$AZ$7,データシート1!$A:$BS,MATCH("ca_太陽光発電（10kW未満）",データシート1!$A$1:$BS$1,0),0)</f>
        <v>574</v>
      </c>
      <c r="CN25" s="20">
        <f>VLOOKUP($CK25&amp;"_"&amp;$AZ$5,データシート1!$A:$BS,MATCH("ab_家庭",データシート1!$A$1:$BS$1,0),0)</f>
        <v>10231</v>
      </c>
      <c r="CO25" s="260">
        <f t="shared" si="15"/>
        <v>5.6103997654188255E-2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44209</v>
      </c>
      <c r="AY26" s="20" t="str">
        <f>IF(IFERROR(比較地域マスタ!$Z19,"")=0,"",IFERROR(比較地域マスタ!$Z19,""))</f>
        <v>豊後高田市</v>
      </c>
      <c r="BC26" s="960" t="str">
        <f t="shared" si="0"/>
        <v>44209</v>
      </c>
      <c r="BD26" s="123" t="str">
        <f t="shared" si="2"/>
        <v>豊後高田市</v>
      </c>
      <c r="BE26" s="40">
        <f>VLOOKUP($BC26&amp;"_"&amp;$AZ$7,データシート1!$A:$BS,MATCH("cb_"&amp;BE$12,データシート1!$A$1:$BS$1,0),0)</f>
        <v>5029.0390000000025</v>
      </c>
      <c r="BF26" s="40">
        <f>VLOOKUP($BC26&amp;"_"&amp;$AZ$7,データシート1!$A:$BS,MATCH("cb_"&amp;BF$12,データシート1!$A$1:$BS$1,0),0)</f>
        <v>59039.789999999928</v>
      </c>
      <c r="BG26" s="40">
        <f>VLOOKUP($BC26&amp;"_"&amp;$AZ$7,データシート1!$A:$BS,MATCH("cb_"&amp;BG$12,データシート1!$A$1:$BS$1,0),0)</f>
        <v>42.2</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64111.02899999993</v>
      </c>
      <c r="BL26" s="42"/>
      <c r="BM26" s="960" t="str">
        <f t="shared" si="4"/>
        <v>44209</v>
      </c>
      <c r="BN26" s="123" t="str">
        <f t="shared" si="5"/>
        <v>豊後高田市</v>
      </c>
      <c r="BO26" s="40">
        <f>BE26*VLOOKUP(BO$12,別紙!$B$4:$E$10,MATCH("設備利用率",別紙!$B$4:$E$4,0),0)/100*8760/10^3</f>
        <v>6035.4502846800033</v>
      </c>
      <c r="BP26" s="40">
        <f>BF26*VLOOKUP(BP$12,別紙!$B$4:$E$10,MATCH("設備利用率",別紙!$B$4:$E$4,0),0)/100*8760/10^3</f>
        <v>78095.472620399902</v>
      </c>
      <c r="BQ26" s="40">
        <f>BG26*VLOOKUP(BQ$12,別紙!$B$4:$E$10,MATCH("設備利用率",別紙!$B$4:$E$4,0),0)/100*8760/10^3</f>
        <v>91.678656000000018</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84222.601561079908</v>
      </c>
      <c r="BV26" s="42"/>
      <c r="BW26" s="38" t="str">
        <f t="shared" si="7"/>
        <v>44209</v>
      </c>
      <c r="BX26" s="38" t="str">
        <f t="shared" si="8"/>
        <v>豊後高田市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190787.72811191619</v>
      </c>
      <c r="BZ26" s="42"/>
      <c r="CA26" s="38" t="str">
        <f t="shared" si="9"/>
        <v>44209</v>
      </c>
      <c r="CB26" s="38" t="str">
        <f t="shared" si="10"/>
        <v>豊後高田市</v>
      </c>
      <c r="CC26" s="260">
        <f t="shared" si="11"/>
        <v>3.1634373680154128E-2</v>
      </c>
      <c r="CD26" s="260">
        <f t="shared" si="1"/>
        <v>0.40933173948477991</v>
      </c>
      <c r="CE26" s="260">
        <f t="shared" si="1"/>
        <v>4.8052700719944245E-4</v>
      </c>
      <c r="CF26" s="260">
        <f t="shared" si="1"/>
        <v>0</v>
      </c>
      <c r="CG26" s="260">
        <f t="shared" si="1"/>
        <v>0</v>
      </c>
      <c r="CH26" s="260">
        <f t="shared" si="1"/>
        <v>0</v>
      </c>
      <c r="CI26" s="260">
        <f t="shared" si="12"/>
        <v>0.44144664017213353</v>
      </c>
      <c r="CK26" s="20" t="str">
        <f t="shared" si="13"/>
        <v>44209</v>
      </c>
      <c r="CL26" s="20" t="str">
        <f t="shared" si="14"/>
        <v>豊後高田市</v>
      </c>
      <c r="CM26" s="20">
        <f>VLOOKUP($CK26&amp;"_"&amp;$AZ$7,データシート1!$A:$BS,MATCH("ca_太陽光発電（10kW未満）",データシート1!$A$1:$BS$1,0),0)</f>
        <v>978</v>
      </c>
      <c r="CN26" s="20">
        <f>VLOOKUP($CK26&amp;"_"&amp;$AZ$5,データシート1!$A:$BS,MATCH("ab_家庭",データシート1!$A$1:$BS$1,0),0)</f>
        <v>10811</v>
      </c>
      <c r="CO26" s="260">
        <f t="shared" si="15"/>
        <v>9.0463416890204415E-2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35213</v>
      </c>
      <c r="AY27" s="20" t="str">
        <f>IF(IFERROR(比較地域マスタ!$Z20,"")=0,"",IFERROR(比較地域マスタ!$Z20,""))</f>
        <v>美祢市</v>
      </c>
      <c r="BC27" s="960" t="str">
        <f t="shared" si="0"/>
        <v>35213</v>
      </c>
      <c r="BD27" s="123" t="str">
        <f t="shared" si="2"/>
        <v>美祢市</v>
      </c>
      <c r="BE27" s="40">
        <f>VLOOKUP($BC27&amp;"_"&amp;$AZ$7,データシート1!$A:$BS,MATCH("cb_"&amp;BE$12,データシート1!$A$1:$BS$1,0),0)</f>
        <v>3817.5550000000021</v>
      </c>
      <c r="BF27" s="40">
        <f>VLOOKUP($BC27&amp;"_"&amp;$AZ$7,データシート1!$A:$BS,MATCH("cb_"&amp;BF$12,データシート1!$A$1:$BS$1,0),0)</f>
        <v>140612.5</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10755.058999999999</v>
      </c>
      <c r="BK27" s="40">
        <f t="shared" si="3"/>
        <v>155185.114</v>
      </c>
      <c r="BL27" s="42"/>
      <c r="BM27" s="960" t="str">
        <f t="shared" si="4"/>
        <v>35213</v>
      </c>
      <c r="BN27" s="123" t="str">
        <f t="shared" si="5"/>
        <v>美祢市</v>
      </c>
      <c r="BO27" s="40">
        <f>BE27*VLOOKUP(BO$12,別紙!$B$4:$E$10,MATCH("設備利用率",別紙!$B$4:$E$4,0),0)/100*8760/10^3</f>
        <v>4581.5241066000026</v>
      </c>
      <c r="BP27" s="40">
        <f>BF27*VLOOKUP(BP$12,別紙!$B$4:$E$10,MATCH("設備利用率",別紙!$B$4:$E$4,0),0)/100*8760/10^3</f>
        <v>185996.59049999999</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75371.453471999994</v>
      </c>
      <c r="BU27" s="40">
        <f t="shared" si="6"/>
        <v>265949.56807859999</v>
      </c>
      <c r="BV27" s="42"/>
      <c r="BW27" s="38" t="str">
        <f t="shared" si="7"/>
        <v>35213</v>
      </c>
      <c r="BX27" s="38" t="str">
        <f t="shared" si="8"/>
        <v>美祢市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180361.73948904741</v>
      </c>
      <c r="BZ27" s="42"/>
      <c r="CA27" s="38" t="str">
        <f t="shared" si="9"/>
        <v>35213</v>
      </c>
      <c r="CB27" s="38" t="str">
        <f t="shared" si="10"/>
        <v>美祢市</v>
      </c>
      <c r="CC27" s="260">
        <f t="shared" si="11"/>
        <v>2.5401862499104023E-2</v>
      </c>
      <c r="CD27" s="260">
        <f t="shared" si="1"/>
        <v>1.0312419420377943</v>
      </c>
      <c r="CE27" s="260">
        <f t="shared" si="1"/>
        <v>0</v>
      </c>
      <c r="CF27" s="260">
        <f t="shared" si="1"/>
        <v>0</v>
      </c>
      <c r="CG27" s="260">
        <f t="shared" si="1"/>
        <v>0</v>
      </c>
      <c r="CH27" s="260">
        <f t="shared" si="1"/>
        <v>0.41789047768957105</v>
      </c>
      <c r="CI27" s="260">
        <f t="shared" si="12"/>
        <v>1.4745342822264693</v>
      </c>
      <c r="CK27" s="20" t="str">
        <f t="shared" si="13"/>
        <v>35213</v>
      </c>
      <c r="CL27" s="20" t="str">
        <f t="shared" si="14"/>
        <v>美祢市</v>
      </c>
      <c r="CM27" s="20">
        <f>VLOOKUP($CK27&amp;"_"&amp;$AZ$7,データシート1!$A:$BS,MATCH("ca_太陽光発電（10kW未満）",データシート1!$A$1:$BS$1,0),0)</f>
        <v>828</v>
      </c>
      <c r="CN27" s="20">
        <f>VLOOKUP($CK27&amp;"_"&amp;$AZ$5,データシート1!$A:$BS,MATCH("ab_家庭",データシート1!$A$1:$BS$1,0),0)</f>
        <v>10795</v>
      </c>
      <c r="CO27" s="260">
        <f t="shared" si="15"/>
        <v>7.6702176933765631E-2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32207</v>
      </c>
      <c r="AY28" s="20" t="str">
        <f>IF(IFERROR(比較地域マスタ!$Z21,"")=0,"",IFERROR(比較地域マスタ!$Z21,""))</f>
        <v>江津市</v>
      </c>
      <c r="BC28" s="960" t="str">
        <f t="shared" si="0"/>
        <v>32207</v>
      </c>
      <c r="BD28" s="123" t="str">
        <f t="shared" si="2"/>
        <v>江津市</v>
      </c>
      <c r="BE28" s="40">
        <f>VLOOKUP($BC28&amp;"_"&amp;$AZ$7,データシート1!$A:$BS,MATCH("cb_"&amp;BE$12,データシート1!$A$1:$BS$1,0),0)</f>
        <v>2575.4370000000008</v>
      </c>
      <c r="BF28" s="40">
        <f>VLOOKUP($BC28&amp;"_"&amp;$AZ$7,データシート1!$A:$BS,MATCH("cb_"&amp;BF$12,データシート1!$A$1:$BS$1,0),0)</f>
        <v>26944.600000000009</v>
      </c>
      <c r="BG28" s="40">
        <f>VLOOKUP($BC28&amp;"_"&amp;$AZ$7,データシート1!$A:$BS,MATCH("cb_"&amp;BG$12,データシート1!$A$1:$BS$1,0),0)</f>
        <v>42700</v>
      </c>
      <c r="BH28" s="40">
        <f>VLOOKUP($BC28&amp;"_"&amp;$AZ$7,データシート1!$A:$BS,MATCH("cb_"&amp;BH$12,データシート1!$A$1:$BS$1,0),0)</f>
        <v>10009</v>
      </c>
      <c r="BI28" s="40">
        <f>VLOOKUP($BC28&amp;"_"&amp;$AZ$7,データシート1!$A:$BS,MATCH("cb_"&amp;BI$12,データシート1!$A$1:$BS$1,0),0)</f>
        <v>0</v>
      </c>
      <c r="BJ28" s="40">
        <f>VLOOKUP($BC28&amp;"_"&amp;$AZ$7,データシート1!$A:$BS,MATCH("cb_"&amp;BJ$12,データシート1!$A$1:$BS$1,0),0)</f>
        <v>13726</v>
      </c>
      <c r="BK28" s="40">
        <f t="shared" si="3"/>
        <v>95955.037000000011</v>
      </c>
      <c r="BL28" s="42"/>
      <c r="BM28" s="960" t="str">
        <f t="shared" si="4"/>
        <v>32207</v>
      </c>
      <c r="BN28" s="123" t="str">
        <f t="shared" si="5"/>
        <v>江津市</v>
      </c>
      <c r="BO28" s="40">
        <f>BE28*VLOOKUP(BO$12,別紙!$B$4:$E$10,MATCH("設備利用率",別紙!$B$4:$E$4,0),0)/100*8760/10^3</f>
        <v>3090.8334524400007</v>
      </c>
      <c r="BP28" s="40">
        <f>BF28*VLOOKUP(BP$12,別紙!$B$4:$E$10,MATCH("設備利用率",別紙!$B$4:$E$4,0),0)/100*8760/10^3</f>
        <v>35641.239096000005</v>
      </c>
      <c r="BQ28" s="40">
        <f>BG28*VLOOKUP(BQ$12,別紙!$B$4:$E$10,MATCH("設備利用率",別紙!$B$4:$E$4,0),0)/100*8760/10^3</f>
        <v>92764.895999999993</v>
      </c>
      <c r="BR28" s="40">
        <f>BH28*VLOOKUP(BR$12,別紙!$B$4:$E$10,MATCH("設備利用率",別紙!$B$4:$E$4,0),0)/100*8760/10^3</f>
        <v>52607.303999999996</v>
      </c>
      <c r="BS28" s="40">
        <f>BI28*VLOOKUP(BS$12,別紙!$B$4:$E$10,MATCH("設備利用率",別紙!$B$4:$E$4,0),0)/100*8760/10^3</f>
        <v>0</v>
      </c>
      <c r="BT28" s="40">
        <f>BJ28*VLOOKUP(BT$12,別紙!$B$4:$E$10,MATCH("設備利用率",別紙!$B$4:$E$4,0),0)/100*8760/10^3</f>
        <v>96191.808000000005</v>
      </c>
      <c r="BU28" s="40">
        <f t="shared" si="6"/>
        <v>280296.08054843999</v>
      </c>
      <c r="BV28" s="42"/>
      <c r="BW28" s="38" t="str">
        <f t="shared" si="7"/>
        <v>32207</v>
      </c>
      <c r="BX28" s="38" t="str">
        <f t="shared" si="8"/>
        <v>江津市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182266.07337500976</v>
      </c>
      <c r="BZ28" s="42"/>
      <c r="CA28" s="38" t="str">
        <f t="shared" si="9"/>
        <v>32207</v>
      </c>
      <c r="CB28" s="38" t="str">
        <f t="shared" si="10"/>
        <v>江津市</v>
      </c>
      <c r="CC28" s="260">
        <f t="shared" si="11"/>
        <v>1.6957810058708275E-2</v>
      </c>
      <c r="CD28" s="260">
        <f t="shared" si="1"/>
        <v>0.19554510851105394</v>
      </c>
      <c r="CE28" s="260">
        <f t="shared" si="1"/>
        <v>0.50895317094551984</v>
      </c>
      <c r="CF28" s="260">
        <f t="shared" si="1"/>
        <v>0.28862916189433263</v>
      </c>
      <c r="CG28" s="260">
        <f t="shared" si="1"/>
        <v>0</v>
      </c>
      <c r="CH28" s="260">
        <f t="shared" si="1"/>
        <v>0.52775487077118721</v>
      </c>
      <c r="CI28" s="260">
        <f t="shared" si="12"/>
        <v>1.5378401221808018</v>
      </c>
      <c r="CK28" s="20" t="str">
        <f t="shared" si="13"/>
        <v>32207</v>
      </c>
      <c r="CL28" s="20" t="str">
        <f t="shared" si="14"/>
        <v>江津市</v>
      </c>
      <c r="CM28" s="20">
        <f>VLOOKUP($CK28&amp;"_"&amp;$AZ$7,データシート1!$A:$BS,MATCH("ca_太陽光発電（10kW未満）",データシート1!$A$1:$BS$1,0),0)</f>
        <v>559</v>
      </c>
      <c r="CN28" s="20">
        <f>VLOOKUP($CK28&amp;"_"&amp;$AZ$5,データシート1!$A:$BS,MATCH("ab_家庭",データシート1!$A$1:$BS$1,0),0)</f>
        <v>11255</v>
      </c>
      <c r="CO28" s="260">
        <f t="shared" si="15"/>
        <v>4.9666814749000442E-2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37404</v>
      </c>
      <c r="AY29" s="20" t="str">
        <f>IF(IFERROR(比較地域マスタ!$Z22,"")=0,"",IFERROR(比較地域マスタ!$Z22,""))</f>
        <v>多度津町</v>
      </c>
      <c r="BC29" s="960" t="str">
        <f t="shared" si="0"/>
        <v>37404</v>
      </c>
      <c r="BD29" s="123" t="str">
        <f t="shared" si="2"/>
        <v>多度津町</v>
      </c>
      <c r="BE29" s="40">
        <f>VLOOKUP($BC29&amp;"_"&amp;$AZ$7,データシート1!$A:$BS,MATCH("cb_"&amp;BE$12,データシート1!$A$1:$BS$1,0),0)</f>
        <v>4223.3810000000012</v>
      </c>
      <c r="BF29" s="40">
        <f>VLOOKUP($BC29&amp;"_"&amp;$AZ$7,データシート1!$A:$BS,MATCH("cb_"&amp;BF$12,データシート1!$A$1:$BS$1,0),0)</f>
        <v>9773.1000000000022</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13996.481000000003</v>
      </c>
      <c r="BL29" s="42"/>
      <c r="BM29" s="960" t="str">
        <f t="shared" si="4"/>
        <v>37404</v>
      </c>
      <c r="BN29" s="123" t="str">
        <f t="shared" si="5"/>
        <v>多度津町</v>
      </c>
      <c r="BO29" s="40">
        <f>BE29*VLOOKUP(BO$12,別紙!$B$4:$E$10,MATCH("設備利用率",別紙!$B$4:$E$4,0),0)/100*8760/10^3</f>
        <v>5068.5640057200017</v>
      </c>
      <c r="BP29" s="40">
        <f>BF29*VLOOKUP(BP$12,別紙!$B$4:$E$10,MATCH("設備利用率",別紙!$B$4:$E$4,0),0)/100*8760/10^3</f>
        <v>12927.465756000003</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17996.029761720005</v>
      </c>
      <c r="BV29" s="42"/>
      <c r="BW29" s="38" t="str">
        <f t="shared" si="7"/>
        <v>37404</v>
      </c>
      <c r="BX29" s="38" t="str">
        <f t="shared" si="8"/>
        <v>多度津町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191040.68604224865</v>
      </c>
      <c r="BZ29" s="42"/>
      <c r="CA29" s="38" t="str">
        <f t="shared" si="9"/>
        <v>37404</v>
      </c>
      <c r="CB29" s="38" t="str">
        <f t="shared" si="10"/>
        <v>多度津町</v>
      </c>
      <c r="CC29" s="260">
        <f t="shared" si="11"/>
        <v>2.653133272667943E-2</v>
      </c>
      <c r="CD29" s="260">
        <f t="shared" ref="CD29:CD60" si="16">BP29/$BY29</f>
        <v>6.7668652284577191E-2</v>
      </c>
      <c r="CE29" s="260">
        <f t="shared" ref="CE29:CE60" si="17">BQ29/$BY29</f>
        <v>0</v>
      </c>
      <c r="CF29" s="260">
        <f t="shared" ref="CF29:CF60" si="18">BR29/$BY29</f>
        <v>0</v>
      </c>
      <c r="CG29" s="260">
        <f t="shared" ref="CG29:CG60" si="19">BS29/$BY29</f>
        <v>0</v>
      </c>
      <c r="CH29" s="260">
        <f t="shared" ref="CH29:CH60" si="20">BT29/$BY29</f>
        <v>0</v>
      </c>
      <c r="CI29" s="260">
        <f t="shared" si="12"/>
        <v>9.4199985011256621E-2</v>
      </c>
      <c r="CK29" s="20" t="str">
        <f t="shared" si="13"/>
        <v>37404</v>
      </c>
      <c r="CL29" s="20" t="str">
        <f t="shared" si="14"/>
        <v>多度津町</v>
      </c>
      <c r="CM29" s="20">
        <f>VLOOKUP($CK29&amp;"_"&amp;$AZ$7,データシート1!$A:$BS,MATCH("ca_太陽光発電（10kW未満）",データシート1!$A$1:$BS$1,0),0)</f>
        <v>873</v>
      </c>
      <c r="CN29" s="20">
        <f>VLOOKUP($CK29&amp;"_"&amp;$AZ$5,データシート1!$A:$BS,MATCH("ab_家庭",データシート1!$A$1:$BS$1,0),0)</f>
        <v>10349</v>
      </c>
      <c r="CO29" s="260">
        <f t="shared" si="15"/>
        <v>8.4355976422842788E-2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06381</v>
      </c>
      <c r="AY30" s="20" t="str">
        <f>IF(IFERROR(比較地域マスタ!$Z23,"")=0,"",IFERROR(比較地域マスタ!$Z23,""))</f>
        <v>高畠町</v>
      </c>
      <c r="BC30" s="960" t="str">
        <f t="shared" si="0"/>
        <v>06381</v>
      </c>
      <c r="BD30" s="123" t="str">
        <f t="shared" si="2"/>
        <v>高畠町</v>
      </c>
      <c r="BE30" s="40">
        <f>VLOOKUP($BC30&amp;"_"&amp;$AZ$7,データシート1!$A:$BS,MATCH("cb_"&amp;BE$12,データシート1!$A$1:$BS$1,0),0)</f>
        <v>1625.6</v>
      </c>
      <c r="BF30" s="40">
        <f>VLOOKUP($BC30&amp;"_"&amp;$AZ$7,データシート1!$A:$BS,MATCH("cb_"&amp;BF$12,データシート1!$A$1:$BS$1,0),0)</f>
        <v>6408.2</v>
      </c>
      <c r="BG30" s="40">
        <f>VLOOKUP($BC30&amp;"_"&amp;$AZ$7,データシート1!$A:$BS,MATCH("cb_"&amp;BG$12,データシート1!$A$1:$BS$1,0),0)</f>
        <v>0</v>
      </c>
      <c r="BH30" s="40">
        <f>VLOOKUP($BC30&amp;"_"&amp;$AZ$7,データシート1!$A:$BS,MATCH("cb_"&amp;BH$12,データシート1!$A$1:$BS$1,0),0)</f>
        <v>120</v>
      </c>
      <c r="BI30" s="40">
        <f>VLOOKUP($BC30&amp;"_"&amp;$AZ$7,データシート1!$A:$BS,MATCH("cb_"&amp;BI$12,データシート1!$A$1:$BS$1,0),0)</f>
        <v>0</v>
      </c>
      <c r="BJ30" s="40">
        <f>VLOOKUP($BC30&amp;"_"&amp;$AZ$7,データシート1!$A:$BS,MATCH("cb_"&amp;BJ$12,データシート1!$A$1:$BS$1,0),0)</f>
        <v>1102.5</v>
      </c>
      <c r="BK30" s="40">
        <f t="shared" si="3"/>
        <v>9256.2999999999993</v>
      </c>
      <c r="BL30" s="42"/>
      <c r="BM30" s="960" t="str">
        <f t="shared" si="4"/>
        <v>06381</v>
      </c>
      <c r="BN30" s="123" t="str">
        <f t="shared" si="5"/>
        <v>高畠町</v>
      </c>
      <c r="BO30" s="40">
        <f>BE30*VLOOKUP(BO$12,別紙!$B$4:$E$10,MATCH("設備利用率",別紙!$B$4:$E$4,0),0)/100*8760/10^3</f>
        <v>1950.9150719999998</v>
      </c>
      <c r="BP30" s="40">
        <f>BF30*VLOOKUP(BP$12,別紙!$B$4:$E$10,MATCH("設備利用率",別紙!$B$4:$E$4,0),0)/100*8760/10^3</f>
        <v>8476.5106319999995</v>
      </c>
      <c r="BQ30" s="40">
        <f>BG30*VLOOKUP(BQ$12,別紙!$B$4:$E$10,MATCH("設備利用率",別紙!$B$4:$E$4,0),0)/100*8760/10^3</f>
        <v>0</v>
      </c>
      <c r="BR30" s="40">
        <f>BH30*VLOOKUP(BR$12,別紙!$B$4:$E$10,MATCH("設備利用率",別紙!$B$4:$E$4,0),0)/100*8760/10^3</f>
        <v>630.72</v>
      </c>
      <c r="BS30" s="40">
        <f>BI30*VLOOKUP(BS$12,別紙!$B$4:$E$10,MATCH("設備利用率",別紙!$B$4:$E$4,0),0)/100*8760/10^3</f>
        <v>0</v>
      </c>
      <c r="BT30" s="40">
        <f>BJ30*VLOOKUP(BT$12,別紙!$B$4:$E$10,MATCH("設備利用率",別紙!$B$4:$E$4,0),0)/100*8760/10^3</f>
        <v>7726.32</v>
      </c>
      <c r="BU30" s="40">
        <f t="shared" si="6"/>
        <v>18784.465703999998</v>
      </c>
      <c r="BV30" s="42"/>
      <c r="BW30" s="38" t="str">
        <f t="shared" si="7"/>
        <v>06381</v>
      </c>
      <c r="BX30" s="38" t="str">
        <f t="shared" si="8"/>
        <v>高畠町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114097.04141122132</v>
      </c>
      <c r="BZ30" s="42"/>
      <c r="CA30" s="38" t="str">
        <f t="shared" si="9"/>
        <v>06381</v>
      </c>
      <c r="CB30" s="38" t="str">
        <f t="shared" si="10"/>
        <v>高畠町</v>
      </c>
      <c r="CC30" s="260">
        <f t="shared" si="11"/>
        <v>1.7098734970424304E-2</v>
      </c>
      <c r="CD30" s="260">
        <f t="shared" si="16"/>
        <v>7.4292115966876807E-2</v>
      </c>
      <c r="CE30" s="260">
        <f t="shared" si="17"/>
        <v>0</v>
      </c>
      <c r="CF30" s="260">
        <f t="shared" si="18"/>
        <v>5.5279259847483605E-3</v>
      </c>
      <c r="CG30" s="260">
        <f t="shared" si="19"/>
        <v>0</v>
      </c>
      <c r="CH30" s="260">
        <f t="shared" si="20"/>
        <v>6.7717093313167401E-2</v>
      </c>
      <c r="CI30" s="260">
        <f t="shared" si="12"/>
        <v>0.16463587023521686</v>
      </c>
      <c r="CK30" s="20" t="str">
        <f t="shared" si="13"/>
        <v>06381</v>
      </c>
      <c r="CL30" s="20" t="str">
        <f t="shared" si="14"/>
        <v>高畠町</v>
      </c>
      <c r="CM30" s="20">
        <f>VLOOKUP($CK30&amp;"_"&amp;$AZ$7,データシート1!$A:$BS,MATCH("ca_太陽光発電（10kW未満）",データシート1!$A$1:$BS$1,0),0)</f>
        <v>350</v>
      </c>
      <c r="CN30" s="20">
        <f>VLOOKUP($CK30&amp;"_"&amp;$AZ$5,データシート1!$A:$BS,MATCH("ab_家庭",データシート1!$A$1:$BS$1,0),0)</f>
        <v>7741</v>
      </c>
      <c r="CO30" s="260">
        <f t="shared" si="15"/>
        <v>4.5213796667097274E-2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21403</v>
      </c>
      <c r="AY31" s="20" t="str">
        <f>IF(IFERROR(比較地域マスタ!$Z24,"")=0,"",IFERROR(比較地域マスタ!$Z24,""))</f>
        <v>大野町</v>
      </c>
      <c r="BC31" s="960" t="str">
        <f t="shared" si="0"/>
        <v>21403</v>
      </c>
      <c r="BD31" s="123" t="str">
        <f t="shared" si="2"/>
        <v>大野町</v>
      </c>
      <c r="BE31" s="40">
        <f>VLOOKUP($BC31&amp;"_"&amp;$AZ$7,データシート1!$A:$BS,MATCH("cb_"&amp;BE$12,データシート1!$A$1:$BS$1,0),0)</f>
        <v>4611.9000000000042</v>
      </c>
      <c r="BF31" s="40">
        <f>VLOOKUP($BC31&amp;"_"&amp;$AZ$7,データシート1!$A:$BS,MATCH("cb_"&amp;BF$12,データシート1!$A$1:$BS$1,0),0)</f>
        <v>12020.1</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16632.000000000004</v>
      </c>
      <c r="BL31" s="42"/>
      <c r="BM31" s="960" t="str">
        <f t="shared" si="4"/>
        <v>21403</v>
      </c>
      <c r="BN31" s="123" t="str">
        <f t="shared" si="5"/>
        <v>大野町</v>
      </c>
      <c r="BO31" s="40">
        <f>BE31*VLOOKUP(BO$12,別紙!$B$4:$E$10,MATCH("設備利用率",別紙!$B$4:$E$4,0),0)/100*8760/10^3</f>
        <v>5534.8334280000054</v>
      </c>
      <c r="BP31" s="40">
        <f>BF31*VLOOKUP(BP$12,別紙!$B$4:$E$10,MATCH("設備利用率",別紙!$B$4:$E$4,0),0)/100*8760/10^3</f>
        <v>15899.707476</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21434.540904000005</v>
      </c>
      <c r="BV31" s="42"/>
      <c r="BW31" s="38" t="str">
        <f t="shared" si="7"/>
        <v>21403</v>
      </c>
      <c r="BX31" s="38" t="str">
        <f t="shared" si="8"/>
        <v>大野町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117396.61819560252</v>
      </c>
      <c r="BZ31" s="42"/>
      <c r="CA31" s="38" t="str">
        <f t="shared" si="9"/>
        <v>21403</v>
      </c>
      <c r="CB31" s="38" t="str">
        <f t="shared" si="10"/>
        <v>大野町</v>
      </c>
      <c r="CC31" s="260">
        <f t="shared" si="11"/>
        <v>4.7146446917048675E-2</v>
      </c>
      <c r="CD31" s="260">
        <f t="shared" si="16"/>
        <v>0.13543582192042714</v>
      </c>
      <c r="CE31" s="260">
        <f t="shared" si="17"/>
        <v>0</v>
      </c>
      <c r="CF31" s="260">
        <f t="shared" si="18"/>
        <v>0</v>
      </c>
      <c r="CG31" s="260">
        <f t="shared" si="19"/>
        <v>0</v>
      </c>
      <c r="CH31" s="260">
        <f t="shared" si="20"/>
        <v>0</v>
      </c>
      <c r="CI31" s="260">
        <f t="shared" si="12"/>
        <v>0.1825822688374758</v>
      </c>
      <c r="CK31" s="20" t="str">
        <f t="shared" si="13"/>
        <v>21403</v>
      </c>
      <c r="CL31" s="20" t="str">
        <f t="shared" si="14"/>
        <v>大野町</v>
      </c>
      <c r="CM31" s="20">
        <f>VLOOKUP($CK31&amp;"_"&amp;$AZ$7,データシート1!$A:$BS,MATCH("ca_太陽光発電（10kW未満）",データシート1!$A$1:$BS$1,0),0)</f>
        <v>1009</v>
      </c>
      <c r="CN31" s="20">
        <f>VLOOKUP($CK31&amp;"_"&amp;$AZ$5,データシート1!$A:$BS,MATCH("ab_家庭",データシート1!$A$1:$BS$1,0),0)</f>
        <v>8251</v>
      </c>
      <c r="CO31" s="260">
        <f t="shared" si="15"/>
        <v>0.12228820749000122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30205</v>
      </c>
      <c r="AY32" s="20" t="str">
        <f>IF(IFERROR(比較地域マスタ!$Z25,"")=0,"",IFERROR(比較地域マスタ!$Z25,""))</f>
        <v>御坊市</v>
      </c>
      <c r="AZ32" s="24"/>
      <c r="BA32" s="24"/>
      <c r="BB32" s="24"/>
      <c r="BC32" s="960" t="str">
        <f t="shared" si="0"/>
        <v>30205</v>
      </c>
      <c r="BD32" s="123" t="str">
        <f t="shared" si="2"/>
        <v>御坊市</v>
      </c>
      <c r="BE32" s="40">
        <f>VLOOKUP($BC32&amp;"_"&amp;$AZ$7,データシート1!$A:$BS,MATCH("cb_"&amp;BE$12,データシート1!$A$1:$BS$1,0),0)</f>
        <v>2979.7000000000007</v>
      </c>
      <c r="BF32" s="40">
        <f>VLOOKUP($BC32&amp;"_"&amp;$AZ$7,データシート1!$A:$BS,MATCH("cb_"&amp;BF$12,データシート1!$A$1:$BS$1,0),0)</f>
        <v>18379.900000000001</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21359.600000000002</v>
      </c>
      <c r="BL32" s="42"/>
      <c r="BM32" s="960" t="str">
        <f t="shared" si="4"/>
        <v>30205</v>
      </c>
      <c r="BN32" s="123" t="str">
        <f t="shared" si="5"/>
        <v>御坊市</v>
      </c>
      <c r="BO32" s="40">
        <f>BE32*VLOOKUP(BO$12,別紙!$B$4:$E$10,MATCH("設備利用率",別紙!$B$4:$E$4,0),0)/100*8760/10^3</f>
        <v>3575.9975640000007</v>
      </c>
      <c r="BP32" s="40">
        <f>BF32*VLOOKUP(BP$12,別紙!$B$4:$E$10,MATCH("設備利用率",別紙!$B$4:$E$4,0),0)/100*8760/10^3</f>
        <v>24312.196523999999</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27888.194088</v>
      </c>
      <c r="BV32" s="42"/>
      <c r="BW32" s="38" t="str">
        <f t="shared" si="7"/>
        <v>30205</v>
      </c>
      <c r="BX32" s="38" t="str">
        <f t="shared" si="8"/>
        <v>御坊市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157218.52646282734</v>
      </c>
      <c r="BZ32" s="42"/>
      <c r="CA32" s="38" t="str">
        <f t="shared" si="9"/>
        <v>30205</v>
      </c>
      <c r="CB32" s="38" t="str">
        <f t="shared" si="10"/>
        <v>御坊市</v>
      </c>
      <c r="CC32" s="260">
        <f t="shared" si="11"/>
        <v>2.2745395497937755E-2</v>
      </c>
      <c r="CD32" s="260">
        <f t="shared" si="16"/>
        <v>0.15463951399995063</v>
      </c>
      <c r="CE32" s="260">
        <f t="shared" si="17"/>
        <v>0</v>
      </c>
      <c r="CF32" s="260">
        <f t="shared" si="18"/>
        <v>0</v>
      </c>
      <c r="CG32" s="260">
        <f t="shared" si="19"/>
        <v>0</v>
      </c>
      <c r="CH32" s="260">
        <f t="shared" si="20"/>
        <v>0</v>
      </c>
      <c r="CI32" s="260">
        <f t="shared" si="12"/>
        <v>0.1773849094978884</v>
      </c>
      <c r="CJ32" s="24"/>
      <c r="CK32" s="20" t="str">
        <f t="shared" si="13"/>
        <v>30205</v>
      </c>
      <c r="CL32" s="20" t="str">
        <f t="shared" si="14"/>
        <v>御坊市</v>
      </c>
      <c r="CM32" s="20">
        <f>VLOOKUP($CK32&amp;"_"&amp;$AZ$7,データシート1!$A:$BS,MATCH("ca_太陽光発電（10kW未満）",データシート1!$A$1:$BS$1,0),0)</f>
        <v>611</v>
      </c>
      <c r="CN32" s="20">
        <f>VLOOKUP($CK32&amp;"_"&amp;$AZ$5,データシート1!$A:$BS,MATCH("ab_家庭",データシート1!$A$1:$BS$1,0),0)</f>
        <v>10816</v>
      </c>
      <c r="CO32" s="260">
        <f t="shared" si="15"/>
        <v>5.6490384615384616E-2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19212</v>
      </c>
      <c r="AY33" s="20" t="str">
        <f>IF(IFERROR(比較地域マスタ!$Z26,"")=0,"",IFERROR(比較地域マスタ!$Z26,""))</f>
        <v>上野原市</v>
      </c>
      <c r="BC33" s="960" t="str">
        <f t="shared" si="0"/>
        <v>19212</v>
      </c>
      <c r="BD33" s="123" t="str">
        <f t="shared" si="2"/>
        <v>上野原市</v>
      </c>
      <c r="BE33" s="40">
        <f>VLOOKUP($BC33&amp;"_"&amp;$AZ$7,データシート1!$A:$BS,MATCH("cb_"&amp;BE$12,データシート1!$A$1:$BS$1,0),0)</f>
        <v>2903.2000000000025</v>
      </c>
      <c r="BF33" s="40">
        <f>VLOOKUP($BC33&amp;"_"&amp;$AZ$7,データシート1!$A:$BS,MATCH("cb_"&amp;BF$12,データシート1!$A$1:$BS$1,0),0)</f>
        <v>7267.4999999999964</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10170.699999999999</v>
      </c>
      <c r="BL33" s="42"/>
      <c r="BM33" s="960" t="str">
        <f t="shared" si="4"/>
        <v>19212</v>
      </c>
      <c r="BN33" s="123" t="str">
        <f t="shared" si="5"/>
        <v>上野原市</v>
      </c>
      <c r="BO33" s="40">
        <f>BE33*VLOOKUP(BO$12,別紙!$B$4:$E$10,MATCH("設備利用率",別紙!$B$4:$E$4,0),0)/100*8760/10^3</f>
        <v>3484.1883840000028</v>
      </c>
      <c r="BP33" s="40">
        <f>BF33*VLOOKUP(BP$12,別紙!$B$4:$E$10,MATCH("設備利用率",別紙!$B$4:$E$4,0),0)/100*8760/10^3</f>
        <v>9613.1582999999955</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13097.346683999998</v>
      </c>
      <c r="BV33" s="42"/>
      <c r="BW33" s="38" t="str">
        <f t="shared" si="7"/>
        <v>19212</v>
      </c>
      <c r="BX33" s="38" t="str">
        <f t="shared" si="8"/>
        <v>上野原市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135363.04858719872</v>
      </c>
      <c r="BZ33" s="42"/>
      <c r="CA33" s="38" t="str">
        <f t="shared" si="9"/>
        <v>19212</v>
      </c>
      <c r="CB33" s="38" t="str">
        <f t="shared" si="10"/>
        <v>上野原市</v>
      </c>
      <c r="CC33" s="260">
        <f t="shared" si="11"/>
        <v>2.5739582702701498E-2</v>
      </c>
      <c r="CD33" s="260">
        <f t="shared" si="16"/>
        <v>7.1017596015557766E-2</v>
      </c>
      <c r="CE33" s="260">
        <f t="shared" si="17"/>
        <v>0</v>
      </c>
      <c r="CF33" s="260">
        <f t="shared" si="18"/>
        <v>0</v>
      </c>
      <c r="CG33" s="260">
        <f t="shared" si="19"/>
        <v>0</v>
      </c>
      <c r="CH33" s="260">
        <f t="shared" si="20"/>
        <v>0</v>
      </c>
      <c r="CI33" s="260">
        <f t="shared" si="12"/>
        <v>9.6757178718259257E-2</v>
      </c>
      <c r="CK33" s="20" t="str">
        <f t="shared" si="13"/>
        <v>19212</v>
      </c>
      <c r="CL33" s="20" t="str">
        <f t="shared" si="14"/>
        <v>上野原市</v>
      </c>
      <c r="CM33" s="20">
        <f>VLOOKUP($CK33&amp;"_"&amp;$AZ$7,データシート1!$A:$BS,MATCH("ca_太陽光発電（10kW未満）",データシート1!$A$1:$BS$1,0),0)</f>
        <v>678</v>
      </c>
      <c r="CN33" s="20">
        <f>VLOOKUP($CK33&amp;"_"&amp;$AZ$5,データシート1!$A:$BS,MATCH("ab_家庭",データシート1!$A$1:$BS$1,0),0)</f>
        <v>10050</v>
      </c>
      <c r="CO33" s="260">
        <f t="shared" si="15"/>
        <v>6.7462686567164185E-2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28222</v>
      </c>
      <c r="AY34" s="20" t="str">
        <f>IF(IFERROR(比較地域マスタ!$Z27,"")=0,"",IFERROR(比較地域マスタ!$Z27,""))</f>
        <v>養父市</v>
      </c>
      <c r="BC34" s="960" t="str">
        <f t="shared" si="0"/>
        <v>28222</v>
      </c>
      <c r="BD34" s="123" t="str">
        <f t="shared" si="2"/>
        <v>養父市</v>
      </c>
      <c r="BE34" s="40">
        <f>VLOOKUP($BC34&amp;"_"&amp;$AZ$7,データシート1!$A:$BS,MATCH("cb_"&amp;BE$12,データシート1!$A$1:$BS$1,0),0)</f>
        <v>2225.3999999999996</v>
      </c>
      <c r="BF34" s="40">
        <f>VLOOKUP($BC34&amp;"_"&amp;$AZ$7,データシート1!$A:$BS,MATCH("cb_"&amp;BF$12,データシート1!$A$1:$BS$1,0),0)</f>
        <v>6942.3</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1426</v>
      </c>
      <c r="BK34" s="40">
        <f t="shared" si="3"/>
        <v>10593.7</v>
      </c>
      <c r="BL34" s="42"/>
      <c r="BM34" s="960" t="str">
        <f t="shared" si="4"/>
        <v>28222</v>
      </c>
      <c r="BN34" s="123" t="str">
        <f t="shared" si="5"/>
        <v>養父市</v>
      </c>
      <c r="BO34" s="40">
        <f>BE34*VLOOKUP(BO$12,別紙!$B$4:$E$10,MATCH("設備利用率",別紙!$B$4:$E$4,0),0)/100*8760/10^3</f>
        <v>2670.7470479999993</v>
      </c>
      <c r="BP34" s="40">
        <f>BF34*VLOOKUP(BP$12,別紙!$B$4:$E$10,MATCH("設備利用率",別紙!$B$4:$E$4,0),0)/100*8760/10^3</f>
        <v>9182.9967479999996</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9993.4079999999994</v>
      </c>
      <c r="BU34" s="40">
        <f t="shared" si="6"/>
        <v>21847.151795999998</v>
      </c>
      <c r="BV34" s="42"/>
      <c r="BW34" s="38" t="str">
        <f t="shared" si="7"/>
        <v>28222</v>
      </c>
      <c r="BX34" s="38" t="str">
        <f t="shared" si="8"/>
        <v>養父市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120731.50390991788</v>
      </c>
      <c r="BZ34" s="42"/>
      <c r="CA34" s="38" t="str">
        <f t="shared" si="9"/>
        <v>28222</v>
      </c>
      <c r="CB34" s="38" t="str">
        <f t="shared" si="10"/>
        <v>養父市</v>
      </c>
      <c r="CC34" s="260">
        <f t="shared" si="11"/>
        <v>2.212137645525181E-2</v>
      </c>
      <c r="CD34" s="260">
        <f t="shared" si="16"/>
        <v>7.6061313332531369E-2</v>
      </c>
      <c r="CE34" s="260">
        <f t="shared" si="17"/>
        <v>0</v>
      </c>
      <c r="CF34" s="260">
        <f t="shared" si="18"/>
        <v>0</v>
      </c>
      <c r="CG34" s="260">
        <f t="shared" si="19"/>
        <v>0</v>
      </c>
      <c r="CH34" s="260">
        <f t="shared" si="20"/>
        <v>8.2773821880463283E-2</v>
      </c>
      <c r="CI34" s="260">
        <f t="shared" si="12"/>
        <v>0.18095651166824644</v>
      </c>
      <c r="CK34" s="20" t="str">
        <f t="shared" si="13"/>
        <v>28222</v>
      </c>
      <c r="CL34" s="20" t="str">
        <f t="shared" si="14"/>
        <v>養父市</v>
      </c>
      <c r="CM34" s="20">
        <f>VLOOKUP($CK34&amp;"_"&amp;$AZ$7,データシート1!$A:$BS,MATCH("ca_太陽光発電（10kW未満）",データシート1!$A$1:$BS$1,0),0)</f>
        <v>483</v>
      </c>
      <c r="CN34" s="20">
        <f>VLOOKUP($CK34&amp;"_"&amp;$AZ$5,データシート1!$A:$BS,MATCH("ab_家庭",データシート1!$A$1:$BS$1,0),0)</f>
        <v>9281</v>
      </c>
      <c r="CO34" s="260">
        <f t="shared" si="15"/>
        <v>5.204180583988794E-2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09342</v>
      </c>
      <c r="AY35" s="20" t="str">
        <f>IF(IFERROR(比較地域マスタ!$Z28,"")=0,"",IFERROR(比較地域マスタ!$Z28,""))</f>
        <v>益子町</v>
      </c>
      <c r="BC35" s="960" t="str">
        <f t="shared" si="0"/>
        <v>09342</v>
      </c>
      <c r="BD35" s="123" t="str">
        <f t="shared" si="2"/>
        <v>益子町</v>
      </c>
      <c r="BE35" s="40">
        <f>VLOOKUP($BC35&amp;"_"&amp;$AZ$7,データシート1!$A:$BS,MATCH("cb_"&amp;BE$12,データシート1!$A$1:$BS$1,0),0)</f>
        <v>3037.100000000004</v>
      </c>
      <c r="BF35" s="40">
        <f>VLOOKUP($BC35&amp;"_"&amp;$AZ$7,データシート1!$A:$BS,MATCH("cb_"&amp;BF$12,データシート1!$A$1:$BS$1,0),0)</f>
        <v>46221.599999999962</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49258.699999999968</v>
      </c>
      <c r="BL35" s="42"/>
      <c r="BM35" s="960" t="str">
        <f t="shared" si="4"/>
        <v>09342</v>
      </c>
      <c r="BN35" s="123" t="str">
        <f t="shared" si="5"/>
        <v>益子町</v>
      </c>
      <c r="BO35" s="40">
        <f>BE35*VLOOKUP(BO$12,別紙!$B$4:$E$10,MATCH("設備利用率",別紙!$B$4:$E$4,0),0)/100*8760/10^3</f>
        <v>3644.8844520000048</v>
      </c>
      <c r="BP35" s="40">
        <f>BF35*VLOOKUP(BP$12,別紙!$B$4:$E$10,MATCH("設備利用率",別紙!$B$4:$E$4,0),0)/100*8760/10^3</f>
        <v>61140.083615999953</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64784.968067999958</v>
      </c>
      <c r="BV35" s="42"/>
      <c r="BW35" s="38" t="str">
        <f t="shared" si="7"/>
        <v>09342</v>
      </c>
      <c r="BX35" s="38" t="str">
        <f t="shared" si="8"/>
        <v>益子町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84360.953957338279</v>
      </c>
      <c r="BZ35" s="42"/>
      <c r="CA35" s="38" t="str">
        <f t="shared" si="9"/>
        <v>09342</v>
      </c>
      <c r="CB35" s="38" t="str">
        <f t="shared" si="10"/>
        <v>益子町</v>
      </c>
      <c r="CC35" s="260">
        <f t="shared" si="11"/>
        <v>4.3205823085443532E-2</v>
      </c>
      <c r="CD35" s="260">
        <f t="shared" si="16"/>
        <v>0.72474386250917422</v>
      </c>
      <c r="CE35" s="260">
        <f t="shared" si="17"/>
        <v>0</v>
      </c>
      <c r="CF35" s="260">
        <f t="shared" si="18"/>
        <v>0</v>
      </c>
      <c r="CG35" s="260">
        <f t="shared" si="19"/>
        <v>0</v>
      </c>
      <c r="CH35" s="260">
        <f t="shared" si="20"/>
        <v>0</v>
      </c>
      <c r="CI35" s="260">
        <f t="shared" si="12"/>
        <v>0.76794968559461774</v>
      </c>
      <c r="CK35" s="20" t="str">
        <f t="shared" si="13"/>
        <v>09342</v>
      </c>
      <c r="CL35" s="20" t="str">
        <f t="shared" si="14"/>
        <v>益子町</v>
      </c>
      <c r="CM35" s="20">
        <f>VLOOKUP($CK35&amp;"_"&amp;$AZ$7,データシート1!$A:$BS,MATCH("ca_太陽光発電（10kW未満）",データシート1!$A$1:$BS$1,0),0)</f>
        <v>579</v>
      </c>
      <c r="CN35" s="20">
        <f>VLOOKUP($CK35&amp;"_"&amp;$AZ$5,データシート1!$A:$BS,MATCH("ab_家庭",データシート1!$A$1:$BS$1,0),0)</f>
        <v>8785</v>
      </c>
      <c r="CO35" s="260">
        <f t="shared" si="15"/>
        <v>6.5907797381900973E-2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21303</v>
      </c>
      <c r="AY36" s="20" t="str">
        <f>IF(IFERROR(比較地域マスタ!$Z29,"")=0,"",IFERROR(比較地域マスタ!$Z29,""))</f>
        <v>笠松町</v>
      </c>
      <c r="BC36" s="960" t="str">
        <f t="shared" si="0"/>
        <v>21303</v>
      </c>
      <c r="BD36" s="123" t="str">
        <f t="shared" si="2"/>
        <v>笠松町</v>
      </c>
      <c r="BE36" s="40">
        <f>VLOOKUP($BC36&amp;"_"&amp;$AZ$7,データシート1!$A:$BS,MATCH("cb_"&amp;BE$12,データシート1!$A$1:$BS$1,0),0)</f>
        <v>3214.5000000000045</v>
      </c>
      <c r="BF36" s="40">
        <f>VLOOKUP($BC36&amp;"_"&amp;$AZ$7,データシート1!$A:$BS,MATCH("cb_"&amp;BF$12,データシート1!$A$1:$BS$1,0),0)</f>
        <v>7068</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10282.500000000004</v>
      </c>
      <c r="BL36" s="42"/>
      <c r="BM36" s="960" t="str">
        <f t="shared" si="4"/>
        <v>21303</v>
      </c>
      <c r="BN36" s="123" t="str">
        <f t="shared" si="5"/>
        <v>笠松町</v>
      </c>
      <c r="BO36" s="40">
        <f>BE36*VLOOKUP(BO$12,別紙!$B$4:$E$10,MATCH("設備利用率",別紙!$B$4:$E$4,0),0)/100*8760/10^3</f>
        <v>3857.7857400000048</v>
      </c>
      <c r="BP36" s="40">
        <f>BF36*VLOOKUP(BP$12,別紙!$B$4:$E$10,MATCH("設備利用率",別紙!$B$4:$E$4,0),0)/100*8760/10^3</f>
        <v>9349.267679999999</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13207.053420000004</v>
      </c>
      <c r="BV36" s="42"/>
      <c r="BW36" s="38" t="str">
        <f t="shared" si="7"/>
        <v>21303</v>
      </c>
      <c r="BX36" s="38" t="str">
        <f t="shared" si="8"/>
        <v>笠松町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120168.15162751412</v>
      </c>
      <c r="BZ36" s="42"/>
      <c r="CA36" s="38" t="str">
        <f t="shared" si="9"/>
        <v>21303</v>
      </c>
      <c r="CB36" s="38" t="str">
        <f t="shared" si="10"/>
        <v>笠松町</v>
      </c>
      <c r="CC36" s="260">
        <f t="shared" si="11"/>
        <v>3.2103229414379313E-2</v>
      </c>
      <c r="CD36" s="260">
        <f t="shared" si="16"/>
        <v>7.7801543531933276E-2</v>
      </c>
      <c r="CE36" s="260">
        <f t="shared" si="17"/>
        <v>0</v>
      </c>
      <c r="CF36" s="260">
        <f t="shared" si="18"/>
        <v>0</v>
      </c>
      <c r="CG36" s="260">
        <f t="shared" si="19"/>
        <v>0</v>
      </c>
      <c r="CH36" s="260">
        <f t="shared" si="20"/>
        <v>0</v>
      </c>
      <c r="CI36" s="260">
        <f t="shared" si="12"/>
        <v>0.1099047729463126</v>
      </c>
      <c r="CK36" s="20" t="str">
        <f t="shared" si="13"/>
        <v>21303</v>
      </c>
      <c r="CL36" s="20" t="str">
        <f t="shared" si="14"/>
        <v>笠松町</v>
      </c>
      <c r="CM36" s="20">
        <f>VLOOKUP($CK36&amp;"_"&amp;$AZ$7,データシート1!$A:$BS,MATCH("ca_太陽光発電（10kW未満）",データシート1!$A$1:$BS$1,0),0)</f>
        <v>635</v>
      </c>
      <c r="CN36" s="20">
        <f>VLOOKUP($CK36&amp;"_"&amp;$AZ$5,データシート1!$A:$BS,MATCH("ab_家庭",データシート1!$A$1:$BS$1,0),0)</f>
        <v>9189</v>
      </c>
      <c r="CO36" s="260">
        <f t="shared" si="15"/>
        <v>6.9104363913374683E-2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18206</v>
      </c>
      <c r="AY37" s="20" t="str">
        <f>IF(IFERROR(比較地域マスタ!$Z30,"")=0,"",IFERROR(比較地域マスタ!$Z30,""))</f>
        <v>勝山市</v>
      </c>
      <c r="BC37" s="960" t="str">
        <f t="shared" si="0"/>
        <v>18206</v>
      </c>
      <c r="BD37" s="123" t="str">
        <f t="shared" si="2"/>
        <v>勝山市</v>
      </c>
      <c r="BE37" s="40">
        <f>VLOOKUP($BC37&amp;"_"&amp;$AZ$7,データシート1!$A:$BS,MATCH("cb_"&amp;BE$12,データシート1!$A$1:$BS$1,0),0)</f>
        <v>1328.6839999999997</v>
      </c>
      <c r="BF37" s="40">
        <f>VLOOKUP($BC37&amp;"_"&amp;$AZ$7,データシート1!$A:$BS,MATCH("cb_"&amp;BF$12,データシート1!$A$1:$BS$1,0),0)</f>
        <v>542.70000000000005</v>
      </c>
      <c r="BG37" s="40">
        <f>VLOOKUP($BC37&amp;"_"&amp;$AZ$7,データシート1!$A:$BS,MATCH("cb_"&amp;BG$12,データシート1!$A$1:$BS$1,0),0)</f>
        <v>0</v>
      </c>
      <c r="BH37" s="40">
        <f>VLOOKUP($BC37&amp;"_"&amp;$AZ$7,データシート1!$A:$BS,MATCH("cb_"&amp;BH$12,データシート1!$A$1:$BS$1,0),0)</f>
        <v>6670</v>
      </c>
      <c r="BI37" s="40">
        <f>VLOOKUP($BC37&amp;"_"&amp;$AZ$7,データシート1!$A:$BS,MATCH("cb_"&amp;BI$12,データシート1!$A$1:$BS$1,0),0)</f>
        <v>0</v>
      </c>
      <c r="BJ37" s="40">
        <f>VLOOKUP($BC37&amp;"_"&amp;$AZ$7,データシート1!$A:$BS,MATCH("cb_"&amp;BJ$12,データシート1!$A$1:$BS$1,0),0)</f>
        <v>0</v>
      </c>
      <c r="BK37" s="40">
        <f t="shared" si="3"/>
        <v>8541.384</v>
      </c>
      <c r="BL37" s="42"/>
      <c r="BM37" s="960" t="str">
        <f t="shared" si="4"/>
        <v>18206</v>
      </c>
      <c r="BN37" s="123" t="str">
        <f t="shared" si="5"/>
        <v>勝山市</v>
      </c>
      <c r="BO37" s="40">
        <f>BE37*VLOOKUP(BO$12,別紙!$B$4:$E$10,MATCH("設備利用率",別紙!$B$4:$E$4,0),0)/100*8760/10^3</f>
        <v>1594.5802420799996</v>
      </c>
      <c r="BP37" s="40">
        <f>BF37*VLOOKUP(BP$12,別紙!$B$4:$E$10,MATCH("設備利用率",別紙!$B$4:$E$4,0),0)/100*8760/10^3</f>
        <v>717.861852</v>
      </c>
      <c r="BQ37" s="40">
        <f>BG37*VLOOKUP(BQ$12,別紙!$B$4:$E$10,MATCH("設備利用率",別紙!$B$4:$E$4,0),0)/100*8760/10^3</f>
        <v>0</v>
      </c>
      <c r="BR37" s="40">
        <f>BH37*VLOOKUP(BR$12,別紙!$B$4:$E$10,MATCH("設備利用率",別紙!$B$4:$E$4,0),0)/100*8760/10^3</f>
        <v>35057.519999999997</v>
      </c>
      <c r="BS37" s="40">
        <f>BI37*VLOOKUP(BS$12,別紙!$B$4:$E$10,MATCH("設備利用率",別紙!$B$4:$E$4,0),0)/100*8760/10^3</f>
        <v>0</v>
      </c>
      <c r="BT37" s="40">
        <f>BJ37*VLOOKUP(BT$12,別紙!$B$4:$E$10,MATCH("設備利用率",別紙!$B$4:$E$4,0),0)/100*8760/10^3</f>
        <v>0</v>
      </c>
      <c r="BU37" s="40">
        <f t="shared" si="6"/>
        <v>37369.962094079994</v>
      </c>
      <c r="BV37" s="42"/>
      <c r="BW37" s="38" t="str">
        <f t="shared" si="7"/>
        <v>18206</v>
      </c>
      <c r="BX37" s="38" t="str">
        <f t="shared" si="8"/>
        <v>勝山市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162959.86437008152</v>
      </c>
      <c r="BZ37" s="42"/>
      <c r="CA37" s="38" t="str">
        <f t="shared" si="9"/>
        <v>18206</v>
      </c>
      <c r="CB37" s="38" t="str">
        <f t="shared" si="10"/>
        <v>勝山市</v>
      </c>
      <c r="CC37" s="260">
        <f t="shared" si="11"/>
        <v>9.785110267757165E-3</v>
      </c>
      <c r="CD37" s="260">
        <f t="shared" si="16"/>
        <v>4.4051451243831254E-3</v>
      </c>
      <c r="CE37" s="260">
        <f t="shared" si="17"/>
        <v>0</v>
      </c>
      <c r="CF37" s="260">
        <f t="shared" si="18"/>
        <v>0.21512978140669314</v>
      </c>
      <c r="CG37" s="260">
        <f t="shared" si="19"/>
        <v>0</v>
      </c>
      <c r="CH37" s="260">
        <f t="shared" si="20"/>
        <v>0</v>
      </c>
      <c r="CI37" s="260">
        <f t="shared" si="12"/>
        <v>0.22932003679883339</v>
      </c>
      <c r="CK37" s="20" t="str">
        <f t="shared" si="13"/>
        <v>18206</v>
      </c>
      <c r="CL37" s="20" t="str">
        <f t="shared" si="14"/>
        <v>勝山市</v>
      </c>
      <c r="CM37" s="20">
        <f>VLOOKUP($CK37&amp;"_"&amp;$AZ$7,データシート1!$A:$BS,MATCH("ca_太陽光発電（10kW未満）",データシート1!$A$1:$BS$1,0),0)</f>
        <v>264</v>
      </c>
      <c r="CN37" s="20">
        <f>VLOOKUP($CK37&amp;"_"&amp;$AZ$5,データシート1!$A:$BS,MATCH("ab_家庭",データシート1!$A$1:$BS$1,0),0)</f>
        <v>7869</v>
      </c>
      <c r="CO37" s="260">
        <f t="shared" si="15"/>
        <v>3.35493709492947E-2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04445</v>
      </c>
      <c r="AY38" s="20" t="str">
        <f>IF(IFERROR(比較地域マスタ!$Z31,"")=0,"",IFERROR(比較地域マスタ!$Z31,""))</f>
        <v>加美町</v>
      </c>
      <c r="BC38" s="960" t="str">
        <f t="shared" si="0"/>
        <v>04445</v>
      </c>
      <c r="BD38" s="123" t="str">
        <f t="shared" si="2"/>
        <v>加美町</v>
      </c>
      <c r="BE38" s="40">
        <f>VLOOKUP($BC38&amp;"_"&amp;$AZ$7,データシート1!$A:$BS,MATCH("cb_"&amp;BE$12,データシート1!$A$1:$BS$1,0),0)</f>
        <v>3581.8000000000034</v>
      </c>
      <c r="BF38" s="40">
        <f>VLOOKUP($BC38&amp;"_"&amp;$AZ$7,データシート1!$A:$BS,MATCH("cb_"&amp;BF$12,データシート1!$A$1:$BS$1,0),0)</f>
        <v>24977.30000000001</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28559.100000000013</v>
      </c>
      <c r="BL38" s="42"/>
      <c r="BM38" s="960" t="str">
        <f t="shared" si="4"/>
        <v>04445</v>
      </c>
      <c r="BN38" s="123" t="str">
        <f t="shared" si="5"/>
        <v>加美町</v>
      </c>
      <c r="BO38" s="40">
        <f>BE38*VLOOKUP(BO$12,別紙!$B$4:$E$10,MATCH("設備利用率",別紙!$B$4:$E$4,0),0)/100*8760/10^3</f>
        <v>4298.5898160000042</v>
      </c>
      <c r="BP38" s="40">
        <f>BF38*VLOOKUP(BP$12,別紙!$B$4:$E$10,MATCH("設備利用率",別紙!$B$4:$E$4,0),0)/100*8760/10^3</f>
        <v>33038.973348000014</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37337.563164000021</v>
      </c>
      <c r="BV38" s="42"/>
      <c r="BW38" s="38" t="str">
        <f t="shared" si="7"/>
        <v>04445</v>
      </c>
      <c r="BX38" s="38" t="str">
        <f t="shared" si="8"/>
        <v>加美町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107683.28237707415</v>
      </c>
      <c r="BZ38" s="42"/>
      <c r="CA38" s="38" t="str">
        <f t="shared" si="9"/>
        <v>04445</v>
      </c>
      <c r="CB38" s="38" t="str">
        <f t="shared" si="10"/>
        <v>加美町</v>
      </c>
      <c r="CC38" s="260">
        <f t="shared" si="11"/>
        <v>3.9918822319583908E-2</v>
      </c>
      <c r="CD38" s="260">
        <f t="shared" si="16"/>
        <v>0.3068161799926154</v>
      </c>
      <c r="CE38" s="260">
        <f t="shared" si="17"/>
        <v>0</v>
      </c>
      <c r="CF38" s="260">
        <f t="shared" si="18"/>
        <v>0</v>
      </c>
      <c r="CG38" s="260">
        <f t="shared" si="19"/>
        <v>0</v>
      </c>
      <c r="CH38" s="260">
        <f t="shared" si="20"/>
        <v>0</v>
      </c>
      <c r="CI38" s="260">
        <f t="shared" si="12"/>
        <v>0.34673500231219934</v>
      </c>
      <c r="CK38" s="20" t="str">
        <f t="shared" si="13"/>
        <v>04445</v>
      </c>
      <c r="CL38" s="20" t="str">
        <f t="shared" si="14"/>
        <v>加美町</v>
      </c>
      <c r="CM38" s="20">
        <f>VLOOKUP($CK38&amp;"_"&amp;$AZ$7,データシート1!$A:$BS,MATCH("ca_太陽光発電（10kW未満）",データシート1!$A$1:$BS$1,0),0)</f>
        <v>731</v>
      </c>
      <c r="CN38" s="20">
        <f>VLOOKUP($CK38&amp;"_"&amp;$AZ$5,データシート1!$A:$BS,MATCH("ab_家庭",データシート1!$A$1:$BS$1,0),0)</f>
        <v>8170</v>
      </c>
      <c r="CO38" s="260">
        <f t="shared" si="15"/>
        <v>8.9473684210526316E-2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41425</v>
      </c>
      <c r="AY39" s="20" t="str">
        <f>IF(IFERROR(比較地域マスタ!$Z32,"")=0,"",IFERROR(比較地域マスタ!$Z32,""))</f>
        <v>白石町</v>
      </c>
      <c r="BC39" s="960" t="str">
        <f t="shared" si="0"/>
        <v>41425</v>
      </c>
      <c r="BD39" s="123" t="str">
        <f t="shared" si="2"/>
        <v>白石町</v>
      </c>
      <c r="BE39" s="40">
        <f>VLOOKUP($BC39&amp;"_"&amp;$AZ$7,データシート1!$A:$BS,MATCH("cb_"&amp;BE$12,データシート1!$A$1:$BS$1,0),0)</f>
        <v>6798.9090000000051</v>
      </c>
      <c r="BF39" s="40">
        <f>VLOOKUP($BC39&amp;"_"&amp;$AZ$7,データシート1!$A:$BS,MATCH("cb_"&amp;BF$12,データシート1!$A$1:$BS$1,0),0)</f>
        <v>13343.200000000003</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20142.109000000008</v>
      </c>
      <c r="BL39" s="42"/>
      <c r="BM39" s="960" t="str">
        <f t="shared" si="4"/>
        <v>41425</v>
      </c>
      <c r="BN39" s="123" t="str">
        <f t="shared" si="5"/>
        <v>白石町</v>
      </c>
      <c r="BO39" s="40">
        <f>BE39*VLOOKUP(BO$12,別紙!$B$4:$E$10,MATCH("設備利用率",別紙!$B$4:$E$4,0),0)/100*8760/10^3</f>
        <v>8159.5066690800068</v>
      </c>
      <c r="BP39" s="40">
        <f>BF39*VLOOKUP(BP$12,別紙!$B$4:$E$10,MATCH("設備利用率",別紙!$B$4:$E$4,0),0)/100*8760/10^3</f>
        <v>17649.851232000001</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25809.357901080009</v>
      </c>
      <c r="BV39" s="42"/>
      <c r="BW39" s="38" t="str">
        <f t="shared" si="7"/>
        <v>41425</v>
      </c>
      <c r="BX39" s="38" t="str">
        <f t="shared" si="8"/>
        <v>白石町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90446.671883241463</v>
      </c>
      <c r="BZ39" s="42"/>
      <c r="CA39" s="38" t="str">
        <f t="shared" si="9"/>
        <v>41425</v>
      </c>
      <c r="CB39" s="38" t="str">
        <f t="shared" si="10"/>
        <v>白石町</v>
      </c>
      <c r="CC39" s="260">
        <f t="shared" si="11"/>
        <v>9.0213453952326716E-2</v>
      </c>
      <c r="CD39" s="260">
        <f t="shared" si="16"/>
        <v>0.19514096941880155</v>
      </c>
      <c r="CE39" s="260">
        <f t="shared" si="17"/>
        <v>0</v>
      </c>
      <c r="CF39" s="260">
        <f t="shared" si="18"/>
        <v>0</v>
      </c>
      <c r="CG39" s="260">
        <f t="shared" si="19"/>
        <v>0</v>
      </c>
      <c r="CH39" s="260">
        <f t="shared" si="20"/>
        <v>0</v>
      </c>
      <c r="CI39" s="260">
        <f t="shared" si="12"/>
        <v>0.28535442337112826</v>
      </c>
      <c r="CK39" s="20" t="str">
        <f t="shared" si="13"/>
        <v>41425</v>
      </c>
      <c r="CL39" s="20" t="str">
        <f t="shared" si="14"/>
        <v>白石町</v>
      </c>
      <c r="CM39" s="20">
        <f>VLOOKUP($CK39&amp;"_"&amp;$AZ$7,データシート1!$A:$BS,MATCH("ca_太陽光発電（10kW未満）",データシート1!$A$1:$BS$1,0),0)</f>
        <v>1234</v>
      </c>
      <c r="CN39" s="20">
        <f>VLOOKUP($CK39&amp;"_"&amp;$AZ$5,データシート1!$A:$BS,MATCH("ab_家庭",データシート1!$A$1:$BS$1,0),0)</f>
        <v>7758</v>
      </c>
      <c r="CO39" s="260">
        <f t="shared" si="15"/>
        <v>0.15906161381799433</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29424</v>
      </c>
      <c r="AY40" s="20" t="str">
        <f>IF(IFERROR(比較地域マスタ!$Z33,"")=0,"",IFERROR(比較地域マスタ!$Z33,""))</f>
        <v>上牧町</v>
      </c>
      <c r="BC40" s="960" t="str">
        <f t="shared" si="0"/>
        <v>29424</v>
      </c>
      <c r="BD40" s="123" t="str">
        <f t="shared" si="2"/>
        <v>上牧町</v>
      </c>
      <c r="BE40" s="40">
        <f>VLOOKUP($BC40&amp;"_"&amp;$AZ$7,データシート1!$A:$BS,MATCH("cb_"&amp;BE$12,データシート1!$A$1:$BS$1,0),0)</f>
        <v>3218.2000000000007</v>
      </c>
      <c r="BF40" s="40">
        <f>VLOOKUP($BC40&amp;"_"&amp;$AZ$7,データシート1!$A:$BS,MATCH("cb_"&amp;BF$12,データシート1!$A$1:$BS$1,0),0)</f>
        <v>2195.5</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5413.7000000000007</v>
      </c>
      <c r="BL40" s="42"/>
      <c r="BM40" s="960" t="str">
        <f t="shared" si="4"/>
        <v>29424</v>
      </c>
      <c r="BN40" s="123" t="str">
        <f t="shared" si="5"/>
        <v>上牧町</v>
      </c>
      <c r="BO40" s="40">
        <f>BE40*VLOOKUP(BO$12,別紙!$B$4:$E$10,MATCH("設備利用率",別紙!$B$4:$E$4,0),0)/100*8760/10^3</f>
        <v>3862.226184000001</v>
      </c>
      <c r="BP40" s="40">
        <f>BF40*VLOOKUP(BP$12,別紙!$B$4:$E$10,MATCH("設備利用率",別紙!$B$4:$E$4,0),0)/100*8760/10^3</f>
        <v>2904.1195799999996</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6766.3457640000006</v>
      </c>
      <c r="BV40" s="42"/>
      <c r="BW40" s="38" t="str">
        <f t="shared" si="7"/>
        <v>29424</v>
      </c>
      <c r="BX40" s="38" t="str">
        <f t="shared" si="8"/>
        <v>上牧町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87298.92729883024</v>
      </c>
      <c r="BZ40" s="42"/>
      <c r="CA40" s="38" t="str">
        <f t="shared" si="9"/>
        <v>29424</v>
      </c>
      <c r="CB40" s="38" t="str">
        <f t="shared" si="10"/>
        <v>上牧町</v>
      </c>
      <c r="CC40" s="260">
        <f t="shared" si="11"/>
        <v>4.4241393376797576E-2</v>
      </c>
      <c r="CD40" s="260">
        <f t="shared" si="16"/>
        <v>3.3266383332053992E-2</v>
      </c>
      <c r="CE40" s="260">
        <f t="shared" si="17"/>
        <v>0</v>
      </c>
      <c r="CF40" s="260">
        <f t="shared" si="18"/>
        <v>0</v>
      </c>
      <c r="CG40" s="260">
        <f t="shared" si="19"/>
        <v>0</v>
      </c>
      <c r="CH40" s="260">
        <f t="shared" si="20"/>
        <v>0</v>
      </c>
      <c r="CI40" s="260">
        <f t="shared" si="12"/>
        <v>7.7507776708851561E-2</v>
      </c>
      <c r="CK40" s="20" t="str">
        <f t="shared" si="13"/>
        <v>29424</v>
      </c>
      <c r="CL40" s="20" t="str">
        <f t="shared" si="14"/>
        <v>上牧町</v>
      </c>
      <c r="CM40" s="20">
        <f>VLOOKUP($CK40&amp;"_"&amp;$AZ$7,データシート1!$A:$BS,MATCH("ca_太陽光発電（10kW未満）",データシート1!$A$1:$BS$1,0),0)</f>
        <v>747</v>
      </c>
      <c r="CN40" s="20">
        <f>VLOOKUP($CK40&amp;"_"&amp;$AZ$5,データシート1!$A:$BS,MATCH("ab_家庭",データシート1!$A$1:$BS$1,0),0)</f>
        <v>10104</v>
      </c>
      <c r="CO40" s="260">
        <f t="shared" si="15"/>
        <v>7.393111638954869E-2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40610</v>
      </c>
      <c r="AY41" s="20" t="str">
        <f>IF(IFERROR(比較地域マスタ!$Z34,"")=0,"",IFERROR(比較地域マスタ!$Z34,""))</f>
        <v>福智町</v>
      </c>
      <c r="BC41" s="960" t="str">
        <f t="shared" si="0"/>
        <v>40610</v>
      </c>
      <c r="BD41" s="123" t="str">
        <f t="shared" si="2"/>
        <v>福智町</v>
      </c>
      <c r="BE41" s="40">
        <f>VLOOKUP($BC41&amp;"_"&amp;$AZ$7,データシート1!$A:$BS,MATCH("cb_"&amp;BE$12,データシート1!$A$1:$BS$1,0),0)</f>
        <v>3262.1800000000012</v>
      </c>
      <c r="BF41" s="40">
        <f>VLOOKUP($BC41&amp;"_"&amp;$AZ$7,データシート1!$A:$BS,MATCH("cb_"&amp;BF$12,データシート1!$A$1:$BS$1,0),0)</f>
        <v>20498.86</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23761.040000000001</v>
      </c>
      <c r="BL41" s="42"/>
      <c r="BM41" s="960" t="str">
        <f t="shared" si="4"/>
        <v>40610</v>
      </c>
      <c r="BN41" s="123" t="str">
        <f t="shared" si="5"/>
        <v>福智町</v>
      </c>
      <c r="BO41" s="40">
        <f>BE41*VLOOKUP(BO$12,別紙!$B$4:$E$10,MATCH("設備利用率",別紙!$B$4:$E$4,0),0)/100*8760/10^3</f>
        <v>3915.0074616000015</v>
      </c>
      <c r="BP41" s="40">
        <f>BF41*VLOOKUP(BP$12,別紙!$B$4:$E$10,MATCH("設備利用率",別紙!$B$4:$E$4,0),0)/100*8760/10^3</f>
        <v>27115.072053600001</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31030.079515200003</v>
      </c>
      <c r="BV41" s="42"/>
      <c r="BW41" s="38" t="str">
        <f t="shared" si="7"/>
        <v>40610</v>
      </c>
      <c r="BX41" s="38" t="str">
        <f t="shared" si="8"/>
        <v>福智町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92313.350358052223</v>
      </c>
      <c r="BZ41" s="42"/>
      <c r="CA41" s="38" t="str">
        <f t="shared" si="9"/>
        <v>40610</v>
      </c>
      <c r="CB41" s="38" t="str">
        <f t="shared" si="10"/>
        <v>福智町</v>
      </c>
      <c r="CC41" s="260">
        <f t="shared" si="11"/>
        <v>4.240998129105935E-2</v>
      </c>
      <c r="CD41" s="260">
        <f t="shared" si="16"/>
        <v>0.29372860965862274</v>
      </c>
      <c r="CE41" s="260">
        <f t="shared" si="17"/>
        <v>0</v>
      </c>
      <c r="CF41" s="260">
        <f t="shared" si="18"/>
        <v>0</v>
      </c>
      <c r="CG41" s="260">
        <f t="shared" si="19"/>
        <v>0</v>
      </c>
      <c r="CH41" s="260">
        <f t="shared" si="20"/>
        <v>0</v>
      </c>
      <c r="CI41" s="260">
        <f t="shared" si="12"/>
        <v>0.33613859094968207</v>
      </c>
      <c r="CK41" s="20" t="str">
        <f t="shared" si="13"/>
        <v>40610</v>
      </c>
      <c r="CL41" s="20" t="str">
        <f t="shared" si="14"/>
        <v>福智町</v>
      </c>
      <c r="CM41" s="20">
        <f>VLOOKUP($CK41&amp;"_"&amp;$AZ$7,データシート1!$A:$BS,MATCH("ca_太陽光発電（10kW未満）",データシート1!$A$1:$BS$1,0),0)</f>
        <v>634</v>
      </c>
      <c r="CN41" s="20">
        <f>VLOOKUP($CK41&amp;"_"&amp;$AZ$5,データシート1!$A:$BS,MATCH("ab_家庭",データシート1!$A$1:$BS$1,0),0)</f>
        <v>11075</v>
      </c>
      <c r="CO41" s="260">
        <f t="shared" si="15"/>
        <v>5.7246049661399546E-2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21383</v>
      </c>
      <c r="AY72" s="20" t="str">
        <f>IF(IFERROR(比較地域マスタ!$AE7,"")=0,"",IFERROR(比較地域マスタ!$AE7,""))</f>
        <v>安八町</v>
      </c>
      <c r="AZ72" s="18"/>
      <c r="BA72" s="24">
        <v>1</v>
      </c>
      <c r="BB72" s="24">
        <v>1</v>
      </c>
      <c r="BC72" s="20" t="str">
        <f>AX72</f>
        <v>21383</v>
      </c>
      <c r="BD72" s="20" t="str">
        <f>AY72</f>
        <v>安八町</v>
      </c>
      <c r="BE72" s="953">
        <f>VLOOKUP(BC72&amp;"_令和4年度",データシート3!A:AB,MATCH("ea_"&amp;"太陽光（建物系）"&amp;"_年間発電",データシート3!$A$1:$AB$1,0),0)/10^3+VLOOKUP(BC72&amp;"_令和4年度",データシート3!A:AB,MATCH("ea_"&amp;"太陽光（土地系）"&amp;"_年間発電",データシート3!$A$1:$AB$1,0),0)/10^3</f>
        <v>142003.93900000001</v>
      </c>
      <c r="BF72" s="953">
        <f>VLOOKUP(BC72&amp;"_令和4年度",データシート3!A:AB,MATCH("ea_"&amp;"風力（陸上）"&amp;"_年間発電",データシート3!$A$1:$AB$1,0),0)/10^3</f>
        <v>0</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142003.93900000001</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98035.545615717405</v>
      </c>
      <c r="BK72" s="953">
        <f t="shared" ref="BK72:BK103" si="21">BI72-BJ72</f>
        <v>43968.393384282608</v>
      </c>
      <c r="BL72" s="953">
        <f t="shared" ref="BL72:BL103" si="22">IF(BK72&gt;0,0,BK72)</f>
        <v>0</v>
      </c>
      <c r="BM72" s="953">
        <f t="shared" ref="BM72:BM103" si="23">IF(BK72&gt;0,BK72,0)</f>
        <v>43968.393384282608</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21404</v>
      </c>
      <c r="AY73" s="20" t="str">
        <f>IF(IFERROR(比較地域マスタ!$AE8,"")=0,"",IFERROR(比較地域マスタ!$AE8,""))</f>
        <v>池田町</v>
      </c>
      <c r="AZ73" s="18"/>
      <c r="BA73" s="24">
        <v>2</v>
      </c>
      <c r="BB73" s="24">
        <v>1</v>
      </c>
      <c r="BC73" s="20" t="str">
        <f t="shared" ref="BC73:BC136" si="24">AX73</f>
        <v>21404</v>
      </c>
      <c r="BD73" s="20" t="str">
        <f t="shared" ref="BD73:BD136" si="25">AY73</f>
        <v>池田町</v>
      </c>
      <c r="BE73" s="953">
        <f>VLOOKUP(BC73&amp;"_令和4年度",データシート3!A:AB,MATCH("ea_"&amp;"太陽光（建物系）"&amp;"_年間発電",データシート3!$A$1:$AB$1,0),0)/10^3+VLOOKUP(BC73&amp;"_令和4年度",データシート3!A:AB,MATCH("ea_"&amp;"太陽光（土地系）"&amp;"_年間発電",データシート3!$A$1:$AB$1,0),0)/10^3</f>
        <v>398460.47100000002</v>
      </c>
      <c r="BF73" s="953">
        <f>VLOOKUP(BC73&amp;"_令和4年度",データシート3!A:AB,MATCH("ea_"&amp;"風力（陸上）"&amp;"_年間発電",データシート3!$A$1:$AB$1,0),0)/10^3</f>
        <v>55937.048999999999</v>
      </c>
      <c r="BG73" s="953">
        <f>VLOOKUP(BC73&amp;"_令和4年度",データシート3!A:AB,MATCH("ea_"&amp;"中小水（河川）"&amp;"_年間発電",データシート3!$A$1:$AB$1,0),0)/10^3+VLOOKUP(BC73&amp;"_令和4年度",データシート3!A:AB,MATCH("ea_"&amp;"中小水（農業用水路）"&amp;"_年間発電",データシート3!$A$1:$AB$1,0),0)/10^3</f>
        <v>2941.5349999999999</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457339.05499999999</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146661.52118685495</v>
      </c>
      <c r="BK73" s="953">
        <f t="shared" si="21"/>
        <v>310677.53381314501</v>
      </c>
      <c r="BL73" s="953">
        <f t="shared" si="22"/>
        <v>0</v>
      </c>
      <c r="BM73" s="953">
        <f t="shared" si="23"/>
        <v>310677.53381314501</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21401</v>
      </c>
      <c r="AY74" s="20" t="str">
        <f>IF(IFERROR(比較地域マスタ!$AE9,"")=0,"",IFERROR(比較地域マスタ!$AE9,""))</f>
        <v>揖斐川町</v>
      </c>
      <c r="AZ74" s="18"/>
      <c r="BA74" s="24">
        <v>3</v>
      </c>
      <c r="BB74" s="24">
        <v>1</v>
      </c>
      <c r="BC74" s="20" t="str">
        <f t="shared" si="24"/>
        <v>21401</v>
      </c>
      <c r="BD74" s="20" t="str">
        <f t="shared" si="25"/>
        <v>揖斐川町</v>
      </c>
      <c r="BE74" s="953">
        <f>VLOOKUP(BC74&amp;"_令和4年度",データシート3!A:AB,MATCH("ea_"&amp;"太陽光（建物系）"&amp;"_年間発電",データシート3!$A$1:$AB$1,0),0)/10^3+VLOOKUP(BC74&amp;"_令和4年度",データシート3!A:AB,MATCH("ea_"&amp;"太陽光（土地系）"&amp;"_年間発電",データシート3!$A$1:$AB$1,0),0)/10^3</f>
        <v>505871.62699999992</v>
      </c>
      <c r="BF74" s="953">
        <f>VLOOKUP(BC74&amp;"_令和4年度",データシート3!A:AB,MATCH("ea_"&amp;"風力（陸上）"&amp;"_年間発電",データシート3!$A$1:$AB$1,0),0)/10^3</f>
        <v>2447453.5019999999</v>
      </c>
      <c r="BG74" s="953">
        <f>VLOOKUP(BC74&amp;"_令和4年度",データシート3!A:AB,MATCH("ea_"&amp;"中小水（河川）"&amp;"_年間発電",データシート3!$A$1:$AB$1,0),0)/10^3+VLOOKUP(BC74&amp;"_令和4年度",データシート3!A:AB,MATCH("ea_"&amp;"中小水（農業用水路）"&amp;"_年間発電",データシート3!$A$1:$AB$1,0),0)/10^3</f>
        <v>262994.91100000002</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3216320.0399999996</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128928.33879428246</v>
      </c>
      <c r="BK74" s="953">
        <f t="shared" si="21"/>
        <v>3087391.7012057169</v>
      </c>
      <c r="BL74" s="953">
        <f t="shared" si="22"/>
        <v>0</v>
      </c>
      <c r="BM74" s="953">
        <f t="shared" si="23"/>
        <v>3087391.7012057169</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21210</v>
      </c>
      <c r="AY75" s="20" t="str">
        <f>IF(IFERROR(比較地域マスタ!$AE10,"")=0,"",IFERROR(比較地域マスタ!$AE10,""))</f>
        <v>恵那市</v>
      </c>
      <c r="AZ75" s="18"/>
      <c r="BA75" s="24">
        <v>4</v>
      </c>
      <c r="BB75" s="24">
        <v>1</v>
      </c>
      <c r="BC75" s="20" t="str">
        <f t="shared" si="24"/>
        <v>21210</v>
      </c>
      <c r="BD75" s="20" t="str">
        <f t="shared" si="25"/>
        <v>恵那市</v>
      </c>
      <c r="BE75" s="953">
        <f>VLOOKUP(BC75&amp;"_令和4年度",データシート3!A:AB,MATCH("ea_"&amp;"太陽光（建物系）"&amp;"_年間発電",データシート3!$A$1:$AB$1,0),0)/10^3+VLOOKUP(BC75&amp;"_令和4年度",データシート3!A:AB,MATCH("ea_"&amp;"太陽光（土地系）"&amp;"_年間発電",データシート3!$A$1:$AB$1,0),0)/10^3</f>
        <v>1121921.2410000002</v>
      </c>
      <c r="BF75" s="953">
        <f>VLOOKUP(BC75&amp;"_令和4年度",データシート3!A:AB,MATCH("ea_"&amp;"風力（陸上）"&amp;"_年間発電",データシート3!$A$1:$AB$1,0),0)/10^3</f>
        <v>221086.64199999996</v>
      </c>
      <c r="BG75" s="953">
        <f>VLOOKUP(BC75&amp;"_令和4年度",データシート3!A:AB,MATCH("ea_"&amp;"中小水（河川）"&amp;"_年間発電",データシート3!$A$1:$AB$1,0),0)/10^3+VLOOKUP(BC75&amp;"_令和4年度",データシート3!A:AB,MATCH("ea_"&amp;"中小水（農業用水路）"&amp;"_年間発電",データシート3!$A$1:$AB$1,0),0)/10^3</f>
        <v>108378.507</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1451386.3900000001</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395921.45460195566</v>
      </c>
      <c r="BK75" s="953">
        <f t="shared" si="21"/>
        <v>1055464.9353980445</v>
      </c>
      <c r="BL75" s="953">
        <f t="shared" si="22"/>
        <v>0</v>
      </c>
      <c r="BM75" s="953">
        <f t="shared" si="23"/>
        <v>1055464.9353980445</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21202</v>
      </c>
      <c r="AY76" s="20" t="str">
        <f>IF(IFERROR(比較地域マスタ!$AE11,"")=0,"",IFERROR(比較地域マスタ!$AE11,""))</f>
        <v>大垣市</v>
      </c>
      <c r="AZ76" s="18"/>
      <c r="BA76" s="24">
        <v>5</v>
      </c>
      <c r="BB76" s="24">
        <v>1</v>
      </c>
      <c r="BC76" s="20" t="str">
        <f t="shared" si="24"/>
        <v>21202</v>
      </c>
      <c r="BD76" s="20" t="str">
        <f t="shared" si="25"/>
        <v>大垣市</v>
      </c>
      <c r="BE76" s="953">
        <f>VLOOKUP(BC76&amp;"_令和4年度",データシート3!A:AB,MATCH("ea_"&amp;"太陽光（建物系）"&amp;"_年間発電",データシート3!$A$1:$AB$1,0),0)/10^3+VLOOKUP(BC76&amp;"_令和4年度",データシート3!A:AB,MATCH("ea_"&amp;"太陽光（土地系）"&amp;"_年間発電",データシート3!$A$1:$AB$1,0),0)/10^3</f>
        <v>1228696.818</v>
      </c>
      <c r="BF76" s="953">
        <f>VLOOKUP(BC76&amp;"_令和4年度",データシート3!A:AB,MATCH("ea_"&amp;"風力（陸上）"&amp;"_年間発電",データシート3!$A$1:$AB$1,0),0)/10^3</f>
        <v>382674.42700000008</v>
      </c>
      <c r="BG76" s="953">
        <f>VLOOKUP(BC76&amp;"_令和4年度",データシート3!A:AB,MATCH("ea_"&amp;"中小水（河川）"&amp;"_年間発電",データシート3!$A$1:$AB$1,0),0)/10^3+VLOOKUP(BC76&amp;"_令和4年度",データシート3!A:AB,MATCH("ea_"&amp;"中小水（農業用水路）"&amp;"_年間発電",データシート3!$A$1:$AB$1,0),0)/10^3</f>
        <v>21027.56</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1632398.8050000002</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1314490.7784216667</v>
      </c>
      <c r="BK76" s="953">
        <f t="shared" si="21"/>
        <v>317908.02657833346</v>
      </c>
      <c r="BL76" s="953">
        <f t="shared" si="22"/>
        <v>0</v>
      </c>
      <c r="BM76" s="953">
        <f t="shared" si="23"/>
        <v>317908.02657833346</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21403</v>
      </c>
      <c r="AY77" s="20" t="str">
        <f>IF(IFERROR(比較地域マスタ!$AE12,"")=0,"",IFERROR(比較地域マスタ!$AE12,""))</f>
        <v>大野町</v>
      </c>
      <c r="AZ77" s="18"/>
      <c r="BA77" s="24">
        <v>6</v>
      </c>
      <c r="BB77" s="24">
        <v>1</v>
      </c>
      <c r="BC77" s="20" t="str">
        <f t="shared" si="24"/>
        <v>21403</v>
      </c>
      <c r="BD77" s="20" t="str">
        <f t="shared" si="25"/>
        <v>大野町</v>
      </c>
      <c r="BE77" s="953">
        <f>VLOOKUP(BC77&amp;"_令和4年度",データシート3!A:AB,MATCH("ea_"&amp;"太陽光（建物系）"&amp;"_年間発電",データシート3!$A$1:$AB$1,0),0)/10^3+VLOOKUP(BC77&amp;"_令和4年度",データシート3!A:AB,MATCH("ea_"&amp;"太陽光（土地系）"&amp;"_年間発電",データシート3!$A$1:$AB$1,0),0)/10^3</f>
        <v>427078.83200000005</v>
      </c>
      <c r="BF77" s="953">
        <f>VLOOKUP(BC77&amp;"_令和4年度",データシート3!A:AB,MATCH("ea_"&amp;"風力（陸上）"&amp;"_年間発電",データシート3!$A$1:$AB$1,0),0)/10^3</f>
        <v>3401.0569999999998</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430479.88900000002</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117396.61819560252</v>
      </c>
      <c r="BK77" s="953">
        <f t="shared" si="21"/>
        <v>313083.27080439753</v>
      </c>
      <c r="BL77" s="953">
        <f t="shared" si="22"/>
        <v>0</v>
      </c>
      <c r="BM77" s="953">
        <f t="shared" si="23"/>
        <v>313083.27080439753</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21221</v>
      </c>
      <c r="AY78" s="20" t="str">
        <f>IF(IFERROR(比較地域マスタ!$AE13,"")=0,"",IFERROR(比較地域マスタ!$AE13,""))</f>
        <v>海津市</v>
      </c>
      <c r="AZ78" s="18"/>
      <c r="BA78" s="24">
        <v>7</v>
      </c>
      <c r="BB78" s="24">
        <v>1</v>
      </c>
      <c r="BC78" s="20" t="str">
        <f t="shared" si="24"/>
        <v>21221</v>
      </c>
      <c r="BD78" s="20" t="str">
        <f t="shared" si="25"/>
        <v>海津市</v>
      </c>
      <c r="BE78" s="953">
        <f>VLOOKUP(BC78&amp;"_令和4年度",データシート3!A:AB,MATCH("ea_"&amp;"太陽光（建物系）"&amp;"_年間発電",データシート3!$A$1:$AB$1,0),0)/10^3+VLOOKUP(BC78&amp;"_令和4年度",データシート3!A:AB,MATCH("ea_"&amp;"太陽光（土地系）"&amp;"_年間発電",データシート3!$A$1:$AB$1,0),0)/10^3</f>
        <v>493279.31900000002</v>
      </c>
      <c r="BF78" s="953">
        <f>VLOOKUP(BC78&amp;"_令和4年度",データシート3!A:AB,MATCH("ea_"&amp;"風力（陸上）"&amp;"_年間発電",データシート3!$A$1:$AB$1,0),0)/10^3</f>
        <v>188081.889</v>
      </c>
      <c r="BG78" s="953">
        <f>VLOOKUP(BC78&amp;"_令和4年度",データシート3!A:AB,MATCH("ea_"&amp;"中小水（河川）"&amp;"_年間発電",データシート3!$A$1:$AB$1,0),0)/10^3+VLOOKUP(BC78&amp;"_令和4年度",データシート3!A:AB,MATCH("ea_"&amp;"中小水（農業用水路）"&amp;"_年間発電",データシート3!$A$1:$AB$1,0),0)/10^3</f>
        <v>2966.4029999999993</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684327.61100000003</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238240.08116868968</v>
      </c>
      <c r="BK78" s="953">
        <f t="shared" si="21"/>
        <v>446087.52983131038</v>
      </c>
      <c r="BL78" s="953">
        <f t="shared" si="22"/>
        <v>0</v>
      </c>
      <c r="BM78" s="953">
        <f t="shared" si="23"/>
        <v>446087.52983131038</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21213</v>
      </c>
      <c r="AY79" s="20" t="str">
        <f>IF(IFERROR(比較地域マスタ!$AE14,"")=0,"",IFERROR(比較地域マスタ!$AE14,""))</f>
        <v>各務原市</v>
      </c>
      <c r="AZ79" s="18"/>
      <c r="BA79" s="24">
        <v>8</v>
      </c>
      <c r="BB79" s="24">
        <v>1</v>
      </c>
      <c r="BC79" s="20" t="str">
        <f t="shared" si="24"/>
        <v>21213</v>
      </c>
      <c r="BD79" s="20" t="str">
        <f t="shared" si="25"/>
        <v>各務原市</v>
      </c>
      <c r="BE79" s="953">
        <f>VLOOKUP(BC79&amp;"_令和4年度",データシート3!A:AB,MATCH("ea_"&amp;"太陽光（建物系）"&amp;"_年間発電",データシート3!$A$1:$AB$1,0),0)/10^3+VLOOKUP(BC79&amp;"_令和4年度",データシート3!A:AB,MATCH("ea_"&amp;"太陽光（土地系）"&amp;"_年間発電",データシート3!$A$1:$AB$1,0),0)/10^3</f>
        <v>1031774.8240000001</v>
      </c>
      <c r="BF79" s="953">
        <f>VLOOKUP(BC79&amp;"_令和4年度",データシート3!A:AB,MATCH("ea_"&amp;"風力（陸上）"&amp;"_年間発電",データシート3!$A$1:$AB$1,0),0)/10^3</f>
        <v>0</v>
      </c>
      <c r="BG79" s="953">
        <f>VLOOKUP(BC79&amp;"_令和4年度",データシート3!A:AB,MATCH("ea_"&amp;"中小水（河川）"&amp;"_年間発電",データシート3!$A$1:$AB$1,0),0)/10^3+VLOOKUP(BC79&amp;"_令和4年度",データシート3!A:AB,MATCH("ea_"&amp;"中小水（農業用水路）"&amp;"_年間発電",データシート3!$A$1:$AB$1,0),0)/10^3</f>
        <v>270.68750773999994</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1032045.5115077401</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1291001.4608020261</v>
      </c>
      <c r="BK79" s="953">
        <f t="shared" si="21"/>
        <v>-258955.94929428597</v>
      </c>
      <c r="BL79" s="953">
        <f>IF(BK79&gt;0,0,BK79)</f>
        <v>-258955.94929428597</v>
      </c>
      <c r="BM79" s="953">
        <f>IF(BK79&gt;0,BK79,0)</f>
        <v>0</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21303</v>
      </c>
      <c r="AY80" s="20" t="str">
        <f>IF(IFERROR(比較地域マスタ!$AE15,"")=0,"",IFERROR(比較地域マスタ!$AE15,""))</f>
        <v>笠松町</v>
      </c>
      <c r="AZ80" s="18"/>
      <c r="BA80" s="24">
        <v>9</v>
      </c>
      <c r="BB80" s="24">
        <v>1</v>
      </c>
      <c r="BC80" s="20" t="str">
        <f t="shared" si="24"/>
        <v>21303</v>
      </c>
      <c r="BD80" s="20" t="str">
        <f t="shared" si="25"/>
        <v>笠松町</v>
      </c>
      <c r="BE80" s="953">
        <f>VLOOKUP(BC80&amp;"_令和4年度",データシート3!A:AB,MATCH("ea_"&amp;"太陽光（建物系）"&amp;"_年間発電",データシート3!$A$1:$AB$1,0),0)/10^3+VLOOKUP(BC80&amp;"_令和4年度",データシート3!A:AB,MATCH("ea_"&amp;"太陽光（土地系）"&amp;"_年間発電",データシート3!$A$1:$AB$1,0),0)/10^3</f>
        <v>118770.69399999999</v>
      </c>
      <c r="BF80" s="953">
        <f>VLOOKUP(BC80&amp;"_令和4年度",データシート3!A:AB,MATCH("ea_"&amp;"風力（陸上）"&amp;"_年間発電",データシート3!$A$1:$AB$1,0),0)/10^3</f>
        <v>0</v>
      </c>
      <c r="BG80" s="953">
        <f>VLOOKUP(BC80&amp;"_令和4年度",データシート3!A:AB,MATCH("ea_"&amp;"中小水（河川）"&amp;"_年間発電",データシート3!$A$1:$AB$1,0),0)/10^3+VLOOKUP(BC80&amp;"_令和4年度",データシート3!A:AB,MATCH("ea_"&amp;"中小水（農業用水路）"&amp;"_年間発電",データシート3!$A$1:$AB$1,0),0)/10^3</f>
        <v>0</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118770.69399999999</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120168.15162751412</v>
      </c>
      <c r="BK80" s="953">
        <f t="shared" si="21"/>
        <v>-1397.4576275141299</v>
      </c>
      <c r="BL80" s="953">
        <f t="shared" si="22"/>
        <v>-1397.4576275141299</v>
      </c>
      <c r="BM80" s="953">
        <f t="shared" si="23"/>
        <v>0</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21214</v>
      </c>
      <c r="AY81" s="20" t="str">
        <f>IF(IFERROR(比較地域マスタ!$AE16,"")=0,"",IFERROR(比較地域マスタ!$AE16,""))</f>
        <v>可児市</v>
      </c>
      <c r="AZ81" s="18"/>
      <c r="BA81" s="24">
        <v>10</v>
      </c>
      <c r="BB81" s="24">
        <v>1</v>
      </c>
      <c r="BC81" s="20" t="str">
        <f t="shared" si="24"/>
        <v>21214</v>
      </c>
      <c r="BD81" s="20" t="str">
        <f t="shared" si="25"/>
        <v>可児市</v>
      </c>
      <c r="BE81" s="953">
        <f>VLOOKUP(BC81&amp;"_令和4年度",データシート3!A:AB,MATCH("ea_"&amp;"太陽光（建物系）"&amp;"_年間発電",データシート3!$A$1:$AB$1,0),0)/10^3+VLOOKUP(BC81&amp;"_令和4年度",データシート3!A:AB,MATCH("ea_"&amp;"太陽光（土地系）"&amp;"_年間発電",データシート3!$A$1:$AB$1,0),0)/10^3</f>
        <v>769446.17499999981</v>
      </c>
      <c r="BF81" s="953">
        <f>VLOOKUP(BC81&amp;"_令和4年度",データシート3!A:AB,MATCH("ea_"&amp;"風力（陸上）"&amp;"_年間発電",データシート3!$A$1:$AB$1,0),0)/10^3</f>
        <v>0</v>
      </c>
      <c r="BG81" s="953">
        <f>VLOOKUP(BC81&amp;"_令和4年度",データシート3!A:AB,MATCH("ea_"&amp;"中小水（河川）"&amp;"_年間発電",データシート3!$A$1:$AB$1,0),0)/10^3+VLOOKUP(BC81&amp;"_令和4年度",データシート3!A:AB,MATCH("ea_"&amp;"中小水（農業用水路）"&amp;"_年間発電",データシート3!$A$1:$AB$1,0),0)/10^3</f>
        <v>2752.4236089699993</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772198.59860896983</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929428.7121619659</v>
      </c>
      <c r="BK81" s="953">
        <f t="shared" si="21"/>
        <v>-157230.11355299607</v>
      </c>
      <c r="BL81" s="953">
        <f t="shared" si="22"/>
        <v>-157230.11355299607</v>
      </c>
      <c r="BM81" s="953">
        <f t="shared" si="23"/>
        <v>0</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21503</v>
      </c>
      <c r="AY82" s="20" t="str">
        <f>IF(IFERROR(比較地域マスタ!$AE17,"")=0,"",IFERROR(比較地域マスタ!$AE17,""))</f>
        <v>川辺町</v>
      </c>
      <c r="AZ82" s="18"/>
      <c r="BA82" s="24">
        <v>11</v>
      </c>
      <c r="BB82" s="24">
        <v>1</v>
      </c>
      <c r="BC82" s="20" t="str">
        <f t="shared" si="24"/>
        <v>21503</v>
      </c>
      <c r="BD82" s="20" t="str">
        <f t="shared" si="25"/>
        <v>川辺町</v>
      </c>
      <c r="BE82" s="953">
        <f>VLOOKUP(BC82&amp;"_令和4年度",データシート3!A:AB,MATCH("ea_"&amp;"太陽光（建物系）"&amp;"_年間発電",データシート3!$A$1:$AB$1,0),0)/10^3+VLOOKUP(BC82&amp;"_令和4年度",データシート3!A:AB,MATCH("ea_"&amp;"太陽光（土地系）"&amp;"_年間発電",データシート3!$A$1:$AB$1,0),0)/10^3</f>
        <v>143641.353</v>
      </c>
      <c r="BF82" s="953">
        <f>VLOOKUP(BC82&amp;"_令和4年度",データシート3!A:AB,MATCH("ea_"&amp;"風力（陸上）"&amp;"_年間発電",データシート3!$A$1:$AB$1,0),0)/10^3</f>
        <v>5183.5550000000003</v>
      </c>
      <c r="BG82" s="953">
        <f>VLOOKUP(BC82&amp;"_令和4年度",データシート3!A:AB,MATCH("ea_"&amp;"中小水（河川）"&amp;"_年間発電",データシート3!$A$1:$AB$1,0),0)/10^3+VLOOKUP(BC82&amp;"_令和4年度",データシート3!A:AB,MATCH("ea_"&amp;"中小水（農業用水路）"&amp;"_年間発電",データシート3!$A$1:$AB$1,0),0)/10^3</f>
        <v>103516.7614553</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252341.6694553</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68050.095052238146</v>
      </c>
      <c r="BK82" s="953">
        <f t="shared" si="21"/>
        <v>184291.57440306185</v>
      </c>
      <c r="BL82" s="953">
        <f t="shared" si="22"/>
        <v>0</v>
      </c>
      <c r="BM82" s="953">
        <f t="shared" si="23"/>
        <v>184291.57440306185</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21421</v>
      </c>
      <c r="AY83" s="20" t="str">
        <f>IF(IFERROR(比較地域マスタ!$AE18,"")=0,"",IFERROR(比較地域マスタ!$AE18,""))</f>
        <v>北方町</v>
      </c>
      <c r="AZ83" s="18"/>
      <c r="BA83" s="24">
        <v>12</v>
      </c>
      <c r="BB83" s="24">
        <v>1</v>
      </c>
      <c r="BC83" s="20" t="str">
        <f t="shared" si="24"/>
        <v>21421</v>
      </c>
      <c r="BD83" s="20" t="str">
        <f t="shared" si="25"/>
        <v>北方町</v>
      </c>
      <c r="BE83" s="953">
        <f>VLOOKUP(BC83&amp;"_令和4年度",データシート3!A:AB,MATCH("ea_"&amp;"太陽光（建物系）"&amp;"_年間発電",データシート3!$A$1:$AB$1,0),0)/10^3+VLOOKUP(BC83&amp;"_令和4年度",データシート3!A:AB,MATCH("ea_"&amp;"太陽光（土地系）"&amp;"_年間発電",データシート3!$A$1:$AB$1,0),0)/10^3</f>
        <v>86580.44200000001</v>
      </c>
      <c r="BF83" s="953">
        <f>VLOOKUP(BC83&amp;"_令和4年度",データシート3!A:AB,MATCH("ea_"&amp;"風力（陸上）"&amp;"_年間発電",データシート3!$A$1:$AB$1,0),0)/10^3</f>
        <v>0</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86580.44200000001</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84350.412058530754</v>
      </c>
      <c r="BK83" s="953">
        <f t="shared" si="21"/>
        <v>2230.0299414692563</v>
      </c>
      <c r="BL83" s="953">
        <f t="shared" si="22"/>
        <v>0</v>
      </c>
      <c r="BM83" s="953">
        <f t="shared" si="23"/>
        <v>2230.0299414692563</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21302</v>
      </c>
      <c r="AY84" s="20" t="str">
        <f>IF(IFERROR(比較地域マスタ!$AE19,"")=0,"",IFERROR(比較地域マスタ!$AE19,""))</f>
        <v>岐南町</v>
      </c>
      <c r="AZ84" s="18"/>
      <c r="BA84" s="24">
        <v>13</v>
      </c>
      <c r="BB84" s="24">
        <v>1</v>
      </c>
      <c r="BC84" s="20" t="str">
        <f t="shared" si="24"/>
        <v>21302</v>
      </c>
      <c r="BD84" s="20" t="str">
        <f t="shared" si="25"/>
        <v>岐南町</v>
      </c>
      <c r="BE84" s="953">
        <f>VLOOKUP(BC84&amp;"_令和4年度",データシート3!A:AB,MATCH("ea_"&amp;"太陽光（建物系）"&amp;"_年間発電",データシート3!$A$1:$AB$1,0),0)/10^3+VLOOKUP(BC84&amp;"_令和4年度",データシート3!A:AB,MATCH("ea_"&amp;"太陽光（土地系）"&amp;"_年間発電",データシート3!$A$1:$AB$1,0),0)/10^3</f>
        <v>131492.24400000001</v>
      </c>
      <c r="BF84" s="953">
        <f>VLOOKUP(BC84&amp;"_令和4年度",データシート3!A:AB,MATCH("ea_"&amp;"風力（陸上）"&amp;"_年間発電",データシート3!$A$1:$AB$1,0),0)/10^3</f>
        <v>0</v>
      </c>
      <c r="BG84" s="953">
        <f>VLOOKUP(BC84&amp;"_令和4年度",データシート3!A:AB,MATCH("ea_"&amp;"中小水（河川）"&amp;"_年間発電",データシート3!$A$1:$AB$1,0),0)/10^3+VLOOKUP(BC84&amp;"_令和4年度",データシート3!A:AB,MATCH("ea_"&amp;"中小水（農業用水路）"&amp;"_年間発電",データシート3!$A$1:$AB$1,0),0)/10^3</f>
        <v>0</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131492.24400000001</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173054.08250980786</v>
      </c>
      <c r="BK84" s="953">
        <f t="shared" si="21"/>
        <v>-41561.838509807858</v>
      </c>
      <c r="BL84" s="953">
        <f t="shared" si="22"/>
        <v>-41561.838509807858</v>
      </c>
      <c r="BM84" s="953">
        <f t="shared" si="23"/>
        <v>0</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21201</v>
      </c>
      <c r="AY85" s="20" t="str">
        <f>IF(IFERROR(比較地域マスタ!$AE20,"")=0,"",IFERROR(比較地域マスタ!$AE20,""))</f>
        <v>岐阜市</v>
      </c>
      <c r="AZ85" s="18"/>
      <c r="BA85" s="24">
        <v>14</v>
      </c>
      <c r="BB85" s="24">
        <v>1</v>
      </c>
      <c r="BC85" s="20" t="str">
        <f t="shared" si="24"/>
        <v>21201</v>
      </c>
      <c r="BD85" s="20" t="str">
        <f t="shared" si="25"/>
        <v>岐阜市</v>
      </c>
      <c r="BE85" s="953">
        <f>VLOOKUP(BC85&amp;"_令和4年度",データシート3!A:AB,MATCH("ea_"&amp;"太陽光（建物系）"&amp;"_年間発電",データシート3!$A$1:$AB$1,0),0)/10^3+VLOOKUP(BC85&amp;"_令和4年度",データシート3!A:AB,MATCH("ea_"&amp;"太陽光（土地系）"&amp;"_年間発電",データシート3!$A$1:$AB$1,0),0)/10^3</f>
        <v>2222356.3740000003</v>
      </c>
      <c r="BF85" s="953">
        <f>VLOOKUP(BC85&amp;"_令和4年度",データシート3!A:AB,MATCH("ea_"&amp;"風力（陸上）"&amp;"_年間発電",データシート3!$A$1:$AB$1,0),0)/10^3</f>
        <v>3433.44</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2225789.8140000002</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2352845.0489345314</v>
      </c>
      <c r="BK85" s="953">
        <f t="shared" si="21"/>
        <v>-127055.23493453115</v>
      </c>
      <c r="BL85" s="953">
        <f t="shared" si="22"/>
        <v>-127055.23493453115</v>
      </c>
      <c r="BM85" s="953">
        <f t="shared" si="23"/>
        <v>0</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21219</v>
      </c>
      <c r="AY86" s="20" t="str">
        <f>IF(IFERROR(比較地域マスタ!$AE21,"")=0,"",IFERROR(比較地域マスタ!$AE21,""))</f>
        <v>郡上市</v>
      </c>
      <c r="AZ86" s="18"/>
      <c r="BA86" s="24">
        <v>15</v>
      </c>
      <c r="BB86" s="24">
        <v>1</v>
      </c>
      <c r="BC86" s="20" t="str">
        <f t="shared" si="24"/>
        <v>21219</v>
      </c>
      <c r="BD86" s="20" t="str">
        <f t="shared" si="25"/>
        <v>郡上市</v>
      </c>
      <c r="BE86" s="953">
        <f>VLOOKUP(BC86&amp;"_令和4年度",データシート3!A:AB,MATCH("ea_"&amp;"太陽光（建物系）"&amp;"_年間発電",データシート3!$A$1:$AB$1,0),0)/10^3+VLOOKUP(BC86&amp;"_令和4年度",データシート3!A:AB,MATCH("ea_"&amp;"太陽光（土地系）"&amp;"_年間発電",データシート3!$A$1:$AB$1,0),0)/10^3</f>
        <v>857265.56599999988</v>
      </c>
      <c r="BF86" s="953">
        <f>VLOOKUP(BC86&amp;"_令和4年度",データシート3!A:AB,MATCH("ea_"&amp;"風力（陸上）"&amp;"_年間発電",データシート3!$A$1:$AB$1,0),0)/10^3</f>
        <v>1885526.6229999999</v>
      </c>
      <c r="BG86" s="953">
        <f>VLOOKUP(BC86&amp;"_令和4年度",データシート3!A:AB,MATCH("ea_"&amp;"中小水（河川）"&amp;"_年間発電",データシート3!$A$1:$AB$1,0),0)/10^3+VLOOKUP(BC86&amp;"_令和4年度",データシート3!A:AB,MATCH("ea_"&amp;"中小水（農業用水路）"&amp;"_年間発電",データシート3!$A$1:$AB$1,0),0)/10^3</f>
        <v>428643.29</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66.960999999999999</v>
      </c>
      <c r="BI86" s="953">
        <f t="shared" si="26"/>
        <v>3171502.44</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246383.74094031248</v>
      </c>
      <c r="BK86" s="953">
        <f t="shared" si="21"/>
        <v>2925118.6990596876</v>
      </c>
      <c r="BL86" s="953">
        <f t="shared" si="22"/>
        <v>0</v>
      </c>
      <c r="BM86" s="953">
        <f t="shared" si="23"/>
        <v>2925118.6990596876</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21220</v>
      </c>
      <c r="AY87" s="20" t="str">
        <f>IF(IFERROR(比較地域マスタ!$AE22,"")=0,"",IFERROR(比較地域マスタ!$AE22,""))</f>
        <v>下呂市</v>
      </c>
      <c r="AZ87" s="18"/>
      <c r="BA87" s="24">
        <v>16</v>
      </c>
      <c r="BB87" s="24">
        <v>1</v>
      </c>
      <c r="BC87" s="20" t="str">
        <f t="shared" si="24"/>
        <v>21220</v>
      </c>
      <c r="BD87" s="20" t="str">
        <f t="shared" si="25"/>
        <v>下呂市</v>
      </c>
      <c r="BE87" s="953">
        <f>VLOOKUP(BC87&amp;"_令和4年度",データシート3!A:AB,MATCH("ea_"&amp;"太陽光（建物系）"&amp;"_年間発電",データシート3!$A$1:$AB$1,0),0)/10^3+VLOOKUP(BC87&amp;"_令和4年度",データシート3!A:AB,MATCH("ea_"&amp;"太陽光（土地系）"&amp;"_年間発電",データシート3!$A$1:$AB$1,0),0)/10^3</f>
        <v>420262.37600000005</v>
      </c>
      <c r="BF87" s="953">
        <f>VLOOKUP(BC87&amp;"_令和4年度",データシート3!A:AB,MATCH("ea_"&amp;"風力（陸上）"&amp;"_年間発電",データシート3!$A$1:$AB$1,0),0)/10^3</f>
        <v>994329.027</v>
      </c>
      <c r="BG87" s="953">
        <f>VLOOKUP(BC87&amp;"_令和4年度",データシート3!A:AB,MATCH("ea_"&amp;"中小水（河川）"&amp;"_年間発電",データシート3!$A$1:$AB$1,0),0)/10^3+VLOOKUP(BC87&amp;"_令和4年度",データシート3!A:AB,MATCH("ea_"&amp;"中小水（農業用水路）"&amp;"_年間発電",データシート3!$A$1:$AB$1,0),0)/10^3</f>
        <v>236015.761</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7632.3779999999997</v>
      </c>
      <c r="BI87" s="953">
        <f t="shared" si="26"/>
        <v>1658239.5419999999</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172558.21288938157</v>
      </c>
      <c r="BK87" s="953">
        <f t="shared" si="21"/>
        <v>1485681.3291106182</v>
      </c>
      <c r="BL87" s="953">
        <f t="shared" si="22"/>
        <v>0</v>
      </c>
      <c r="BM87" s="953">
        <f t="shared" si="23"/>
        <v>1485681.3291106182</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21381</v>
      </c>
      <c r="AY88" s="20" t="str">
        <f>IF(IFERROR(比較地域マスタ!$AE23,"")=0,"",IFERROR(比較地域マスタ!$AE23,""))</f>
        <v>神戸町</v>
      </c>
      <c r="AZ88" s="18"/>
      <c r="BA88" s="24">
        <v>17</v>
      </c>
      <c r="BB88" s="24">
        <v>1</v>
      </c>
      <c r="BC88" s="20" t="str">
        <f t="shared" si="24"/>
        <v>21381</v>
      </c>
      <c r="BD88" s="20" t="str">
        <f t="shared" si="25"/>
        <v>神戸町</v>
      </c>
      <c r="BE88" s="953">
        <f>VLOOKUP(BC88&amp;"_令和4年度",データシート3!A:AB,MATCH("ea_"&amp;"太陽光（建物系）"&amp;"_年間発電",データシート3!$A$1:$AB$1,0),0)/10^3+VLOOKUP(BC88&amp;"_令和4年度",データシート3!A:AB,MATCH("ea_"&amp;"太陽光（土地系）"&amp;"_年間発電",データシート3!$A$1:$AB$1,0),0)/10^3</f>
        <v>238115.34699999995</v>
      </c>
      <c r="BF88" s="953">
        <f>VLOOKUP(BC88&amp;"_令和4年度",データシート3!A:AB,MATCH("ea_"&amp;"風力（陸上）"&amp;"_年間発電",データシート3!$A$1:$AB$1,0),0)/10^3</f>
        <v>0</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238115.34699999995</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186332.15643839573</v>
      </c>
      <c r="BK88" s="953">
        <f t="shared" si="21"/>
        <v>51783.19056160422</v>
      </c>
      <c r="BL88" s="953">
        <f t="shared" si="22"/>
        <v>0</v>
      </c>
      <c r="BM88" s="953">
        <f t="shared" si="23"/>
        <v>51783.19056160422</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21501</v>
      </c>
      <c r="AY89" s="20" t="str">
        <f>IF(IFERROR(比較地域マスタ!$AE24,"")=0,"",IFERROR(比較地域マスタ!$AE24,""))</f>
        <v>坂祝町</v>
      </c>
      <c r="AZ89" s="18"/>
      <c r="BA89" s="24">
        <v>18</v>
      </c>
      <c r="BB89" s="24">
        <v>1</v>
      </c>
      <c r="BC89" s="20" t="str">
        <f t="shared" si="24"/>
        <v>21501</v>
      </c>
      <c r="BD89" s="20" t="str">
        <f t="shared" si="25"/>
        <v>坂祝町</v>
      </c>
      <c r="BE89" s="953">
        <f>VLOOKUP(BC89&amp;"_令和4年度",データシート3!A:AB,MATCH("ea_"&amp;"太陽光（建物系）"&amp;"_年間発電",データシート3!$A$1:$AB$1,0),0)/10^3+VLOOKUP(BC89&amp;"_令和4年度",データシート3!A:AB,MATCH("ea_"&amp;"太陽光（土地系）"&amp;"_年間発電",データシート3!$A$1:$AB$1,0),0)/10^3</f>
        <v>100605.57399999999</v>
      </c>
      <c r="BF89" s="953">
        <f>VLOOKUP(BC89&amp;"_令和4年度",データシート3!A:AB,MATCH("ea_"&amp;"風力（陸上）"&amp;"_年間発電",データシート3!$A$1:$AB$1,0),0)/10^3</f>
        <v>0</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100605.57399999999</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71073.837911635215</v>
      </c>
      <c r="BK89" s="953">
        <f t="shared" si="21"/>
        <v>29531.736088364778</v>
      </c>
      <c r="BL89" s="953">
        <f t="shared" si="22"/>
        <v>0</v>
      </c>
      <c r="BM89" s="953">
        <f t="shared" si="23"/>
        <v>29531.736088364778</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21506</v>
      </c>
      <c r="AY90" s="20" t="str">
        <f>IF(IFERROR(比較地域マスタ!$AE25,"")=0,"",IFERROR(比較地域マスタ!$AE25,""))</f>
        <v>白川町</v>
      </c>
      <c r="AZ90" s="18"/>
      <c r="BA90" s="24">
        <v>19</v>
      </c>
      <c r="BB90" s="24">
        <v>1</v>
      </c>
      <c r="BC90" s="20" t="str">
        <f t="shared" si="24"/>
        <v>21506</v>
      </c>
      <c r="BD90" s="20" t="str">
        <f t="shared" si="25"/>
        <v>白川町</v>
      </c>
      <c r="BE90" s="953">
        <f>VLOOKUP(BC90&amp;"_令和4年度",データシート3!A:AB,MATCH("ea_"&amp;"太陽光（建物系）"&amp;"_年間発電",データシート3!$A$1:$AB$1,0),0)/10^3+VLOOKUP(BC90&amp;"_令和4年度",データシート3!A:AB,MATCH("ea_"&amp;"太陽光（土地系）"&amp;"_年間発電",データシート3!$A$1:$AB$1,0),0)/10^3</f>
        <v>210893.33299999998</v>
      </c>
      <c r="BF90" s="953">
        <f>VLOOKUP(BC90&amp;"_令和4年度",データシート3!A:AB,MATCH("ea_"&amp;"風力（陸上）"&amp;"_年間発電",データシート3!$A$1:$AB$1,0),0)/10^3</f>
        <v>231541.601</v>
      </c>
      <c r="BG90" s="953">
        <f>VLOOKUP(BC90&amp;"_令和4年度",データシート3!A:AB,MATCH("ea_"&amp;"中小水（河川）"&amp;"_年間発電",データシート3!$A$1:$AB$1,0),0)/10^3+VLOOKUP(BC90&amp;"_令和4年度",データシート3!A:AB,MATCH("ea_"&amp;"中小水（農業用水路）"&amp;"_年間発電",データシート3!$A$1:$AB$1,0),0)/10^3</f>
        <v>57094.673999999999</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499529.60800000001</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36264.30874144136</v>
      </c>
      <c r="BK90" s="953">
        <f t="shared" si="21"/>
        <v>463265.29925855866</v>
      </c>
      <c r="BL90" s="953">
        <f t="shared" si="22"/>
        <v>0</v>
      </c>
      <c r="BM90" s="953">
        <f t="shared" si="23"/>
        <v>463265.29925855866</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21604</v>
      </c>
      <c r="AY91" s="20" t="str">
        <f>IF(IFERROR(比較地域マスタ!$AE26,"")=0,"",IFERROR(比較地域マスタ!$AE26,""))</f>
        <v>白川村</v>
      </c>
      <c r="BA91" s="24">
        <v>20</v>
      </c>
      <c r="BB91" s="24">
        <v>1</v>
      </c>
      <c r="BC91" s="20" t="str">
        <f t="shared" si="24"/>
        <v>21604</v>
      </c>
      <c r="BD91" s="20" t="str">
        <f t="shared" si="25"/>
        <v>白川村</v>
      </c>
      <c r="BE91" s="953">
        <f>VLOOKUP(BC91&amp;"_令和4年度",データシート3!A:AB,MATCH("ea_"&amp;"太陽光（建物系）"&amp;"_年間発電",データシート3!$A$1:$AB$1,0),0)/10^3+VLOOKUP(BC91&amp;"_令和4年度",データシート3!A:AB,MATCH("ea_"&amp;"太陽光（土地系）"&amp;"_年間発電",データシート3!$A$1:$AB$1,0),0)/10^3</f>
        <v>30521.031000000003</v>
      </c>
      <c r="BF91" s="953">
        <f>VLOOKUP(BC91&amp;"_令和4年度",データシート3!A:AB,MATCH("ea_"&amp;"風力（陸上）"&amp;"_年間発電",データシート3!$A$1:$AB$1,0),0)/10^3</f>
        <v>56830.482000000004</v>
      </c>
      <c r="BG91" s="953">
        <f>VLOOKUP(BC91&amp;"_令和4年度",データシート3!A:AB,MATCH("ea_"&amp;"中小水（河川）"&amp;"_年間発電",データシート3!$A$1:$AB$1,0),0)/10^3+VLOOKUP(BC91&amp;"_令和4年度",データシート3!A:AB,MATCH("ea_"&amp;"中小水（農業用水路）"&amp;"_年間発電",データシート3!$A$1:$AB$1,0),0)/10^3</f>
        <v>293426.12800000003</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530.54100000000005</v>
      </c>
      <c r="BI91" s="953">
        <f t="shared" si="26"/>
        <v>381308.18200000009</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9431.450228126032</v>
      </c>
      <c r="BK91" s="953">
        <f t="shared" si="21"/>
        <v>371876.73177187407</v>
      </c>
      <c r="BL91" s="953">
        <f t="shared" si="22"/>
        <v>0</v>
      </c>
      <c r="BM91" s="953">
        <f t="shared" si="23"/>
        <v>371876.73177187407</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21362</v>
      </c>
      <c r="AY92" s="20" t="str">
        <f>IF(IFERROR(比較地域マスタ!$AE27,"")=0,"",IFERROR(比較地域マスタ!$AE27,""))</f>
        <v>関ヶ原町</v>
      </c>
      <c r="AZ92" s="18"/>
      <c r="BA92" s="24">
        <v>21</v>
      </c>
      <c r="BB92" s="24">
        <v>1</v>
      </c>
      <c r="BC92" s="20" t="str">
        <f t="shared" si="24"/>
        <v>21362</v>
      </c>
      <c r="BD92" s="20" t="str">
        <f t="shared" si="25"/>
        <v>関ヶ原町</v>
      </c>
      <c r="BE92" s="953">
        <f>VLOOKUP(BC92&amp;"_令和4年度",データシート3!A:AB,MATCH("ea_"&amp;"太陽光（建物系）"&amp;"_年間発電",データシート3!$A$1:$AB$1,0),0)/10^3+VLOOKUP(BC92&amp;"_令和4年度",データシート3!A:AB,MATCH("ea_"&amp;"太陽光（土地系）"&amp;"_年間発電",データシート3!$A$1:$AB$1,0),0)/10^3</f>
        <v>127435.049</v>
      </c>
      <c r="BF92" s="953">
        <f>VLOOKUP(BC92&amp;"_令和4年度",データシート3!A:AB,MATCH("ea_"&amp;"風力（陸上）"&amp;"_年間発電",データシート3!$A$1:$AB$1,0),0)/10^3</f>
        <v>191227.07399999999</v>
      </c>
      <c r="BG92" s="953">
        <f>VLOOKUP(BC92&amp;"_令和4年度",データシート3!A:AB,MATCH("ea_"&amp;"中小水（河川）"&amp;"_年間発電",データシート3!$A$1:$AB$1,0),0)/10^3+VLOOKUP(BC92&amp;"_令和4年度",データシート3!A:AB,MATCH("ea_"&amp;"中小水（農業用水路）"&amp;"_年間発電",データシート3!$A$1:$AB$1,0),0)/10^3</f>
        <v>2212.2869999999998</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320874.41000000003</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68234.892618967875</v>
      </c>
      <c r="BK92" s="953">
        <f>BI92-BJ92</f>
        <v>252639.51738103217</v>
      </c>
      <c r="BL92" s="953">
        <f t="shared" si="22"/>
        <v>0</v>
      </c>
      <c r="BM92" s="953">
        <f t="shared" si="23"/>
        <v>252639.51738103217</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21205</v>
      </c>
      <c r="AY93" s="20" t="str">
        <f>IF(IFERROR(比較地域マスタ!$AE28,"")=0,"",IFERROR(比較地域マスタ!$AE28,""))</f>
        <v>関市</v>
      </c>
      <c r="AZ93" s="18"/>
      <c r="BA93" s="24">
        <v>22</v>
      </c>
      <c r="BB93" s="24">
        <v>1</v>
      </c>
      <c r="BC93" s="20" t="str">
        <f t="shared" si="24"/>
        <v>21205</v>
      </c>
      <c r="BD93" s="20" t="str">
        <f t="shared" si="25"/>
        <v>関市</v>
      </c>
      <c r="BE93" s="953">
        <f>VLOOKUP(BC93&amp;"_令和4年度",データシート3!A:AB,MATCH("ea_"&amp;"太陽光（建物系）"&amp;"_年間発電",データシート3!$A$1:$AB$1,0),0)/10^3+VLOOKUP(BC93&amp;"_令和4年度",データシート3!A:AB,MATCH("ea_"&amp;"太陽光（土地系）"&amp;"_年間発電",データシート3!$A$1:$AB$1,0),0)/10^3</f>
        <v>1016345.7610000001</v>
      </c>
      <c r="BF93" s="953">
        <f>VLOOKUP(BC93&amp;"_令和4年度",データシート3!A:AB,MATCH("ea_"&amp;"風力（陸上）"&amp;"_年間発電",データシート3!$A$1:$AB$1,0),0)/10^3</f>
        <v>408866.55300000001</v>
      </c>
      <c r="BG93" s="953">
        <f>VLOOKUP(BC93&amp;"_令和4年度",データシート3!A:AB,MATCH("ea_"&amp;"中小水（河川）"&amp;"_年間発電",データシート3!$A$1:$AB$1,0),0)/10^3+VLOOKUP(BC93&amp;"_令和4年度",データシート3!A:AB,MATCH("ea_"&amp;"中小水（農業用水路）"&amp;"_年間発電",データシート3!$A$1:$AB$1,0),0)/10^3</f>
        <v>70583.588000000003</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1495795.902</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704511.47763761797</v>
      </c>
      <c r="BK93" s="953">
        <f t="shared" si="21"/>
        <v>791284.42436238204</v>
      </c>
      <c r="BL93" s="953">
        <f t="shared" si="22"/>
        <v>0</v>
      </c>
      <c r="BM93" s="953">
        <f t="shared" si="23"/>
        <v>791284.42436238204</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21203</v>
      </c>
      <c r="AY94" s="20" t="str">
        <f>IF(IFERROR(比較地域マスタ!$AE29,"")=0,"",IFERROR(比較地域マスタ!$AE29,""))</f>
        <v>高山市</v>
      </c>
      <c r="AZ94" s="18"/>
      <c r="BA94" s="24">
        <v>23</v>
      </c>
      <c r="BB94" s="24">
        <v>1</v>
      </c>
      <c r="BC94" s="20" t="str">
        <f t="shared" si="24"/>
        <v>21203</v>
      </c>
      <c r="BD94" s="20" t="str">
        <f t="shared" si="25"/>
        <v>高山市</v>
      </c>
      <c r="BE94" s="953">
        <f>VLOOKUP(BC94&amp;"_令和4年度",データシート3!A:AB,MATCH("ea_"&amp;"太陽光（建物系）"&amp;"_年間発電",データシート3!$A$1:$AB$1,0),0)/10^3+VLOOKUP(BC94&amp;"_令和4年度",データシート3!A:AB,MATCH("ea_"&amp;"太陽光（土地系）"&amp;"_年間発電",データシート3!$A$1:$AB$1,0),0)/10^3</f>
        <v>1578357.044</v>
      </c>
      <c r="BF94" s="953">
        <f>VLOOKUP(BC94&amp;"_令和4年度",データシート3!A:AB,MATCH("ea_"&amp;"風力（陸上）"&amp;"_年間発電",データシート3!$A$1:$AB$1,0),0)/10^3</f>
        <v>3111069.0690000001</v>
      </c>
      <c r="BG94" s="953">
        <f>VLOOKUP(BC94&amp;"_令和4年度",データシート3!A:AB,MATCH("ea_"&amp;"中小水（河川）"&amp;"_年間発電",データシート3!$A$1:$AB$1,0),0)/10^3+VLOOKUP(BC94&amp;"_令和4年度",データシート3!A:AB,MATCH("ea_"&amp;"中小水（農業用水路）"&amp;"_年間発電",データシート3!$A$1:$AB$1,0),0)/10^3</f>
        <v>1781842.43968766</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774524.96100000013</v>
      </c>
      <c r="BI94" s="953">
        <f t="shared" si="26"/>
        <v>7245793.51368766</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537696.0931212462</v>
      </c>
      <c r="BK94" s="953">
        <f t="shared" si="21"/>
        <v>6708097.4205664136</v>
      </c>
      <c r="BL94" s="953">
        <f t="shared" si="22"/>
        <v>0</v>
      </c>
      <c r="BM94" s="953">
        <f t="shared" si="23"/>
        <v>6708097.4205664136</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21204</v>
      </c>
      <c r="AY95" s="20" t="str">
        <f>IF(IFERROR(比較地域マスタ!$AE30,"")=0,"",IFERROR(比較地域マスタ!$AE30,""))</f>
        <v>多治見市</v>
      </c>
      <c r="AZ95" s="18"/>
      <c r="BA95" s="24">
        <v>24</v>
      </c>
      <c r="BB95" s="24">
        <v>1</v>
      </c>
      <c r="BC95" s="20" t="str">
        <f t="shared" si="24"/>
        <v>21204</v>
      </c>
      <c r="BD95" s="20" t="str">
        <f t="shared" si="25"/>
        <v>多治見市</v>
      </c>
      <c r="BE95" s="953">
        <f>VLOOKUP(BC95&amp;"_令和4年度",データシート3!A:AB,MATCH("ea_"&amp;"太陽光（建物系）"&amp;"_年間発電",データシート3!$A$1:$AB$1,0),0)/10^3+VLOOKUP(BC95&amp;"_令和4年度",データシート3!A:AB,MATCH("ea_"&amp;"太陽光（土地系）"&amp;"_年間発電",データシート3!$A$1:$AB$1,0),0)/10^3</f>
        <v>678630.43499999994</v>
      </c>
      <c r="BF95" s="953">
        <f>VLOOKUP(BC95&amp;"_令和4年度",データシート3!A:AB,MATCH("ea_"&amp;"風力（陸上）"&amp;"_年間発電",データシート3!$A$1:$AB$1,0),0)/10^3</f>
        <v>11938.476000000002</v>
      </c>
      <c r="BG95" s="953">
        <f>VLOOKUP(BC95&amp;"_令和4年度",データシート3!A:AB,MATCH("ea_"&amp;"中小水（河川）"&amp;"_年間発電",データシート3!$A$1:$AB$1,0),0)/10^3+VLOOKUP(BC95&amp;"_令和4年度",データシート3!A:AB,MATCH("ea_"&amp;"中小水（農業用水路）"&amp;"_年間発電",データシート3!$A$1:$AB$1,0),0)/10^3</f>
        <v>1818.48</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692387.39099999995</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595778.49481087364</v>
      </c>
      <c r="BK95" s="953">
        <f t="shared" si="21"/>
        <v>96608.896189126302</v>
      </c>
      <c r="BL95" s="953">
        <f t="shared" si="22"/>
        <v>0</v>
      </c>
      <c r="BM95" s="953">
        <f t="shared" si="23"/>
        <v>96608.896189126302</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21361</v>
      </c>
      <c r="AY96" s="20" t="str">
        <f>IF(IFERROR(比較地域マスタ!$AE31,"")=0,"",IFERROR(比較地域マスタ!$AE31,""))</f>
        <v>垂井町</v>
      </c>
      <c r="AZ96" s="18"/>
      <c r="BA96" s="24">
        <v>25</v>
      </c>
      <c r="BB96" s="24">
        <v>1</v>
      </c>
      <c r="BC96" s="20" t="str">
        <f t="shared" si="24"/>
        <v>21361</v>
      </c>
      <c r="BD96" s="20" t="str">
        <f t="shared" si="25"/>
        <v>垂井町</v>
      </c>
      <c r="BE96" s="953">
        <f>VLOOKUP(BC96&amp;"_令和4年度",データシート3!A:AB,MATCH("ea_"&amp;"太陽光（建物系）"&amp;"_年間発電",データシート3!$A$1:$AB$1,0),0)/10^3+VLOOKUP(BC96&amp;"_令和4年度",データシート3!A:AB,MATCH("ea_"&amp;"太陽光（土地系）"&amp;"_年間発電",データシート3!$A$1:$AB$1,0),0)/10^3</f>
        <v>414232.43400000001</v>
      </c>
      <c r="BF96" s="953">
        <f>VLOOKUP(BC96&amp;"_令和4年度",データシート3!A:AB,MATCH("ea_"&amp;"風力（陸上）"&amp;"_年間発電",データシート3!$A$1:$AB$1,0),0)/10^3</f>
        <v>37574.108</v>
      </c>
      <c r="BG96" s="953">
        <f>VLOOKUP(BC96&amp;"_令和4年度",データシート3!A:AB,MATCH("ea_"&amp;"中小水（河川）"&amp;"_年間発電",データシート3!$A$1:$AB$1,0),0)/10^3+VLOOKUP(BC96&amp;"_令和4年度",データシート3!A:AB,MATCH("ea_"&amp;"中小水（農業用水路）"&amp;"_年間発電",データシート3!$A$1:$AB$1,0),0)/10^3</f>
        <v>2214.7840000000006</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454021.326</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222020.59396059776</v>
      </c>
      <c r="BK96" s="953">
        <f t="shared" si="21"/>
        <v>232000.73203940224</v>
      </c>
      <c r="BL96" s="953">
        <f t="shared" si="22"/>
        <v>0</v>
      </c>
      <c r="BM96" s="953">
        <f t="shared" si="23"/>
        <v>232000.73203940224</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21212</v>
      </c>
      <c r="AY97" s="20" t="str">
        <f>IF(IFERROR(比較地域マスタ!$AE32,"")=0,"",IFERROR(比較地域マスタ!$AE32,""))</f>
        <v>土岐市</v>
      </c>
      <c r="AZ97" s="18"/>
      <c r="BA97" s="24">
        <v>26</v>
      </c>
      <c r="BB97" s="24">
        <v>1</v>
      </c>
      <c r="BC97" s="20" t="str">
        <f t="shared" si="24"/>
        <v>21212</v>
      </c>
      <c r="BD97" s="20" t="str">
        <f t="shared" si="25"/>
        <v>土岐市</v>
      </c>
      <c r="BE97" s="953">
        <f>VLOOKUP(BC97&amp;"_令和4年度",データシート3!A:AB,MATCH("ea_"&amp;"太陽光（建物系）"&amp;"_年間発電",データシート3!$A$1:$AB$1,0),0)/10^3+VLOOKUP(BC97&amp;"_令和4年度",データシート3!A:AB,MATCH("ea_"&amp;"太陽光（土地系）"&amp;"_年間発電",データシート3!$A$1:$AB$1,0),0)/10^3</f>
        <v>516009.02100000001</v>
      </c>
      <c r="BF97" s="953">
        <f>VLOOKUP(BC97&amp;"_令和4年度",データシート3!A:AB,MATCH("ea_"&amp;"風力（陸上）"&amp;"_年間発電",データシート3!$A$1:$AB$1,0),0)/10^3</f>
        <v>6938.9579999999987</v>
      </c>
      <c r="BG97" s="953">
        <f>VLOOKUP(BC97&amp;"_令和4年度",データシート3!A:AB,MATCH("ea_"&amp;"中小水（河川）"&amp;"_年間発電",データシート3!$A$1:$AB$1,0),0)/10^3+VLOOKUP(BC97&amp;"_令和4年度",データシート3!A:AB,MATCH("ea_"&amp;"中小水（農業用水路）"&amp;"_年間発電",データシート3!$A$1:$AB$1,0),0)/10^3</f>
        <v>2483.8530000000001</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525431.83199999994</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407226.1064507314</v>
      </c>
      <c r="BK97" s="953">
        <f t="shared" si="21"/>
        <v>118205.72554926854</v>
      </c>
      <c r="BL97" s="953">
        <f t="shared" si="22"/>
        <v>0</v>
      </c>
      <c r="BM97" s="953">
        <f t="shared" si="23"/>
        <v>118205.72554926854</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21502</v>
      </c>
      <c r="AY98" s="20" t="str">
        <f>IF(IFERROR(比較地域マスタ!$AE33,"")=0,"",IFERROR(比較地域マスタ!$AE33,""))</f>
        <v>富加町</v>
      </c>
      <c r="AZ98" s="18"/>
      <c r="BA98" s="24">
        <v>27</v>
      </c>
      <c r="BB98" s="24">
        <v>1</v>
      </c>
      <c r="BC98" s="20" t="str">
        <f t="shared" si="24"/>
        <v>21502</v>
      </c>
      <c r="BD98" s="20" t="str">
        <f t="shared" si="25"/>
        <v>富加町</v>
      </c>
      <c r="BE98" s="953">
        <f>VLOOKUP(BC98&amp;"_令和4年度",データシート3!A:AB,MATCH("ea_"&amp;"太陽光（建物系）"&amp;"_年間発電",データシート3!$A$1:$AB$1,0),0)/10^3+VLOOKUP(BC98&amp;"_令和4年度",データシート3!A:AB,MATCH("ea_"&amp;"太陽光（土地系）"&amp;"_年間発電",データシート3!$A$1:$AB$1,0),0)/10^3</f>
        <v>164388.41500000001</v>
      </c>
      <c r="BF98" s="953">
        <f>VLOOKUP(BC98&amp;"_令和4年度",データシート3!A:AB,MATCH("ea_"&amp;"風力（陸上）"&amp;"_年間発電",データシート3!$A$1:$AB$1,0),0)/10^3</f>
        <v>0</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164388.41500000001</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62587.897711319354</v>
      </c>
      <c r="BK98" s="953">
        <f t="shared" si="21"/>
        <v>101800.51728868065</v>
      </c>
      <c r="BL98" s="953">
        <f t="shared" si="22"/>
        <v>0</v>
      </c>
      <c r="BM98" s="953">
        <f t="shared" si="23"/>
        <v>101800.51728868065</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21206</v>
      </c>
      <c r="AY99" s="20" t="str">
        <f>IF(IFERROR(比較地域マスタ!$AE34,"")=0,"",IFERROR(比較地域マスタ!$AE34,""))</f>
        <v>中津川市</v>
      </c>
      <c r="AZ99" s="18"/>
      <c r="BA99" s="24">
        <v>28</v>
      </c>
      <c r="BB99" s="24">
        <v>1</v>
      </c>
      <c r="BC99" s="20" t="str">
        <f t="shared" si="24"/>
        <v>21206</v>
      </c>
      <c r="BD99" s="20" t="str">
        <f t="shared" si="25"/>
        <v>中津川市</v>
      </c>
      <c r="BE99" s="953">
        <f>VLOOKUP(BC99&amp;"_令和4年度",データシート3!A:AB,MATCH("ea_"&amp;"太陽光（建物系）"&amp;"_年間発電",データシート3!$A$1:$AB$1,0),0)/10^3+VLOOKUP(BC99&amp;"_令和4年度",データシート3!A:AB,MATCH("ea_"&amp;"太陽光（土地系）"&amp;"_年間発電",データシート3!$A$1:$AB$1,0),0)/10^3</f>
        <v>1347918.3210000002</v>
      </c>
      <c r="BF99" s="953">
        <f>VLOOKUP(BC99&amp;"_令和4年度",データシート3!A:AB,MATCH("ea_"&amp;"風力（陸上）"&amp;"_年間発電",データシート3!$A$1:$AB$1,0),0)/10^3</f>
        <v>169500.42600000001</v>
      </c>
      <c r="BG99" s="953">
        <f>VLOOKUP(BC99&amp;"_令和4年度",データシート3!A:AB,MATCH("ea_"&amp;"中小水（河川）"&amp;"_年間発電",データシート3!$A$1:$AB$1,0),0)/10^3+VLOOKUP(BC99&amp;"_令和4年度",データシート3!A:AB,MATCH("ea_"&amp;"中小水（農業用水路）"&amp;"_年間発電",データシート3!$A$1:$AB$1,0),0)/10^3</f>
        <v>105471.56360835</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1622890.3106083502</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671590.81111712905</v>
      </c>
      <c r="BK99" s="953">
        <f t="shared" si="21"/>
        <v>951299.49949122116</v>
      </c>
      <c r="BL99" s="953">
        <f t="shared" si="22"/>
        <v>0</v>
      </c>
      <c r="BM99" s="953">
        <f t="shared" si="23"/>
        <v>951299.49949122116</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21209</v>
      </c>
      <c r="AY100" s="20" t="str">
        <f>IF(IFERROR(比較地域マスタ!$AE35,"")=0,"",IFERROR(比較地域マスタ!$AE35,""))</f>
        <v>羽島市</v>
      </c>
      <c r="AZ100" s="18"/>
      <c r="BA100" s="24">
        <v>29</v>
      </c>
      <c r="BB100" s="24">
        <v>1</v>
      </c>
      <c r="BC100" s="20" t="str">
        <f t="shared" si="24"/>
        <v>21209</v>
      </c>
      <c r="BD100" s="20" t="str">
        <f t="shared" si="25"/>
        <v>羽島市</v>
      </c>
      <c r="BE100" s="953">
        <f>VLOOKUP(BC100&amp;"_令和4年度",データシート3!A:AB,MATCH("ea_"&amp;"太陽光（建物系）"&amp;"_年間発電",データシート3!$A$1:$AB$1,0),0)/10^3+VLOOKUP(BC100&amp;"_令和4年度",データシート3!A:AB,MATCH("ea_"&amp;"太陽光（土地系）"&amp;"_年間発電",データシート3!$A$1:$AB$1,0),0)/10^3</f>
        <v>483533.36500000011</v>
      </c>
      <c r="BF100" s="953">
        <f>VLOOKUP(BC100&amp;"_令和4年度",データシート3!A:AB,MATCH("ea_"&amp;"風力（陸上）"&amp;"_年間発電",データシート3!$A$1:$AB$1,0),0)/10^3</f>
        <v>0</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483533.36500000011</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330314.0652923935</v>
      </c>
      <c r="BK100" s="953">
        <f t="shared" si="21"/>
        <v>153219.29970760661</v>
      </c>
      <c r="BL100" s="953">
        <f t="shared" si="22"/>
        <v>0</v>
      </c>
      <c r="BM100" s="953">
        <f t="shared" si="23"/>
        <v>153219.29970760661</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21507</v>
      </c>
      <c r="AY101" s="20" t="str">
        <f>IF(IFERROR(比較地域マスタ!$AE36,"")=0,"",IFERROR(比較地域マスタ!$AE36,""))</f>
        <v>東白川村</v>
      </c>
      <c r="AZ101" s="18"/>
      <c r="BA101" s="24">
        <v>30</v>
      </c>
      <c r="BB101" s="24">
        <v>1</v>
      </c>
      <c r="BC101" s="20" t="str">
        <f t="shared" si="24"/>
        <v>21507</v>
      </c>
      <c r="BD101" s="20" t="str">
        <f t="shared" si="25"/>
        <v>東白川村</v>
      </c>
      <c r="BE101" s="953">
        <f>VLOOKUP(BC101&amp;"_令和4年度",データシート3!A:AB,MATCH("ea_"&amp;"太陽光（建物系）"&amp;"_年間発電",データシート3!$A$1:$AB$1,0),0)/10^3+VLOOKUP(BC101&amp;"_令和4年度",データシート3!A:AB,MATCH("ea_"&amp;"太陽光（土地系）"&amp;"_年間発電",データシート3!$A$1:$AB$1,0),0)/10^3</f>
        <v>64080.097999999998</v>
      </c>
      <c r="BF101" s="953">
        <f>VLOOKUP(BC101&amp;"_令和4年度",データシート3!A:AB,MATCH("ea_"&amp;"風力（陸上）"&amp;"_年間発電",データシート3!$A$1:$AB$1,0),0)/10^3</f>
        <v>77661.375</v>
      </c>
      <c r="BG101" s="953">
        <f>VLOOKUP(BC101&amp;"_令和4年度",データシート3!A:AB,MATCH("ea_"&amp;"中小水（河川）"&amp;"_年間発電",データシート3!$A$1:$AB$1,0),0)/10^3+VLOOKUP(BC101&amp;"_令和4年度",データシート3!A:AB,MATCH("ea_"&amp;"中小水（農業用水路）"&amp;"_年間発電",データシート3!$A$1:$AB$1,0),0)/10^3</f>
        <v>20985.956999999999</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162727.43</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11548.314414490284</v>
      </c>
      <c r="BK101" s="953">
        <f t="shared" si="21"/>
        <v>151179.11558550972</v>
      </c>
      <c r="BL101" s="953">
        <f t="shared" si="22"/>
        <v>0</v>
      </c>
      <c r="BM101" s="953">
        <f t="shared" si="23"/>
        <v>151179.11558550972</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21217</v>
      </c>
      <c r="AY102" s="20" t="str">
        <f>IF(IFERROR(比較地域マスタ!$AE37,"")=0,"",IFERROR(比較地域マスタ!$AE37,""))</f>
        <v>飛騨市</v>
      </c>
      <c r="AZ102" s="18"/>
      <c r="BA102" s="24">
        <v>31</v>
      </c>
      <c r="BB102" s="24">
        <v>1</v>
      </c>
      <c r="BC102" s="20" t="str">
        <f t="shared" si="24"/>
        <v>21217</v>
      </c>
      <c r="BD102" s="20" t="str">
        <f t="shared" si="25"/>
        <v>飛騨市</v>
      </c>
      <c r="BE102" s="953">
        <f>VLOOKUP(BC102&amp;"_令和4年度",データシート3!A:AB,MATCH("ea_"&amp;"太陽光（建物系）"&amp;"_年間発電",データシート3!$A$1:$AB$1,0),0)/10^3+VLOOKUP(BC102&amp;"_令和4年度",データシート3!A:AB,MATCH("ea_"&amp;"太陽光（土地系）"&amp;"_年間発電",データシート3!$A$1:$AB$1,0),0)/10^3</f>
        <v>406238.989</v>
      </c>
      <c r="BF102" s="953">
        <f>VLOOKUP(BC102&amp;"_令和4年度",データシート3!A:AB,MATCH("ea_"&amp;"風力（陸上）"&amp;"_年間発電",データシート3!$A$1:$AB$1,0),0)/10^3</f>
        <v>1004523.6990000001</v>
      </c>
      <c r="BG102" s="953">
        <f>VLOOKUP(BC102&amp;"_令和4年度",データシート3!A:AB,MATCH("ea_"&amp;"中小水（河川）"&amp;"_年間発電",データシート3!$A$1:$AB$1,0),0)/10^3+VLOOKUP(BC102&amp;"_令和4年度",データシート3!A:AB,MATCH("ea_"&amp;"中小水（農業用水路）"&amp;"_年間発電",データシート3!$A$1:$AB$1,0),0)/10^3</f>
        <v>464605.80402050994</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1875368.4920205101</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186085.26292654031</v>
      </c>
      <c r="BK102" s="953">
        <f t="shared" si="21"/>
        <v>1689283.2290939698</v>
      </c>
      <c r="BL102" s="953">
        <f t="shared" si="22"/>
        <v>0</v>
      </c>
      <c r="BM102" s="953">
        <f t="shared" si="23"/>
        <v>1689283.2290939698</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21504</v>
      </c>
      <c r="AY103" s="20" t="str">
        <f>IF(IFERROR(比較地域マスタ!$AE38,"")=0,"",IFERROR(比較地域マスタ!$AE38,""))</f>
        <v>七宗町</v>
      </c>
      <c r="AZ103" s="18"/>
      <c r="BA103" s="24">
        <v>32</v>
      </c>
      <c r="BB103" s="24">
        <v>1</v>
      </c>
      <c r="BC103" s="20" t="str">
        <f t="shared" si="24"/>
        <v>21504</v>
      </c>
      <c r="BD103" s="20" t="str">
        <f t="shared" si="25"/>
        <v>七宗町</v>
      </c>
      <c r="BE103" s="953">
        <f>VLOOKUP(BC103&amp;"_令和4年度",データシート3!A:AB,MATCH("ea_"&amp;"太陽光（建物系）"&amp;"_年間発電",データシート3!$A$1:$AB$1,0),0)/10^3+VLOOKUP(BC103&amp;"_令和4年度",データシート3!A:AB,MATCH("ea_"&amp;"太陽光（土地系）"&amp;"_年間発電",データシート3!$A$1:$AB$1,0),0)/10^3</f>
        <v>76433.005999999994</v>
      </c>
      <c r="BF103" s="953">
        <f>VLOOKUP(BC103&amp;"_令和4年度",データシート3!A:AB,MATCH("ea_"&amp;"風力（陸上）"&amp;"_年間発電",データシート3!$A$1:$AB$1,0),0)/10^3</f>
        <v>57149.548000000003</v>
      </c>
      <c r="BG103" s="953">
        <f>VLOOKUP(BC103&amp;"_令和4年度",データシート3!A:AB,MATCH("ea_"&amp;"中小水（河川）"&amp;"_年間発電",データシート3!$A$1:$AB$1,0),0)/10^3+VLOOKUP(BC103&amp;"_令和4年度",データシート3!A:AB,MATCH("ea_"&amp;"中小水（農業用水路）"&amp;"_年間発電",データシート3!$A$1:$AB$1,0),0)/10^3</f>
        <v>269605.72490787995</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403188.27890787995</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17669.160272194131</v>
      </c>
      <c r="BK103" s="953">
        <f t="shared" si="21"/>
        <v>385519.11863568582</v>
      </c>
      <c r="BL103" s="953">
        <f t="shared" si="22"/>
        <v>0</v>
      </c>
      <c r="BM103" s="953">
        <f t="shared" si="23"/>
        <v>385519.11863568582</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21208</v>
      </c>
      <c r="AY104" s="20" t="str">
        <f>IF(IFERROR(比較地域マスタ!$AE39,"")=0,"",IFERROR(比較地域マスタ!$AE39,""))</f>
        <v>瑞浪市</v>
      </c>
      <c r="AZ104" s="18"/>
      <c r="BA104" s="24">
        <v>33</v>
      </c>
      <c r="BB104" s="24">
        <v>1</v>
      </c>
      <c r="BC104" s="20" t="str">
        <f t="shared" si="24"/>
        <v>21208</v>
      </c>
      <c r="BD104" s="20" t="str">
        <f t="shared" si="25"/>
        <v>瑞浪市</v>
      </c>
      <c r="BE104" s="953">
        <f>VLOOKUP(BC104&amp;"_令和4年度",データシート3!A:AB,MATCH("ea_"&amp;"太陽光（建物系）"&amp;"_年間発電",データシート3!$A$1:$AB$1,0),0)/10^3+VLOOKUP(BC104&amp;"_令和4年度",データシート3!A:AB,MATCH("ea_"&amp;"太陽光（土地系）"&amp;"_年間発電",データシート3!$A$1:$AB$1,0),0)/10^3</f>
        <v>441361.326</v>
      </c>
      <c r="BF104" s="953">
        <f>VLOOKUP(BC104&amp;"_令和4年度",データシート3!A:AB,MATCH("ea_"&amp;"風力（陸上）"&amp;"_年間発電",データシート3!$A$1:$AB$1,0),0)/10^3</f>
        <v>16910.391999999996</v>
      </c>
      <c r="BG104" s="953">
        <f>VLOOKUP(BC104&amp;"_令和4年度",データシート3!A:AB,MATCH("ea_"&amp;"中小水（河川）"&amp;"_年間発電",データシート3!$A$1:$AB$1,0),0)/10^3+VLOOKUP(BC104&amp;"_令和4年度",データシート3!A:AB,MATCH("ea_"&amp;"中小水（農業用水路）"&amp;"_年間発電",データシート3!$A$1:$AB$1,0),0)/10^3</f>
        <v>1194.357</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459466.07500000001</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294974.318718997</v>
      </c>
      <c r="BK104" s="953">
        <f t="shared" ref="BK104:BK135" si="27">BI104-BJ104</f>
        <v>164491.75628100301</v>
      </c>
      <c r="BL104" s="953">
        <f t="shared" ref="BL104:BL135" si="28">IF(BK104&gt;0,0,BK104)</f>
        <v>0</v>
      </c>
      <c r="BM104" s="953">
        <f t="shared" ref="BM104:BM135" si="29">IF(BK104&gt;0,BK104,0)</f>
        <v>164491.75628100301</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21216</v>
      </c>
      <c r="AY105" s="20" t="str">
        <f>IF(IFERROR(比較地域マスタ!$AE40,"")=0,"",IFERROR(比較地域マスタ!$AE40,""))</f>
        <v>瑞穂市</v>
      </c>
      <c r="AZ105" s="18"/>
      <c r="BA105" s="24">
        <v>34</v>
      </c>
      <c r="BB105" s="24">
        <v>1</v>
      </c>
      <c r="BC105" s="20" t="str">
        <f t="shared" si="24"/>
        <v>21216</v>
      </c>
      <c r="BD105" s="20" t="str">
        <f t="shared" si="25"/>
        <v>瑞穂市</v>
      </c>
      <c r="BE105" s="953">
        <f>VLOOKUP(BC105&amp;"_令和4年度",データシート3!A:AB,MATCH("ea_"&amp;"太陽光（建物系）"&amp;"_年間発電",データシート3!$A$1:$AB$1,0),0)/10^3+VLOOKUP(BC105&amp;"_令和4年度",データシート3!A:AB,MATCH("ea_"&amp;"太陽光（土地系）"&amp;"_年間発電",データシート3!$A$1:$AB$1,0),0)/10^3</f>
        <v>303732.52699999994</v>
      </c>
      <c r="BF105" s="953">
        <f>VLOOKUP(BC105&amp;"_令和4年度",データシート3!A:AB,MATCH("ea_"&amp;"風力（陸上）"&amp;"_年間発電",データシート3!$A$1:$AB$1,0),0)/10^3</f>
        <v>0</v>
      </c>
      <c r="BG105" s="953">
        <f>VLOOKUP(BC105&amp;"_令和4年度",データシート3!A:AB,MATCH("ea_"&amp;"中小水（河川）"&amp;"_年間発電",データシート3!$A$1:$AB$1,0),0)/10^3+VLOOKUP(BC105&amp;"_令和4年度",データシート3!A:AB,MATCH("ea_"&amp;"中小水（農業用水路）"&amp;"_年間発電",データシート3!$A$1:$AB$1,0),0)/10^3</f>
        <v>0</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303732.52699999994</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283210.43835175998</v>
      </c>
      <c r="BK105" s="953">
        <f t="shared" si="27"/>
        <v>20522.088648239966</v>
      </c>
      <c r="BL105" s="953">
        <f t="shared" si="28"/>
        <v>0</v>
      </c>
      <c r="BM105" s="953">
        <f t="shared" si="29"/>
        <v>20522.088648239966</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21521</v>
      </c>
      <c r="AY106" s="20" t="str">
        <f>IF(IFERROR(比較地域マスタ!$AE41,"")=0,"",IFERROR(比較地域マスタ!$AE41,""))</f>
        <v>御嵩町</v>
      </c>
      <c r="AZ106" s="18"/>
      <c r="BA106" s="24">
        <v>35</v>
      </c>
      <c r="BB106" s="24">
        <v>1</v>
      </c>
      <c r="BC106" s="20" t="str">
        <f t="shared" si="24"/>
        <v>21521</v>
      </c>
      <c r="BD106" s="20" t="str">
        <f t="shared" si="25"/>
        <v>御嵩町</v>
      </c>
      <c r="BE106" s="953">
        <f>VLOOKUP(BC106&amp;"_令和4年度",データシート3!A:AB,MATCH("ea_"&amp;"太陽光（建物系）"&amp;"_年間発電",データシート3!$A$1:$AB$1,0),0)/10^3+VLOOKUP(BC106&amp;"_令和4年度",データシート3!A:AB,MATCH("ea_"&amp;"太陽光（土地系）"&amp;"_年間発電",データシート3!$A$1:$AB$1,0),0)/10^3</f>
        <v>231738.467</v>
      </c>
      <c r="BF106" s="953">
        <f>VLOOKUP(BC106&amp;"_令和4年度",データシート3!A:AB,MATCH("ea_"&amp;"風力（陸上）"&amp;"_年間発電",データシート3!$A$1:$AB$1,0),0)/10^3</f>
        <v>0</v>
      </c>
      <c r="BG106" s="953">
        <f>VLOOKUP(BC106&amp;"_令和4年度",データシート3!A:AB,MATCH("ea_"&amp;"中小水（河川）"&amp;"_年間発電",データシート3!$A$1:$AB$1,0),0)/10^3+VLOOKUP(BC106&amp;"_令和4年度",データシート3!A:AB,MATCH("ea_"&amp;"中小水（農業用水路）"&amp;"_年間発電",データシート3!$A$1:$AB$1,0),0)/10^3</f>
        <v>0</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231738.467</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199447.63587774124</v>
      </c>
      <c r="BK106" s="953">
        <f t="shared" si="27"/>
        <v>32290.831122258765</v>
      </c>
      <c r="BL106" s="953">
        <f t="shared" si="28"/>
        <v>0</v>
      </c>
      <c r="BM106" s="953">
        <f t="shared" si="29"/>
        <v>32290.831122258765</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21211</v>
      </c>
      <c r="AY107" s="20" t="str">
        <f>IF(IFERROR(比較地域マスタ!$AE42,"")=0,"",IFERROR(比較地域マスタ!$AE42,""))</f>
        <v>美濃加茂市</v>
      </c>
      <c r="AZ107" s="18"/>
      <c r="BA107" s="24">
        <v>36</v>
      </c>
      <c r="BB107" s="24">
        <v>1</v>
      </c>
      <c r="BC107" s="20" t="str">
        <f t="shared" si="24"/>
        <v>21211</v>
      </c>
      <c r="BD107" s="20" t="str">
        <f t="shared" si="25"/>
        <v>美濃加茂市</v>
      </c>
      <c r="BE107" s="953">
        <f>VLOOKUP(BC107&amp;"_令和4年度",データシート3!A:AB,MATCH("ea_"&amp;"太陽光（建物系）"&amp;"_年間発電",データシート3!$A$1:$AB$1,0),0)/10^3+VLOOKUP(BC107&amp;"_令和4年度",データシート3!A:AB,MATCH("ea_"&amp;"太陽光（土地系）"&amp;"_年間発電",データシート3!$A$1:$AB$1,0),0)/10^3</f>
        <v>672762.68099999987</v>
      </c>
      <c r="BF107" s="953">
        <f>VLOOKUP(BC107&amp;"_令和4年度",データシート3!A:AB,MATCH("ea_"&amp;"風力（陸上）"&amp;"_年間発電",データシート3!$A$1:$AB$1,0),0)/10^3</f>
        <v>0</v>
      </c>
      <c r="BG107" s="953">
        <f>VLOOKUP(BC107&amp;"_令和4年度",データシート3!A:AB,MATCH("ea_"&amp;"中小水（河川）"&amp;"_年間発電",データシート3!$A$1:$AB$1,0),0)/10^3+VLOOKUP(BC107&amp;"_令和4年度",データシート3!A:AB,MATCH("ea_"&amp;"中小水（農業用水路）"&amp;"_年間発電",データシート3!$A$1:$AB$1,0),0)/10^3</f>
        <v>3520.2576030600003</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676282.93860305985</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436470.03432123031</v>
      </c>
      <c r="BK107" s="953">
        <f t="shared" si="27"/>
        <v>239812.90428182954</v>
      </c>
      <c r="BL107" s="953">
        <f t="shared" si="28"/>
        <v>0</v>
      </c>
      <c r="BM107" s="953">
        <f t="shared" si="29"/>
        <v>239812.90428182954</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21207</v>
      </c>
      <c r="AY108" s="20" t="str">
        <f>IF(IFERROR(比較地域マスタ!$AE43,"")=0,"",IFERROR(比較地域マスタ!$AE43,""))</f>
        <v>美濃市</v>
      </c>
      <c r="AZ108" s="18"/>
      <c r="BA108" s="24">
        <v>37</v>
      </c>
      <c r="BB108" s="24">
        <v>1</v>
      </c>
      <c r="BC108" s="20" t="str">
        <f t="shared" si="24"/>
        <v>21207</v>
      </c>
      <c r="BD108" s="20" t="str">
        <f t="shared" si="25"/>
        <v>美濃市</v>
      </c>
      <c r="BE108" s="953">
        <f>VLOOKUP(BC108&amp;"_令和4年度",データシート3!A:AB,MATCH("ea_"&amp;"太陽光（建物系）"&amp;"_年間発電",データシート3!$A$1:$AB$1,0),0)/10^3+VLOOKUP(BC108&amp;"_令和4年度",データシート3!A:AB,MATCH("ea_"&amp;"太陽光（土地系）"&amp;"_年間発電",データシート3!$A$1:$AB$1,0),0)/10^3</f>
        <v>244907.58199999997</v>
      </c>
      <c r="BF108" s="953">
        <f>VLOOKUP(BC108&amp;"_令和4年度",データシート3!A:AB,MATCH("ea_"&amp;"風力（陸上）"&amp;"_年間発電",データシート3!$A$1:$AB$1,0),0)/10^3</f>
        <v>74363.316000000021</v>
      </c>
      <c r="BG108" s="953">
        <f>VLOOKUP(BC108&amp;"_令和4年度",データシート3!A:AB,MATCH("ea_"&amp;"中小水（河川）"&amp;"_年間発電",データシート3!$A$1:$AB$1,0),0)/10^3+VLOOKUP(BC108&amp;"_令和4年度",データシート3!A:AB,MATCH("ea_"&amp;"中小水（農業用水路）"&amp;"_年間発電",データシート3!$A$1:$AB$1,0),0)/10^3</f>
        <v>25346.107</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0</v>
      </c>
      <c r="BI108" s="953">
        <f t="shared" si="26"/>
        <v>344617.005</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199141.59951719272</v>
      </c>
      <c r="BK108" s="953">
        <f t="shared" si="27"/>
        <v>145475.40548280728</v>
      </c>
      <c r="BL108" s="953">
        <f t="shared" si="28"/>
        <v>0</v>
      </c>
      <c r="BM108" s="953">
        <f t="shared" si="29"/>
        <v>145475.40548280728</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21218</v>
      </c>
      <c r="AY109" s="20" t="str">
        <f>IF(IFERROR(比較地域マスタ!$AE44,"")=0,"",IFERROR(比較地域マスタ!$AE44,""))</f>
        <v>本巣市</v>
      </c>
      <c r="AZ109" s="18"/>
      <c r="BA109" s="24">
        <v>38</v>
      </c>
      <c r="BB109" s="24">
        <v>1</v>
      </c>
      <c r="BC109" s="20" t="str">
        <f t="shared" si="24"/>
        <v>21218</v>
      </c>
      <c r="BD109" s="20" t="str">
        <f t="shared" si="25"/>
        <v>本巣市</v>
      </c>
      <c r="BE109" s="953">
        <f>VLOOKUP(BC109&amp;"_令和4年度",データシート3!A:AB,MATCH("ea_"&amp;"太陽光（建物系）"&amp;"_年間発電",データシート3!$A$1:$AB$1,0),0)/10^3+VLOOKUP(BC109&amp;"_令和4年度",データシート3!A:AB,MATCH("ea_"&amp;"太陽光（土地系）"&amp;"_年間発電",データシート3!$A$1:$AB$1,0),0)/10^3</f>
        <v>643643.20400000014</v>
      </c>
      <c r="BF109" s="953">
        <f>VLOOKUP(BC109&amp;"_令和4年度",データシート3!A:AB,MATCH("ea_"&amp;"風力（陸上）"&amp;"_年間発電",データシート3!$A$1:$AB$1,0),0)/10^3</f>
        <v>536500.89300000004</v>
      </c>
      <c r="BG109" s="953">
        <f>VLOOKUP(BC109&amp;"_令和4年度",データシート3!A:AB,MATCH("ea_"&amp;"中小水（河川）"&amp;"_年間発電",データシート3!$A$1:$AB$1,0),0)/10^3+VLOOKUP(BC109&amp;"_令和4年度",データシート3!A:AB,MATCH("ea_"&amp;"中小水（農業用水路）"&amp;"_年間発電",データシート3!$A$1:$AB$1,0),0)/10^3</f>
        <v>66328.394</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1246472.4910000002</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224176.02515119637</v>
      </c>
      <c r="BK109" s="953">
        <f t="shared" si="27"/>
        <v>1022296.4658488038</v>
      </c>
      <c r="BL109" s="953">
        <f t="shared" si="28"/>
        <v>0</v>
      </c>
      <c r="BM109" s="953">
        <f t="shared" si="29"/>
        <v>1022296.4658488038</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21505</v>
      </c>
      <c r="AY110" s="20" t="str">
        <f>IF(IFERROR(比較地域マスタ!$AE45,"")=0,"",IFERROR(比較地域マスタ!$AE45,""))</f>
        <v>八百津町</v>
      </c>
      <c r="AZ110" s="18"/>
      <c r="BA110" s="24">
        <v>39</v>
      </c>
      <c r="BB110" s="24">
        <v>1</v>
      </c>
      <c r="BC110" s="20" t="str">
        <f t="shared" si="24"/>
        <v>21505</v>
      </c>
      <c r="BD110" s="20" t="str">
        <f t="shared" si="25"/>
        <v>八百津町</v>
      </c>
      <c r="BE110" s="953">
        <f>VLOOKUP(BC110&amp;"_令和4年度",データシート3!A:AB,MATCH("ea_"&amp;"太陽光（建物系）"&amp;"_年間発電",データシート3!$A$1:$AB$1,0),0)/10^3+VLOOKUP(BC110&amp;"_令和4年度",データシート3!A:AB,MATCH("ea_"&amp;"太陽光（土地系）"&amp;"_年間発電",データシート3!$A$1:$AB$1,0),0)/10^3</f>
        <v>207529.11800000002</v>
      </c>
      <c r="BF110" s="953">
        <f>VLOOKUP(BC110&amp;"_令和4年度",データシート3!A:AB,MATCH("ea_"&amp;"風力（陸上）"&amp;"_年間発電",データシート3!$A$1:$AB$1,0),0)/10^3</f>
        <v>24094.705999999998</v>
      </c>
      <c r="BG110" s="953">
        <f>VLOOKUP(BC110&amp;"_令和4年度",データシート3!A:AB,MATCH("ea_"&amp;"中小水（河川）"&amp;"_年間発電",データシート3!$A$1:$AB$1,0),0)/10^3+VLOOKUP(BC110&amp;"_令和4年度",データシート3!A:AB,MATCH("ea_"&amp;"中小水（農業用水路）"&amp;"_年間発電",データシート3!$A$1:$AB$1,0),0)/10^3</f>
        <v>12669.127066269999</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244292.95106627003</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88684.84777834735</v>
      </c>
      <c r="BK110" s="953">
        <f t="shared" si="27"/>
        <v>155608.10328792268</v>
      </c>
      <c r="BL110" s="953">
        <f t="shared" si="28"/>
        <v>0</v>
      </c>
      <c r="BM110" s="953">
        <f t="shared" si="29"/>
        <v>155608.10328792268</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21215</v>
      </c>
      <c r="AY111" s="20" t="str">
        <f>IF(IFERROR(比較地域マスタ!$AE46,"")=0,"",IFERROR(比較地域マスタ!$AE46,""))</f>
        <v>山県市</v>
      </c>
      <c r="AZ111" s="18"/>
      <c r="BA111" s="24">
        <v>40</v>
      </c>
      <c r="BB111" s="24">
        <v>1</v>
      </c>
      <c r="BC111" s="20" t="str">
        <f t="shared" si="24"/>
        <v>21215</v>
      </c>
      <c r="BD111" s="20" t="str">
        <f t="shared" si="25"/>
        <v>山県市</v>
      </c>
      <c r="BE111" s="953">
        <f>VLOOKUP(BC111&amp;"_令和4年度",データシート3!A:AB,MATCH("ea_"&amp;"太陽光（建物系）"&amp;"_年間発電",データシート3!$A$1:$AB$1,0),0)/10^3+VLOOKUP(BC111&amp;"_令和4年度",データシート3!A:AB,MATCH("ea_"&amp;"太陽光（土地系）"&amp;"_年間発電",データシート3!$A$1:$AB$1,0),0)/10^3</f>
        <v>416808.03699999995</v>
      </c>
      <c r="BF111" s="953">
        <f>VLOOKUP(BC111&amp;"_令和4年度",データシート3!A:AB,MATCH("ea_"&amp;"風力（陸上）"&amp;"_年間発電",データシート3!$A$1:$AB$1,0),0)/10^3</f>
        <v>176497.18700000001</v>
      </c>
      <c r="BG111" s="953">
        <f>VLOOKUP(BC111&amp;"_令和4年度",データシート3!A:AB,MATCH("ea_"&amp;"中小水（河川）"&amp;"_年間発電",データシート3!$A$1:$AB$1,0),0)/10^3+VLOOKUP(BC111&amp;"_令和4年度",データシート3!A:AB,MATCH("ea_"&amp;"中小水（農業用水路）"&amp;"_年間発電",データシート3!$A$1:$AB$1,0),0)/10^3</f>
        <v>26149.884999999995</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619455.10899999994</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160701.06858169017</v>
      </c>
      <c r="BK111" s="953">
        <f t="shared" si="27"/>
        <v>458754.04041830974</v>
      </c>
      <c r="BL111" s="953">
        <f t="shared" si="28"/>
        <v>0</v>
      </c>
      <c r="BM111" s="953">
        <f t="shared" si="29"/>
        <v>458754.04041830974</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21341</v>
      </c>
      <c r="AY112" s="20" t="str">
        <f>IF(IFERROR(比較地域マスタ!$AE47,"")=0,"",IFERROR(比較地域マスタ!$AE47,""))</f>
        <v>養老町</v>
      </c>
      <c r="AZ112" s="18"/>
      <c r="BA112" s="24">
        <v>41</v>
      </c>
      <c r="BB112" s="24">
        <v>1</v>
      </c>
      <c r="BC112" s="20" t="str">
        <f t="shared" si="24"/>
        <v>21341</v>
      </c>
      <c r="BD112" s="20" t="str">
        <f t="shared" si="25"/>
        <v>養老町</v>
      </c>
      <c r="BE112" s="953">
        <f>VLOOKUP(BC112&amp;"_令和4年度",データシート3!A:AB,MATCH("ea_"&amp;"太陽光（建物系）"&amp;"_年間発電",データシート3!$A$1:$AB$1,0),0)/10^3+VLOOKUP(BC112&amp;"_令和4年度",データシート3!A:AB,MATCH("ea_"&amp;"太陽光（土地系）"&amp;"_年間発電",データシート3!$A$1:$AB$1,0),0)/10^3</f>
        <v>414537.49300000002</v>
      </c>
      <c r="BF112" s="953">
        <f>VLOOKUP(BC112&amp;"_令和4年度",データシート3!A:AB,MATCH("ea_"&amp;"風力（陸上）"&amp;"_年間発電",データシート3!$A$1:$AB$1,0),0)/10^3</f>
        <v>66331.171000000002</v>
      </c>
      <c r="BG112" s="953">
        <f>VLOOKUP(BC112&amp;"_令和4年度",データシート3!A:AB,MATCH("ea_"&amp;"中小水（河川）"&amp;"_年間発電",データシート3!$A$1:$AB$1,0),0)/10^3+VLOOKUP(BC112&amp;"_令和4年度",データシート3!A:AB,MATCH("ea_"&amp;"中小水（農業用水路）"&amp;"_年間発電",データシート3!$A$1:$AB$1,0),0)/10^3</f>
        <v>2772.3589999999999</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0</v>
      </c>
      <c r="BI112" s="953">
        <f t="shared" si="26"/>
        <v>483641.02299999999</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192006.56903033037</v>
      </c>
      <c r="BK112" s="953">
        <f t="shared" si="27"/>
        <v>291634.45396966964</v>
      </c>
      <c r="BL112" s="953">
        <f t="shared" si="28"/>
        <v>0</v>
      </c>
      <c r="BM112" s="953">
        <f t="shared" si="29"/>
        <v>291634.45396966964</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21382</v>
      </c>
      <c r="AY113" s="20" t="str">
        <f>IF(IFERROR(比較地域マスタ!$AE48,"")=0,"",IFERROR(比較地域マスタ!$AE48,""))</f>
        <v>輪之内町</v>
      </c>
      <c r="AZ113" s="18"/>
      <c r="BA113" s="24">
        <v>42</v>
      </c>
      <c r="BB113" s="24">
        <v>1</v>
      </c>
      <c r="BC113" s="20" t="str">
        <f t="shared" si="24"/>
        <v>21382</v>
      </c>
      <c r="BD113" s="20" t="str">
        <f t="shared" si="25"/>
        <v>輪之内町</v>
      </c>
      <c r="BE113" s="953">
        <f>VLOOKUP(BC113&amp;"_令和4年度",データシート3!A:AB,MATCH("ea_"&amp;"太陽光（建物系）"&amp;"_年間発電",データシート3!$A$1:$AB$1,0),0)/10^3+VLOOKUP(BC113&amp;"_令和4年度",データシート3!A:AB,MATCH("ea_"&amp;"太陽光（土地系）"&amp;"_年間発電",データシート3!$A$1:$AB$1,0),0)/10^3</f>
        <v>134110.61900000001</v>
      </c>
      <c r="BF113" s="953">
        <f>VLOOKUP(BC113&amp;"_令和4年度",データシート3!A:AB,MATCH("ea_"&amp;"風力（陸上）"&amp;"_年間発電",データシート3!$A$1:$AB$1,0),0)/10^3</f>
        <v>0</v>
      </c>
      <c r="BG113" s="953">
        <f>VLOOKUP(BC113&amp;"_令和4年度",データシート3!A:AB,MATCH("ea_"&amp;"中小水（河川）"&amp;"_年間発電",データシート3!$A$1:$AB$1,0),0)/10^3+VLOOKUP(BC113&amp;"_令和4年度",データシート3!A:AB,MATCH("ea_"&amp;"中小水（農業用水路）"&amp;"_年間発電",データシート3!$A$1:$AB$1,0),0)/10^3</f>
        <v>0</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0</v>
      </c>
      <c r="BI113" s="953">
        <f t="shared" si="26"/>
        <v>134110.61900000001</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107159.14040729844</v>
      </c>
      <c r="BK113" s="953">
        <f t="shared" si="27"/>
        <v>26951.478592701562</v>
      </c>
      <c r="BL113" s="953">
        <f t="shared" si="28"/>
        <v>0</v>
      </c>
      <c r="BM113" s="953">
        <f t="shared" si="29"/>
        <v>26951.478592701562</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笠松町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21303</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3</v>
      </c>
      <c r="H7" s="786">
        <f t="shared" si="2"/>
        <v>3</v>
      </c>
      <c r="I7" s="786">
        <f t="shared" si="2"/>
        <v>3</v>
      </c>
      <c r="J7" s="786">
        <f t="shared" si="2"/>
        <v>3</v>
      </c>
      <c r="K7" s="787">
        <f t="shared" si="2"/>
        <v>3</v>
      </c>
      <c r="L7" s="787">
        <f t="shared" si="2"/>
        <v>3</v>
      </c>
      <c r="M7" s="787">
        <f t="shared" si="2"/>
        <v>2</v>
      </c>
      <c r="N7" s="787">
        <f t="shared" si="2"/>
        <v>2</v>
      </c>
      <c r="O7" s="787">
        <f>SUM(O8:O13)</f>
        <v>2</v>
      </c>
      <c r="P7" s="787">
        <f t="shared" si="2"/>
        <v>2</v>
      </c>
      <c r="Q7" s="788">
        <f>SUM(Q8:Q13)</f>
        <v>2</v>
      </c>
      <c r="R7" s="1028">
        <f t="shared" si="2"/>
        <v>13.014000000000001</v>
      </c>
      <c r="S7" s="1029">
        <f t="shared" si="2"/>
        <v>14.498999999999999</v>
      </c>
      <c r="T7" s="1029">
        <f t="shared" si="2"/>
        <v>14.603000000000002</v>
      </c>
      <c r="U7" s="1029">
        <f t="shared" si="2"/>
        <v>13.695</v>
      </c>
      <c r="V7" s="1029">
        <f t="shared" si="2"/>
        <v>16.7</v>
      </c>
      <c r="W7" s="1029">
        <f t="shared" si="2"/>
        <v>15.026</v>
      </c>
      <c r="X7" s="1029">
        <f t="shared" si="2"/>
        <v>9.0339999999999989</v>
      </c>
      <c r="Y7" s="1029">
        <f t="shared" si="2"/>
        <v>9.0739999999999998</v>
      </c>
      <c r="Z7" s="1029">
        <f>SUM(Z8:Z13)</f>
        <v>8.3770000000000007</v>
      </c>
      <c r="AA7" s="1029">
        <f>SUM(AA8:AA13)</f>
        <v>7.9249999999999998</v>
      </c>
      <c r="AB7" s="1030">
        <f t="shared" si="2"/>
        <v>6.802999999999999</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2</v>
      </c>
      <c r="H10" s="803">
        <f>VLOOKUP($D$3&amp;"_"&amp;H$3,データシート1!$A:$BT,MATCH($G$2&amp;"_"&amp;$C10,データシート1!$A$1:$BT$1,0),0)</f>
        <v>2</v>
      </c>
      <c r="I10" s="803">
        <f>VLOOKUP($D$3&amp;"_"&amp;I$3,データシート1!$A:$BT,MATCH($G$2&amp;"_"&amp;$C10,データシート1!$A$1:$BT$1,0),0)</f>
        <v>2</v>
      </c>
      <c r="J10" s="803">
        <f>VLOOKUP($D$3&amp;"_"&amp;J$3,データシート1!$A:$BT,MATCH($G$2&amp;"_"&amp;$C10,データシート1!$A$1:$BT$1,0),0)</f>
        <v>2</v>
      </c>
      <c r="K10" s="804">
        <f>VLOOKUP($D$3&amp;"_"&amp;K$3,データシート1!$A:$BT,MATCH($G$2&amp;"_"&amp;$C10,データシート1!$A$1:$BT$1,0),0)</f>
        <v>2</v>
      </c>
      <c r="L10" s="804">
        <f>VLOOKUP($D$3&amp;"_"&amp;L$3,データシート1!$A:$BT,MATCH($G$2&amp;"_"&amp;$C10,データシート1!$A$1:$BT$1,0),0)</f>
        <v>2</v>
      </c>
      <c r="M10" s="804">
        <f>VLOOKUP($D$3&amp;"_"&amp;M$3,データシート1!$A:$BT,MATCH($G$2&amp;"_"&amp;$C10,データシート1!$A$1:$BT$1,0),0)</f>
        <v>1</v>
      </c>
      <c r="N10" s="804">
        <f>VLOOKUP($D$3&amp;"_"&amp;N$3,データシート1!$A:$BT,MATCH($G$2&amp;"_"&amp;$C10,データシート1!$A$1:$BT$1,0),0)</f>
        <v>1</v>
      </c>
      <c r="O10" s="804">
        <f>VLOOKUP($D$3&amp;"_"&amp;O$3,データシート1!$A:$BT,MATCH($G$2&amp;"_"&amp;$C10,データシート1!$A$1:$BT$1,0),0)</f>
        <v>1</v>
      </c>
      <c r="P10" s="804">
        <f>VLOOKUP($D$3&amp;"_"&amp;P$3,データシート1!$A:$BT,MATCH($G$2&amp;"_"&amp;$C10,データシート1!$A$1:$BT$1,0),0)</f>
        <v>1</v>
      </c>
      <c r="Q10" s="805">
        <f>VLOOKUP($D$3&amp;"_"&amp;Q$3,データシート1!$A:$BT,MATCH($G$2&amp;"_"&amp;$C10,データシート1!$A$1:$BT$1,0),0)</f>
        <v>1</v>
      </c>
      <c r="R10" s="1034">
        <f>VLOOKUP($D$3&amp;"_"&amp;R$3,データシート1!$A:$BT,MATCH($R$2&amp;"_"&amp;$C10,データシート1!$A$1:$BT$1,0),0)</f>
        <v>9.9120000000000008</v>
      </c>
      <c r="S10" s="1035">
        <f>VLOOKUP($D$3&amp;"_"&amp;S$3,データシート1!$A:$BT,MATCH($R$2&amp;"_"&amp;$C10,データシート1!$A$1:$BT$1,0),0)</f>
        <v>11.510999999999999</v>
      </c>
      <c r="T10" s="1035">
        <f>VLOOKUP($D$3&amp;"_"&amp;T$3,データシート1!$A:$BT,MATCH($R$2&amp;"_"&amp;$C10,データシート1!$A$1:$BT$1,0),0)</f>
        <v>11.428000000000001</v>
      </c>
      <c r="U10" s="1035">
        <f>VLOOKUP($D$3&amp;"_"&amp;U$3,データシート1!$A:$BT,MATCH($R$2&amp;"_"&amp;$C10,データシート1!$A$1:$BT$1,0),0)</f>
        <v>10.52</v>
      </c>
      <c r="V10" s="1035">
        <f>VLOOKUP($D$3&amp;"_"&amp;V$3,データシート1!$A:$BT,MATCH($R$2&amp;"_"&amp;$C10,データシート1!$A$1:$BT$1,0),0)</f>
        <v>11.897</v>
      </c>
      <c r="W10" s="1035">
        <f>VLOOKUP($D$3&amp;"_"&amp;W$3,データシート1!$A:$BT,MATCH($R$2&amp;"_"&amp;$C10,データシート1!$A$1:$BT$1,0),0)</f>
        <v>10.314</v>
      </c>
      <c r="X10" s="1035">
        <f>VLOOKUP($D$3&amp;"_"&amp;X$3,データシート1!$A:$BT,MATCH($R$2&amp;"_"&amp;$C10,データシート1!$A$1:$BT$1,0),0)</f>
        <v>4.2649999999999997</v>
      </c>
      <c r="Y10" s="1035">
        <f>VLOOKUP($D$3&amp;"_"&amp;Y$3,データシート1!$A:$BT,MATCH($R$2&amp;"_"&amp;$C10,データシート1!$A$1:$BT$1,0),0)</f>
        <v>4.3890000000000002</v>
      </c>
      <c r="Z10" s="1035">
        <f>VLOOKUP($D$3&amp;"_"&amp;Z$3,データシート1!$A:$BT,MATCH($R$2&amp;"_"&amp;$C10,データシート1!$A$1:$BT$1,0),0)</f>
        <v>4.0330000000000004</v>
      </c>
      <c r="AA10" s="1035">
        <f>VLOOKUP($D$3&amp;"_"&amp;AA$3,データシート1!$A:$BT,MATCH($R$2&amp;"_"&amp;$C10,データシート1!$A$1:$BT$1,0),0)</f>
        <v>3.5019999999999998</v>
      </c>
      <c r="AB10" s="1036">
        <f>VLOOKUP($D$3&amp;"_"&amp;AB$3,データシート1!$A:$BT,MATCH($R$2&amp;"_"&amp;$C10,データシート1!$A$1:$BT$1,0),0)</f>
        <v>2.6339999999999999</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1</v>
      </c>
      <c r="H11" s="803">
        <f>VLOOKUP($D$3&amp;"_"&amp;H$3,データシート1!$A:$BT,MATCH($G$2&amp;"_"&amp;$C11,データシート1!$A$1:$BT$1,0),0)</f>
        <v>1</v>
      </c>
      <c r="I11" s="803">
        <f>VLOOKUP($D$3&amp;"_"&amp;I$3,データシート1!$A:$BT,MATCH($G$2&amp;"_"&amp;$C11,データシート1!$A$1:$BT$1,0),0)</f>
        <v>1</v>
      </c>
      <c r="J11" s="803">
        <f>VLOOKUP($D$3&amp;"_"&amp;J$3,データシート1!$A:$BT,MATCH($G$2&amp;"_"&amp;$C11,データシート1!$A$1:$BT$1,0),0)</f>
        <v>1</v>
      </c>
      <c r="K11" s="804">
        <f>VLOOKUP($D$3&amp;"_"&amp;K$3,データシート1!$A:$BT,MATCH($G$2&amp;"_"&amp;$C11,データシート1!$A$1:$BT$1,0),0)</f>
        <v>1</v>
      </c>
      <c r="L11" s="804">
        <f>VLOOKUP($D$3&amp;"_"&amp;L$3,データシート1!$A:$BT,MATCH($G$2&amp;"_"&amp;$C11,データシート1!$A$1:$BT$1,0),0)</f>
        <v>1</v>
      </c>
      <c r="M11" s="804">
        <f>VLOOKUP($D$3&amp;"_"&amp;M$3,データシート1!$A:$BT,MATCH($G$2&amp;"_"&amp;$C11,データシート1!$A$1:$BT$1,0),0)</f>
        <v>1</v>
      </c>
      <c r="N11" s="804">
        <f>VLOOKUP($D$3&amp;"_"&amp;N$3,データシート1!$A:$BT,MATCH($G$2&amp;"_"&amp;$C11,データシート1!$A$1:$BT$1,0),0)</f>
        <v>1</v>
      </c>
      <c r="O11" s="804">
        <f>VLOOKUP($D$3&amp;"_"&amp;O$3,データシート1!$A:$BT,MATCH($G$2&amp;"_"&amp;$C11,データシート1!$A$1:$BT$1,0),0)</f>
        <v>1</v>
      </c>
      <c r="P11" s="804">
        <f>VLOOKUP($D$3&amp;"_"&amp;P$3,データシート1!$A:$BT,MATCH($G$2&amp;"_"&amp;$C11,データシート1!$A$1:$BT$1,0),0)</f>
        <v>1</v>
      </c>
      <c r="Q11" s="805">
        <f>VLOOKUP($D$3&amp;"_"&amp;Q$3,データシート1!$A:$BT,MATCH($G$2&amp;"_"&amp;$C11,データシート1!$A$1:$BT$1,0),0)</f>
        <v>1</v>
      </c>
      <c r="R11" s="1034">
        <f>VLOOKUP($D$3&amp;"_"&amp;R$3,データシート1!$A:$BT,MATCH($R$2&amp;"_"&amp;$C11,データシート1!$A$1:$BT$1,0),0)</f>
        <v>3.1019999999999999</v>
      </c>
      <c r="S11" s="1035">
        <f>VLOOKUP($D$3&amp;"_"&amp;S$3,データシート1!$A:$BT,MATCH($R$2&amp;"_"&amp;$C11,データシート1!$A$1:$BT$1,0),0)</f>
        <v>2.988</v>
      </c>
      <c r="T11" s="1035">
        <f>VLOOKUP($D$3&amp;"_"&amp;T$3,データシート1!$A:$BT,MATCH($R$2&amp;"_"&amp;$C11,データシート1!$A$1:$BT$1,0),0)</f>
        <v>3.1749999999999998</v>
      </c>
      <c r="U11" s="1035">
        <f>VLOOKUP($D$3&amp;"_"&amp;U$3,データシート1!$A:$BT,MATCH($R$2&amp;"_"&amp;$C11,データシート1!$A$1:$BT$1,0),0)</f>
        <v>3.1749999999999998</v>
      </c>
      <c r="V11" s="1035">
        <f>VLOOKUP($D$3&amp;"_"&amp;V$3,データシート1!$A:$BT,MATCH($R$2&amp;"_"&amp;$C11,データシート1!$A$1:$BT$1,0),0)</f>
        <v>4.8029999999999999</v>
      </c>
      <c r="W11" s="1035">
        <f>VLOOKUP($D$3&amp;"_"&amp;W$3,データシート1!$A:$BT,MATCH($R$2&amp;"_"&amp;$C11,データシート1!$A$1:$BT$1,0),0)</f>
        <v>4.7119999999999997</v>
      </c>
      <c r="X11" s="1035">
        <f>VLOOKUP($D$3&amp;"_"&amp;X$3,データシート1!$A:$BT,MATCH($R$2&amp;"_"&amp;$C11,データシート1!$A$1:$BT$1,0),0)</f>
        <v>4.7690000000000001</v>
      </c>
      <c r="Y11" s="1035">
        <f>VLOOKUP($D$3&amp;"_"&amp;Y$3,データシート1!$A:$BT,MATCH($R$2&amp;"_"&amp;$C11,データシート1!$A$1:$BT$1,0),0)</f>
        <v>4.6849999999999996</v>
      </c>
      <c r="Z11" s="1035">
        <f>VLOOKUP($D$3&amp;"_"&amp;Z$3,データシート1!$A:$BT,MATCH($R$2&amp;"_"&amp;$C11,データシート1!$A$1:$BT$1,0),0)</f>
        <v>4.3440000000000003</v>
      </c>
      <c r="AA11" s="1035">
        <f>VLOOKUP($D$3&amp;"_"&amp;AA$3,データシート1!$A:$BT,MATCH($R$2&amp;"_"&amp;$C11,データシート1!$A$1:$BT$1,0),0)</f>
        <v>4.423</v>
      </c>
      <c r="AB11" s="1036">
        <f>VLOOKUP($D$3&amp;"_"&amp;AB$3,データシート1!$A:$BT,MATCH($R$2&amp;"_"&amp;$C11,データシート1!$A$1:$BT$1,0),0)</f>
        <v>4.1689999999999996</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2</v>
      </c>
      <c r="H26" s="829">
        <f>VLOOKUP($D$3&amp;"_"&amp;H$3,データシート2!$A:$SI,MATCH($G$2&amp;"_"&amp;$B26,データシート2!$A$1:$SI$1,0),0)</f>
        <v>2</v>
      </c>
      <c r="I26" s="829">
        <f>VLOOKUP($D$3&amp;"_"&amp;I$3,データシート2!$A:$SI,MATCH($G$2&amp;"_"&amp;$B26,データシート2!$A$1:$SI$1,0),0)</f>
        <v>2</v>
      </c>
      <c r="J26" s="829">
        <f>VLOOKUP($D$3&amp;"_"&amp;J$3,データシート2!$A:$SI,MATCH($G$2&amp;"_"&amp;$B26,データシート2!$A$1:$SI$1,0),0)</f>
        <v>2</v>
      </c>
      <c r="K26" s="830">
        <f>VLOOKUP($D$3&amp;"_"&amp;K$3,データシート2!$A:$SI,MATCH($G$2&amp;"_"&amp;$B26,データシート2!$A$1:$SI$1,0),0)</f>
        <v>2</v>
      </c>
      <c r="L26" s="830">
        <f>VLOOKUP($D$3&amp;"_"&amp;L$3,データシート2!$A:$SI,MATCH($G$2&amp;"_"&amp;$B26,データシート2!$A$1:$SI$1,0),0)</f>
        <v>2</v>
      </c>
      <c r="M26" s="830">
        <f>VLOOKUP($D$3&amp;"_"&amp;M$3,データシート2!$A:$SI,MATCH($G$2&amp;"_"&amp;$B26,データシート2!$A$1:$SI$1,0),0)</f>
        <v>1</v>
      </c>
      <c r="N26" s="830">
        <f>VLOOKUP($D$3&amp;"_"&amp;N$3,データシート2!$A:$SI,MATCH($G$2&amp;"_"&amp;$B26,データシート2!$A$1:$SI$1,0),0)</f>
        <v>1</v>
      </c>
      <c r="O26" s="830">
        <f>VLOOKUP($D$3&amp;"_"&amp;O$3,データシート2!$A:$SI,MATCH($G$2&amp;"_"&amp;$B26,データシート2!$A$1:$SI$1,0),0)</f>
        <v>1</v>
      </c>
      <c r="P26" s="830">
        <f>VLOOKUP($D$3&amp;"_"&amp;P$3,データシート2!$A:$SI,MATCH($G$2&amp;"_"&amp;$B26,データシート2!$A$1:$SI$1,0),0)</f>
        <v>1</v>
      </c>
      <c r="Q26" s="831">
        <f>VLOOKUP($D$3&amp;"_"&amp;Q$3,データシート2!$A:$SI,MATCH($G$2&amp;"_"&amp;$B26,データシート2!$A$1:$SI$1,0),0)</f>
        <v>1</v>
      </c>
      <c r="R26" s="1043">
        <f>VLOOKUP($D$3&amp;"_"&amp;R$3,データシート2!$A:$SI,MATCH($R$2&amp;"_"&amp;$B26,データシート2!$A$1:$SI$1,0),0)</f>
        <v>9.9120000000000008</v>
      </c>
      <c r="S26" s="1044">
        <f>VLOOKUP($D$3&amp;"_"&amp;S$3,データシート2!$A:$SI,MATCH($R$2&amp;"_"&amp;$B26,データシート2!$A$1:$SI$1,0),0)</f>
        <v>11.510999999999999</v>
      </c>
      <c r="T26" s="1044">
        <f>VLOOKUP($D$3&amp;"_"&amp;T$3,データシート2!$A:$SI,MATCH($R$2&amp;"_"&amp;$B26,データシート2!$A$1:$SI$1,0),0)</f>
        <v>11.428000000000001</v>
      </c>
      <c r="U26" s="1044">
        <f>VLOOKUP($D$3&amp;"_"&amp;U$3,データシート2!$A:$SI,MATCH($R$2&amp;"_"&amp;$B26,データシート2!$A$1:$SI$1,0),0)</f>
        <v>10.52</v>
      </c>
      <c r="V26" s="1044">
        <f>VLOOKUP($D$3&amp;"_"&amp;V$3,データシート2!$A:$SI,MATCH($R$2&amp;"_"&amp;$B26,データシート2!$A$1:$SI$1,0),0)</f>
        <v>11.897</v>
      </c>
      <c r="W26" s="1044">
        <f>VLOOKUP($D$3&amp;"_"&amp;W$3,データシート2!$A:$SI,MATCH($R$2&amp;"_"&amp;$B26,データシート2!$A$1:$SI$1,0),0)</f>
        <v>10.314</v>
      </c>
      <c r="X26" s="1044">
        <f>VLOOKUP($D$3&amp;"_"&amp;X$3,データシート2!$A:$SI,MATCH($R$2&amp;"_"&amp;$B26,データシート2!$A$1:$SI$1,0),0)</f>
        <v>4.2649999999999997</v>
      </c>
      <c r="Y26" s="1044">
        <f>VLOOKUP($D$3&amp;"_"&amp;Y$3,データシート2!$A:$SI,MATCH($R$2&amp;"_"&amp;$B26,データシート2!$A$1:$SI$1,0),0)</f>
        <v>4.3890000000000002</v>
      </c>
      <c r="Z26" s="1044">
        <f>VLOOKUP($D$3&amp;"_"&amp;Z$3,データシート2!$A:$SI,MATCH($R$2&amp;"_"&amp;$B26,データシート2!$A$1:$SI$1,0),0)</f>
        <v>4.0330000000000004</v>
      </c>
      <c r="AA26" s="1044">
        <f>VLOOKUP($D$3&amp;"_"&amp;AA$3,データシート2!$A:$SI,MATCH($R$2&amp;"_"&amp;$B26,データシート2!$A$1:$SI$1,0),0)</f>
        <v>3.5019999999999998</v>
      </c>
      <c r="AB26" s="1045">
        <f>VLOOKUP($D$3&amp;"_"&amp;AB$3,データシート2!$A:$SI,MATCH($R$2&amp;"_"&amp;$B26,データシート2!$A$1:$SI$1,0),0)</f>
        <v>2.6339999999999999</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1</v>
      </c>
      <c r="H29" s="866">
        <f>VLOOKUP($D$3&amp;"_"&amp;H$3,データシート2!$A:$SI,MATCH($G$2&amp;"_"&amp;$C29,データシート2!$A$1:$SI$1,0),0)</f>
        <v>1</v>
      </c>
      <c r="I29" s="866">
        <f>VLOOKUP($D$3&amp;"_"&amp;I$3,データシート2!$A:$SI,MATCH($G$2&amp;"_"&amp;$C29,データシート2!$A$1:$SI$1,0),0)</f>
        <v>1</v>
      </c>
      <c r="J29" s="866">
        <f>VLOOKUP($D$3&amp;"_"&amp;J$3,データシート2!$A:$SI,MATCH($G$2&amp;"_"&amp;$C29,データシート2!$A$1:$SI$1,0),0)</f>
        <v>1</v>
      </c>
      <c r="K29" s="867">
        <f>VLOOKUP($D$3&amp;"_"&amp;K$3,データシート2!$A:$SI,MATCH($G$2&amp;"_"&amp;$C29,データシート2!$A$1:$SI$1,0),0)</f>
        <v>1</v>
      </c>
      <c r="L29" s="867">
        <f>VLOOKUP($D$3&amp;"_"&amp;L$3,データシート2!$A:$SI,MATCH($G$2&amp;"_"&amp;$C29,データシート2!$A$1:$SI$1,0),0)</f>
        <v>1</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5.6390000000000002</v>
      </c>
      <c r="S29" s="1057">
        <f>VLOOKUP($D$3&amp;"_"&amp;S$3,データシート2!$A:$SI,MATCH($R$2&amp;"_"&amp;$C29,データシート2!$A$1:$SI$1,0),0)</f>
        <v>7.1459999999999999</v>
      </c>
      <c r="T29" s="1057">
        <f>VLOOKUP($D$3&amp;"_"&amp;T$3,データシート2!$A:$SI,MATCH($R$2&amp;"_"&amp;$C29,データシート2!$A$1:$SI$1,0),0)</f>
        <v>7.1150000000000002</v>
      </c>
      <c r="U29" s="1057">
        <f>VLOOKUP($D$3&amp;"_"&amp;U$3,データシート2!$A:$SI,MATCH($R$2&amp;"_"&amp;$C29,データシート2!$A$1:$SI$1,0),0)</f>
        <v>6.91</v>
      </c>
      <c r="V29" s="1057">
        <f>VLOOKUP($D$3&amp;"_"&amp;V$3,データシート2!$A:$SI,MATCH($R$2&amp;"_"&amp;$C29,データシート2!$A$1:$SI$1,0),0)</f>
        <v>7.7060000000000004</v>
      </c>
      <c r="W29" s="1057">
        <f>VLOOKUP($D$3&amp;"_"&amp;W$3,データシート2!$A:$SI,MATCH($R$2&amp;"_"&amp;$C29,データシート2!$A$1:$SI$1,0),0)</f>
        <v>6.1020000000000003</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1</v>
      </c>
      <c r="H51" s="866">
        <f>VLOOKUP($D$3&amp;"_"&amp;H$3,データシート2!$A:$SI,MATCH($G$2&amp;"_"&amp;$C51,データシート2!$A$1:$SI$1,0),0)</f>
        <v>1</v>
      </c>
      <c r="I51" s="866">
        <f>VLOOKUP($D$3&amp;"_"&amp;I$3,データシート2!$A:$SI,MATCH($G$2&amp;"_"&amp;$C51,データシート2!$A$1:$SI$1,0),0)</f>
        <v>1</v>
      </c>
      <c r="J51" s="866">
        <f>VLOOKUP($D$3&amp;"_"&amp;J$3,データシート2!$A:$SI,MATCH($G$2&amp;"_"&amp;$C51,データシート2!$A$1:$SI$1,0),0)</f>
        <v>1</v>
      </c>
      <c r="K51" s="867">
        <f>VLOOKUP($D$3&amp;"_"&amp;K$3,データシート2!$A:$SI,MATCH($G$2&amp;"_"&amp;$C51,データシート2!$A$1:$SI$1,0),0)</f>
        <v>1</v>
      </c>
      <c r="L51" s="867">
        <f>VLOOKUP($D$3&amp;"_"&amp;L$3,データシート2!$A:$SI,MATCH($G$2&amp;"_"&amp;$C51,データシート2!$A$1:$SI$1,0),0)</f>
        <v>1</v>
      </c>
      <c r="M51" s="867">
        <f>VLOOKUP($D$3&amp;"_"&amp;M$3,データシート2!$A:$SI,MATCH($G$2&amp;"_"&amp;$C51,データシート2!$A$1:$SI$1,0),0)</f>
        <v>1</v>
      </c>
      <c r="N51" s="867">
        <f>VLOOKUP($D$3&amp;"_"&amp;N$3,データシート2!$A:$SI,MATCH($G$2&amp;"_"&amp;$C51,データシート2!$A$1:$SI$1,0),0)</f>
        <v>1</v>
      </c>
      <c r="O51" s="867">
        <f>VLOOKUP($D$3&amp;"_"&amp;O$3,データシート2!$A:$SI,MATCH($G$2&amp;"_"&amp;$C51,データシート2!$A$1:$SI$1,0),0)</f>
        <v>1</v>
      </c>
      <c r="P51" s="867">
        <f>VLOOKUP($D$3&amp;"_"&amp;P$3,データシート2!$A:$SI,MATCH($G$2&amp;"_"&amp;$C51,データシート2!$A$1:$SI$1,0),0)</f>
        <v>1</v>
      </c>
      <c r="Q51" s="868">
        <f>VLOOKUP($D$3&amp;"_"&amp;Q$3,データシート2!$A:$SI,MATCH($G$2&amp;"_"&amp;$C51,データシート2!$A$1:$SI$1,0),0)</f>
        <v>1</v>
      </c>
      <c r="R51" s="1056">
        <f>VLOOKUP($D$3&amp;"_"&amp;R$3,データシート2!$A:$SI,MATCH($R$2&amp;"_"&amp;$C51,データシート2!$A$1:$SI$1,0),0)</f>
        <v>4.2729999999999997</v>
      </c>
      <c r="S51" s="1057">
        <f>VLOOKUP($D$3&amp;"_"&amp;S$3,データシート2!$A:$SI,MATCH($R$2&amp;"_"&amp;$C51,データシート2!$A$1:$SI$1,0),0)</f>
        <v>4.3650000000000002</v>
      </c>
      <c r="T51" s="1057">
        <f>VLOOKUP($D$3&amp;"_"&amp;T$3,データシート2!$A:$SI,MATCH($R$2&amp;"_"&amp;$C51,データシート2!$A$1:$SI$1,0),0)</f>
        <v>4.3129999999999997</v>
      </c>
      <c r="U51" s="1057">
        <f>VLOOKUP($D$3&amp;"_"&amp;U$3,データシート2!$A:$SI,MATCH($R$2&amp;"_"&amp;$C51,データシート2!$A$1:$SI$1,0),0)</f>
        <v>3.61</v>
      </c>
      <c r="V51" s="1057">
        <f>VLOOKUP($D$3&amp;"_"&amp;V$3,データシート2!$A:$SI,MATCH($R$2&amp;"_"&amp;$C51,データシート2!$A$1:$SI$1,0),0)</f>
        <v>4.1909999999999998</v>
      </c>
      <c r="W51" s="1057">
        <f>VLOOKUP($D$3&amp;"_"&amp;W$3,データシート2!$A:$SI,MATCH($R$2&amp;"_"&amp;$C51,データシート2!$A$1:$SI$1,0),0)</f>
        <v>4.2119999999999997</v>
      </c>
      <c r="X51" s="1057">
        <f>VLOOKUP($D$3&amp;"_"&amp;X$3,データシート2!$A:$SI,MATCH($R$2&amp;"_"&amp;$C51,データシート2!$A$1:$SI$1,0),0)</f>
        <v>4.2649999999999997</v>
      </c>
      <c r="Y51" s="1057">
        <f>VLOOKUP($D$3&amp;"_"&amp;Y$3,データシート2!$A:$SI,MATCH($R$2&amp;"_"&amp;$C51,データシート2!$A$1:$SI$1,0),0)</f>
        <v>4.3890000000000002</v>
      </c>
      <c r="Z51" s="1057">
        <f>VLOOKUP($D$3&amp;"_"&amp;Z$3,データシート2!$A:$SI,MATCH($R$2&amp;"_"&amp;$C51,データシート2!$A$1:$SI$1,0),0)</f>
        <v>4.0330000000000004</v>
      </c>
      <c r="AA51" s="1057">
        <f>VLOOKUP($D$3&amp;"_"&amp;AA$3,データシート2!$A:$SI,MATCH($R$2&amp;"_"&amp;$C51,データシート2!$A$1:$SI$1,0),0)</f>
        <v>3.5019999999999998</v>
      </c>
      <c r="AB51" s="1058">
        <f>VLOOKUP($D$3&amp;"_"&amp;AB$3,データシート2!$A:$SI,MATCH($R$2&amp;"_"&amp;$C51,データシート2!$A$1:$SI$1,0),0)</f>
        <v>2.6339999999999999</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1</v>
      </c>
      <c r="H117" s="829">
        <f>VLOOKUP($D$3&amp;"_"&amp;H$3,データシート2!$A:$SI,MATCH($G$2&amp;"_"&amp;$B117,データシート2!$A$1:$SI$1,0),0)</f>
        <v>1</v>
      </c>
      <c r="I117" s="829">
        <f>VLOOKUP($D$3&amp;"_"&amp;I$3,データシート2!$A:$SI,MATCH($G$2&amp;"_"&amp;$B117,データシート2!$A$1:$SI$1,0),0)</f>
        <v>1</v>
      </c>
      <c r="J117" s="829">
        <f>VLOOKUP($D$3&amp;"_"&amp;J$3,データシート2!$A:$SI,MATCH($G$2&amp;"_"&amp;$B117,データシート2!$A$1:$SI$1,0),0)</f>
        <v>1</v>
      </c>
      <c r="K117" s="830">
        <f>VLOOKUP($D$3&amp;"_"&amp;K$3,データシート2!$A:$SI,MATCH($G$2&amp;"_"&amp;$B117,データシート2!$A$1:$SI$1,0),0)</f>
        <v>1</v>
      </c>
      <c r="L117" s="830">
        <f>VLOOKUP($D$3&amp;"_"&amp;L$3,データシート2!$A:$SI,MATCH($G$2&amp;"_"&amp;$B117,データシート2!$A$1:$SI$1,0),0)</f>
        <v>1</v>
      </c>
      <c r="M117" s="830">
        <f>VLOOKUP($D$3&amp;"_"&amp;M$3,データシート2!$A:$SI,MATCH($G$2&amp;"_"&amp;$B117,データシート2!$A$1:$SI$1,0),0)</f>
        <v>1</v>
      </c>
      <c r="N117" s="830">
        <f>VLOOKUP($D$3&amp;"_"&amp;N$3,データシート2!$A:$SI,MATCH($G$2&amp;"_"&amp;$B117,データシート2!$A$1:$SI$1,0),0)</f>
        <v>1</v>
      </c>
      <c r="O117" s="830">
        <f>VLOOKUP($D$3&amp;"_"&amp;O$3,データシート2!$A:$SI,MATCH($G$2&amp;"_"&amp;$B117,データシート2!$A$1:$SI$1,0),0)</f>
        <v>1</v>
      </c>
      <c r="P117" s="830">
        <f>VLOOKUP($D$3&amp;"_"&amp;P$3,データシート2!$A:$SI,MATCH($G$2&amp;"_"&amp;$B117,データシート2!$A$1:$SI$1,0),0)</f>
        <v>1</v>
      </c>
      <c r="Q117" s="831">
        <f>VLOOKUP($D$3&amp;"_"&amp;Q$3,データシート2!$A:$SI,MATCH($G$2&amp;"_"&amp;$B117,データシート2!$A$1:$SI$1,0),0)</f>
        <v>1</v>
      </c>
      <c r="R117" s="1043">
        <f>VLOOKUP($D$3&amp;"_"&amp;R$3,データシート2!$A:$SI,MATCH($R$2&amp;"_"&amp;$B117,データシート2!$A$1:$SI$1,0),0)</f>
        <v>3.1019999999999999</v>
      </c>
      <c r="S117" s="1044">
        <f>VLOOKUP($D$3&amp;"_"&amp;S$3,データシート2!$A:$SI,MATCH($R$2&amp;"_"&amp;$B117,データシート2!$A$1:$SI$1,0),0)</f>
        <v>2.988</v>
      </c>
      <c r="T117" s="1044">
        <f>VLOOKUP($D$3&amp;"_"&amp;T$3,データシート2!$A:$SI,MATCH($R$2&amp;"_"&amp;$B117,データシート2!$A$1:$SI$1,0),0)</f>
        <v>3.1749999999999998</v>
      </c>
      <c r="U117" s="1044">
        <f>VLOOKUP($D$3&amp;"_"&amp;U$3,データシート2!$A:$SI,MATCH($R$2&amp;"_"&amp;$B117,データシート2!$A$1:$SI$1,0),0)</f>
        <v>3.1749999999999998</v>
      </c>
      <c r="V117" s="1044">
        <f>VLOOKUP($D$3&amp;"_"&amp;V$3,データシート2!$A:$SI,MATCH($R$2&amp;"_"&amp;$B117,データシート2!$A$1:$SI$1,0),0)</f>
        <v>4.8029999999999999</v>
      </c>
      <c r="W117" s="1044">
        <f>VLOOKUP($D$3&amp;"_"&amp;W$3,データシート2!$A:$SI,MATCH($R$2&amp;"_"&amp;$B117,データシート2!$A$1:$SI$1,0),0)</f>
        <v>4.7119999999999997</v>
      </c>
      <c r="X117" s="1044">
        <f>VLOOKUP($D$3&amp;"_"&amp;X$3,データシート2!$A:$SI,MATCH($R$2&amp;"_"&amp;$B117,データシート2!$A$1:$SI$1,0),0)</f>
        <v>4.7690000000000001</v>
      </c>
      <c r="Y117" s="1044">
        <f>VLOOKUP($D$3&amp;"_"&amp;Y$3,データシート2!$A:$SI,MATCH($R$2&amp;"_"&amp;$B117,データシート2!$A$1:$SI$1,0),0)</f>
        <v>4.6849999999999996</v>
      </c>
      <c r="Z117" s="1044">
        <f>VLOOKUP($D$3&amp;"_"&amp;Z$3,データシート2!$A:$SI,MATCH($R$2&amp;"_"&amp;$B117,データシート2!$A$1:$SI$1,0),0)</f>
        <v>4.3440000000000003</v>
      </c>
      <c r="AA117" s="1044">
        <f>VLOOKUP($D$3&amp;"_"&amp;AA$3,データシート2!$A:$SI,MATCH($R$2&amp;"_"&amp;$B117,データシート2!$A$1:$SI$1,0),0)</f>
        <v>4.423</v>
      </c>
      <c r="AB117" s="1045">
        <f>VLOOKUP($D$3&amp;"_"&amp;AB$3,データシート2!$A:$SI,MATCH($R$2&amp;"_"&amp;$B117,データシート2!$A$1:$SI$1,0),0)</f>
        <v>4.1689999999999996</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1</v>
      </c>
      <c r="H118" s="838">
        <f>VLOOKUP($D$3&amp;"_"&amp;H$3,データシート2!$A:$SI,MATCH($G$2&amp;"_"&amp;$C118,データシート2!$A$1:$SI$1,0),0)</f>
        <v>1</v>
      </c>
      <c r="I118" s="838">
        <f>VLOOKUP($D$3&amp;"_"&amp;I$3,データシート2!$A:$SI,MATCH($G$2&amp;"_"&amp;$C118,データシート2!$A$1:$SI$1,0),0)</f>
        <v>1</v>
      </c>
      <c r="J118" s="838">
        <f>VLOOKUP($D$3&amp;"_"&amp;J$3,データシート2!$A:$SI,MATCH($G$2&amp;"_"&amp;$C118,データシート2!$A$1:$SI$1,0),0)</f>
        <v>1</v>
      </c>
      <c r="K118" s="839">
        <f>VLOOKUP($D$3&amp;"_"&amp;K$3,データシート2!$A:$SI,MATCH($G$2&amp;"_"&amp;$C118,データシート2!$A$1:$SI$1,0),0)</f>
        <v>1</v>
      </c>
      <c r="L118" s="839">
        <f>VLOOKUP($D$3&amp;"_"&amp;L$3,データシート2!$A:$SI,MATCH($G$2&amp;"_"&amp;$C118,データシート2!$A$1:$SI$1,0),0)</f>
        <v>1</v>
      </c>
      <c r="M118" s="839">
        <f>VLOOKUP($D$3&amp;"_"&amp;M$3,データシート2!$A:$SI,MATCH($G$2&amp;"_"&amp;$C118,データシート2!$A$1:$SI$1,0),0)</f>
        <v>1</v>
      </c>
      <c r="N118" s="839">
        <f>VLOOKUP($D$3&amp;"_"&amp;N$3,データシート2!$A:$SI,MATCH($G$2&amp;"_"&amp;$C118,データシート2!$A$1:$SI$1,0),0)</f>
        <v>1</v>
      </c>
      <c r="O118" s="839">
        <f>VLOOKUP($D$3&amp;"_"&amp;O$3,データシート2!$A:$SI,MATCH($G$2&amp;"_"&amp;$C118,データシート2!$A$1:$SI$1,0),0)</f>
        <v>1</v>
      </c>
      <c r="P118" s="839">
        <f>VLOOKUP($D$3&amp;"_"&amp;P$3,データシート2!$A:$SI,MATCH($G$2&amp;"_"&amp;$C118,データシート2!$A$1:$SI$1,0),0)</f>
        <v>1</v>
      </c>
      <c r="Q118" s="840">
        <f>VLOOKUP($D$3&amp;"_"&amp;Q$3,データシート2!$A:$SI,MATCH($G$2&amp;"_"&amp;$C118,データシート2!$A$1:$SI$1,0),0)</f>
        <v>1</v>
      </c>
      <c r="R118" s="1052">
        <f>VLOOKUP($D$3&amp;"_"&amp;R$3,データシート2!$A:$SI,MATCH($R$2&amp;"_"&amp;$C118,データシート2!$A$1:$SI$1,0),0)</f>
        <v>3.1019999999999999</v>
      </c>
      <c r="S118" s="1047">
        <f>VLOOKUP($D$3&amp;"_"&amp;S$3,データシート2!$A:$SI,MATCH($R$2&amp;"_"&amp;$C118,データシート2!$A$1:$SI$1,0),0)</f>
        <v>2.988</v>
      </c>
      <c r="T118" s="1047">
        <f>VLOOKUP($D$3&amp;"_"&amp;T$3,データシート2!$A:$SI,MATCH($R$2&amp;"_"&amp;$C118,データシート2!$A$1:$SI$1,0),0)</f>
        <v>3.1749999999999998</v>
      </c>
      <c r="U118" s="1047">
        <f>VLOOKUP($D$3&amp;"_"&amp;U$3,データシート2!$A:$SI,MATCH($R$2&amp;"_"&amp;$C118,データシート2!$A$1:$SI$1,0),0)</f>
        <v>3.1749999999999998</v>
      </c>
      <c r="V118" s="1047">
        <f>VLOOKUP($D$3&amp;"_"&amp;V$3,データシート2!$A:$SI,MATCH($R$2&amp;"_"&amp;$C118,データシート2!$A$1:$SI$1,0),0)</f>
        <v>4.8029999999999999</v>
      </c>
      <c r="W118" s="1047">
        <f>VLOOKUP($D$3&amp;"_"&amp;W$3,データシート2!$A:$SI,MATCH($R$2&amp;"_"&amp;$C118,データシート2!$A$1:$SI$1,0),0)</f>
        <v>4.7119999999999997</v>
      </c>
      <c r="X118" s="1047">
        <f>VLOOKUP($D$3&amp;"_"&amp;X$3,データシート2!$A:$SI,MATCH($R$2&amp;"_"&amp;$C118,データシート2!$A$1:$SI$1,0),0)</f>
        <v>4.7690000000000001</v>
      </c>
      <c r="Y118" s="1047">
        <f>VLOOKUP($D$3&amp;"_"&amp;Y$3,データシート2!$A:$SI,MATCH($R$2&amp;"_"&amp;$C118,データシート2!$A$1:$SI$1,0),0)</f>
        <v>4.6849999999999996</v>
      </c>
      <c r="Z118" s="1047">
        <f>VLOOKUP($D$3&amp;"_"&amp;Z$3,データシート2!$A:$SI,MATCH($R$2&amp;"_"&amp;$C118,データシート2!$A$1:$SI$1,0),0)</f>
        <v>4.3440000000000003</v>
      </c>
      <c r="AA118" s="1047">
        <f>VLOOKUP($D$3&amp;"_"&amp;AA$3,データシート2!$A:$SI,MATCH($R$2&amp;"_"&amp;$C118,データシート2!$A$1:$SI$1,0),0)</f>
        <v>4.423</v>
      </c>
      <c r="AB118" s="1048">
        <f>VLOOKUP($D$3&amp;"_"&amp;AB$3,データシート2!$A:$SI,MATCH($R$2&amp;"_"&amp;$C118,データシート2!$A$1:$SI$1,0),0)</f>
        <v>4.1689999999999996</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1784</v>
      </c>
      <c r="B9" s="80">
        <v>375</v>
      </c>
      <c r="C9" s="80">
        <v>1</v>
      </c>
      <c r="D9" s="80">
        <v>23</v>
      </c>
      <c r="E9" s="80">
        <v>1990</v>
      </c>
      <c r="F9" s="80" t="s">
        <v>562</v>
      </c>
      <c r="G9" s="80" t="s">
        <v>1785</v>
      </c>
      <c r="H9" s="80" t="s">
        <v>1786</v>
      </c>
      <c r="I9" s="177"/>
      <c r="J9" s="81">
        <v>114.15656192466443</v>
      </c>
      <c r="K9" s="81">
        <v>5.8563356029565874</v>
      </c>
      <c r="L9" s="81">
        <v>31.515595600090371</v>
      </c>
      <c r="M9" s="81">
        <v>12.774526463420468</v>
      </c>
      <c r="N9" s="81">
        <v>33.09000677629178</v>
      </c>
      <c r="O9" s="81">
        <v>22.61058983126113</v>
      </c>
      <c r="P9" s="81">
        <v>34.248847048151475</v>
      </c>
      <c r="Q9" s="81">
        <v>1.8245811415308797</v>
      </c>
      <c r="R9" s="81">
        <v>0</v>
      </c>
      <c r="S9" s="81">
        <v>1.8998685746959589</v>
      </c>
      <c r="T9" s="82"/>
      <c r="U9" s="81">
        <v>7770958</v>
      </c>
      <c r="V9" s="81">
        <v>1844</v>
      </c>
      <c r="W9" s="81">
        <v>292</v>
      </c>
      <c r="X9" s="81">
        <v>5093</v>
      </c>
      <c r="Y9" s="81">
        <v>7736</v>
      </c>
      <c r="Z9" s="81">
        <v>9300</v>
      </c>
      <c r="AA9" s="81">
        <v>8316</v>
      </c>
      <c r="AB9" s="81">
        <v>29625</v>
      </c>
      <c r="AC9" s="81">
        <v>0</v>
      </c>
      <c r="AD9" s="81">
        <v>1.8998685746959589</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1787</v>
      </c>
      <c r="B10" s="80">
        <v>376</v>
      </c>
      <c r="C10" s="80">
        <v>2</v>
      </c>
      <c r="D10" s="80">
        <v>23</v>
      </c>
      <c r="E10" s="80">
        <v>2005</v>
      </c>
      <c r="F10" s="80" t="s">
        <v>565</v>
      </c>
      <c r="G10" s="80" t="s">
        <v>1785</v>
      </c>
      <c r="H10" s="80" t="s">
        <v>1786</v>
      </c>
      <c r="I10" s="177"/>
      <c r="J10" s="81">
        <v>121.94618323998726</v>
      </c>
      <c r="K10" s="81">
        <v>3.5940144959230591</v>
      </c>
      <c r="L10" s="81">
        <v>22.566884752468717</v>
      </c>
      <c r="M10" s="81">
        <v>21.002610020850724</v>
      </c>
      <c r="N10" s="81">
        <v>44.248179545468005</v>
      </c>
      <c r="O10" s="81">
        <v>34.628519917906644</v>
      </c>
      <c r="P10" s="81">
        <v>29.583627417765317</v>
      </c>
      <c r="Q10" s="81">
        <v>1.6556827057178707</v>
      </c>
      <c r="R10" s="81">
        <v>0</v>
      </c>
      <c r="S10" s="81">
        <v>1.2992218916337954</v>
      </c>
      <c r="T10" s="82"/>
      <c r="U10" s="81">
        <v>8323597</v>
      </c>
      <c r="V10" s="81">
        <v>1381</v>
      </c>
      <c r="W10" s="81">
        <v>199</v>
      </c>
      <c r="X10" s="81">
        <v>4441</v>
      </c>
      <c r="Y10" s="81">
        <v>8546</v>
      </c>
      <c r="Z10" s="81">
        <v>16482</v>
      </c>
      <c r="AA10" s="81">
        <v>5883</v>
      </c>
      <c r="AB10" s="81">
        <v>28103</v>
      </c>
      <c r="AC10" s="81">
        <v>0</v>
      </c>
      <c r="AD10" s="81">
        <v>1.2992218916337954</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1788</v>
      </c>
      <c r="B11" s="80">
        <v>377</v>
      </c>
      <c r="C11" s="80">
        <v>3</v>
      </c>
      <c r="D11" s="80">
        <v>23</v>
      </c>
      <c r="E11" s="80">
        <v>2006</v>
      </c>
      <c r="F11" s="80" t="s">
        <v>566</v>
      </c>
      <c r="G11" s="80" t="s">
        <v>1785</v>
      </c>
      <c r="H11" s="80" t="s">
        <v>1786</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1789</v>
      </c>
      <c r="B12" s="80">
        <v>378</v>
      </c>
      <c r="C12" s="80">
        <v>4</v>
      </c>
      <c r="D12" s="80">
        <v>23</v>
      </c>
      <c r="E12" s="80">
        <v>2007</v>
      </c>
      <c r="F12" s="80" t="s">
        <v>567</v>
      </c>
      <c r="G12" s="80" t="s">
        <v>1785</v>
      </c>
      <c r="H12" s="80" t="s">
        <v>1786</v>
      </c>
      <c r="I12" s="177"/>
      <c r="J12" s="81">
        <v>133.95226395131331</v>
      </c>
      <c r="K12" s="81">
        <v>4.003296008362101</v>
      </c>
      <c r="L12" s="81">
        <v>63.603719231995719</v>
      </c>
      <c r="M12" s="81">
        <v>30.696697700907766</v>
      </c>
      <c r="N12" s="81">
        <v>57.182367361983268</v>
      </c>
      <c r="O12" s="81">
        <v>33.899142285953602</v>
      </c>
      <c r="P12" s="81">
        <v>28.979395503950677</v>
      </c>
      <c r="Q12" s="81">
        <v>1.7244955378085693</v>
      </c>
      <c r="R12" s="81">
        <v>0</v>
      </c>
      <c r="S12" s="81">
        <v>1.4273433100966473</v>
      </c>
      <c r="T12" s="82"/>
      <c r="U12" s="81">
        <v>9674934</v>
      </c>
      <c r="V12" s="81">
        <v>1228</v>
      </c>
      <c r="W12" s="81">
        <v>532</v>
      </c>
      <c r="X12" s="81">
        <v>5385</v>
      </c>
      <c r="Y12" s="81">
        <v>8604</v>
      </c>
      <c r="Z12" s="81">
        <v>16773</v>
      </c>
      <c r="AA12" s="81">
        <v>5675</v>
      </c>
      <c r="AB12" s="81">
        <v>27723</v>
      </c>
      <c r="AC12" s="81">
        <v>0</v>
      </c>
      <c r="AD12" s="81">
        <v>1.4273433100966473</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1790</v>
      </c>
      <c r="B13" s="80">
        <v>379</v>
      </c>
      <c r="C13" s="80">
        <v>5</v>
      </c>
      <c r="D13" s="80">
        <v>23</v>
      </c>
      <c r="E13" s="80">
        <v>2008</v>
      </c>
      <c r="F13" s="80" t="s">
        <v>84</v>
      </c>
      <c r="G13" s="80" t="s">
        <v>1785</v>
      </c>
      <c r="H13" s="80" t="s">
        <v>1786</v>
      </c>
      <c r="I13" s="177"/>
      <c r="J13" s="81">
        <v>117.88001157654159</v>
      </c>
      <c r="K13" s="81">
        <v>2.7996872945999636</v>
      </c>
      <c r="L13" s="81">
        <v>53.677639919815398</v>
      </c>
      <c r="M13" s="81">
        <v>29.675980803198495</v>
      </c>
      <c r="N13" s="81">
        <v>48.301314720682548</v>
      </c>
      <c r="O13" s="81">
        <v>32.962510831038273</v>
      </c>
      <c r="P13" s="81">
        <v>27.824219198061499</v>
      </c>
      <c r="Q13" s="81">
        <v>1.6791747767371705</v>
      </c>
      <c r="R13" s="81">
        <v>0</v>
      </c>
      <c r="S13" s="81">
        <v>1.0004416300335452</v>
      </c>
      <c r="T13" s="82"/>
      <c r="U13" s="81">
        <v>9982065</v>
      </c>
      <c r="V13" s="81">
        <v>1228</v>
      </c>
      <c r="W13" s="81">
        <v>532</v>
      </c>
      <c r="X13" s="81">
        <v>5385</v>
      </c>
      <c r="Y13" s="81">
        <v>8595</v>
      </c>
      <c r="Z13" s="81">
        <v>16882</v>
      </c>
      <c r="AA13" s="81">
        <v>5455</v>
      </c>
      <c r="AB13" s="81">
        <v>27438</v>
      </c>
      <c r="AC13" s="81">
        <v>0</v>
      </c>
      <c r="AD13" s="81">
        <v>1.0004416300335452</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1791</v>
      </c>
      <c r="B14" s="80">
        <v>380</v>
      </c>
      <c r="C14" s="80">
        <v>6</v>
      </c>
      <c r="D14" s="80">
        <v>23</v>
      </c>
      <c r="E14" s="80">
        <v>2009</v>
      </c>
      <c r="F14" s="80" t="s">
        <v>85</v>
      </c>
      <c r="G14" s="80" t="s">
        <v>1785</v>
      </c>
      <c r="H14" s="80" t="s">
        <v>1786</v>
      </c>
      <c r="I14" s="177"/>
      <c r="J14" s="81">
        <v>92.62608536919646</v>
      </c>
      <c r="K14" s="81">
        <v>2.1979384600488245</v>
      </c>
      <c r="L14" s="81">
        <v>21.39759212900551</v>
      </c>
      <c r="M14" s="81">
        <v>25.257861231969624</v>
      </c>
      <c r="N14" s="81">
        <v>38.32407040325598</v>
      </c>
      <c r="O14" s="81">
        <v>33.586903403597184</v>
      </c>
      <c r="P14" s="81">
        <v>26.417285222340997</v>
      </c>
      <c r="Q14" s="81">
        <v>1.5890345186971369</v>
      </c>
      <c r="R14" s="81">
        <v>0</v>
      </c>
      <c r="S14" s="81">
        <v>0.9488354282101783</v>
      </c>
      <c r="T14" s="82"/>
      <c r="U14" s="81">
        <v>7840359</v>
      </c>
      <c r="V14" s="81">
        <v>1128</v>
      </c>
      <c r="W14" s="81">
        <v>325</v>
      </c>
      <c r="X14" s="81">
        <v>5418</v>
      </c>
      <c r="Y14" s="81">
        <v>8616</v>
      </c>
      <c r="Z14" s="81">
        <v>16979</v>
      </c>
      <c r="AA14" s="81">
        <v>5317</v>
      </c>
      <c r="AB14" s="81">
        <v>27257</v>
      </c>
      <c r="AC14" s="81">
        <v>0</v>
      </c>
      <c r="AD14" s="81">
        <v>0.9488354282101783</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204.30500000000001</v>
      </c>
      <c r="BJ14" s="81">
        <v>0</v>
      </c>
      <c r="BK14" s="81">
        <v>0</v>
      </c>
      <c r="BL14" s="81">
        <v>0</v>
      </c>
      <c r="BM14" s="82"/>
      <c r="BN14" s="81">
        <v>0</v>
      </c>
      <c r="BO14" s="81">
        <v>0</v>
      </c>
      <c r="BP14" s="81">
        <v>8</v>
      </c>
      <c r="BQ14" s="81">
        <v>0</v>
      </c>
      <c r="BR14" s="81">
        <v>0</v>
      </c>
      <c r="BS14" s="81">
        <v>0</v>
      </c>
      <c r="BT14"/>
      <c r="BU14" s="80"/>
      <c r="BV14" s="80"/>
      <c r="BW14" s="80"/>
      <c r="BX14" s="80"/>
      <c r="BY14" s="80"/>
      <c r="BZ14" s="80"/>
      <c r="CA14" s="80"/>
      <c r="CB14" s="80"/>
      <c r="CC14" s="80"/>
    </row>
    <row r="15" spans="1:81">
      <c r="A15" s="80" t="s">
        <v>1792</v>
      </c>
      <c r="B15" s="80">
        <v>381</v>
      </c>
      <c r="C15" s="80">
        <v>7</v>
      </c>
      <c r="D15" s="80">
        <v>23</v>
      </c>
      <c r="E15" s="80">
        <v>2010</v>
      </c>
      <c r="F15" s="80" t="s">
        <v>86</v>
      </c>
      <c r="G15" s="80" t="s">
        <v>1785</v>
      </c>
      <c r="H15" s="80" t="s">
        <v>1786</v>
      </c>
      <c r="I15" s="177"/>
      <c r="J15" s="81">
        <v>106.34382436098156</v>
      </c>
      <c r="K15" s="81">
        <v>2.4680079101916097</v>
      </c>
      <c r="L15" s="81">
        <v>20.016818878462832</v>
      </c>
      <c r="M15" s="81">
        <v>29.283941230457007</v>
      </c>
      <c r="N15" s="81">
        <v>45.893830713556838</v>
      </c>
      <c r="O15" s="81">
        <v>33.48274752655832</v>
      </c>
      <c r="P15" s="81">
        <v>26.309180159526775</v>
      </c>
      <c r="Q15" s="81">
        <v>1.6382121324286232</v>
      </c>
      <c r="R15" s="81">
        <v>0</v>
      </c>
      <c r="S15" s="81">
        <v>1.4058631856377295</v>
      </c>
      <c r="T15" s="82"/>
      <c r="U15" s="81">
        <v>9191474</v>
      </c>
      <c r="V15" s="81">
        <v>1128</v>
      </c>
      <c r="W15" s="81">
        <v>325</v>
      </c>
      <c r="X15" s="81">
        <v>5418</v>
      </c>
      <c r="Y15" s="81">
        <v>8634</v>
      </c>
      <c r="Z15" s="81">
        <v>17005</v>
      </c>
      <c r="AA15" s="81">
        <v>5163</v>
      </c>
      <c r="AB15" s="81">
        <v>26926</v>
      </c>
      <c r="AC15" s="81">
        <v>0</v>
      </c>
      <c r="AD15" s="81">
        <v>1.4058631856377295</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171.13800000000001</v>
      </c>
      <c r="BJ15" s="81">
        <v>0</v>
      </c>
      <c r="BK15" s="81">
        <v>0</v>
      </c>
      <c r="BL15" s="81">
        <v>0</v>
      </c>
      <c r="BM15" s="82"/>
      <c r="BN15" s="81">
        <v>0</v>
      </c>
      <c r="BO15" s="81">
        <v>0</v>
      </c>
      <c r="BP15" s="81">
        <v>10</v>
      </c>
      <c r="BQ15" s="81">
        <v>0</v>
      </c>
      <c r="BR15" s="81">
        <v>0</v>
      </c>
      <c r="BS15" s="81">
        <v>0</v>
      </c>
      <c r="BT15"/>
      <c r="BU15" s="80">
        <v>171.13800000000001</v>
      </c>
      <c r="BV15" s="80">
        <v>0</v>
      </c>
      <c r="BW15" s="80">
        <v>0</v>
      </c>
      <c r="BX15" s="80">
        <v>0</v>
      </c>
      <c r="BY15" s="80">
        <v>0</v>
      </c>
      <c r="BZ15" s="80">
        <v>0</v>
      </c>
      <c r="CA15" s="80">
        <v>0</v>
      </c>
      <c r="CB15" s="80">
        <v>0</v>
      </c>
      <c r="CC15" s="80">
        <v>0</v>
      </c>
    </row>
    <row r="16" spans="1:81">
      <c r="A16" s="80" t="s">
        <v>1793</v>
      </c>
      <c r="B16" s="80">
        <v>382</v>
      </c>
      <c r="C16" s="80">
        <v>8</v>
      </c>
      <c r="D16" s="80">
        <v>23</v>
      </c>
      <c r="E16" s="80">
        <v>2011</v>
      </c>
      <c r="F16" s="80" t="s">
        <v>87</v>
      </c>
      <c r="G16" s="80" t="s">
        <v>1785</v>
      </c>
      <c r="H16" s="80" t="s">
        <v>1786</v>
      </c>
      <c r="I16" s="177"/>
      <c r="J16" s="81">
        <v>130.09272743249502</v>
      </c>
      <c r="K16" s="81">
        <v>3.4067497925078181</v>
      </c>
      <c r="L16" s="81">
        <v>17.850639548208832</v>
      </c>
      <c r="M16" s="81">
        <v>37.022543453832405</v>
      </c>
      <c r="N16" s="81">
        <v>57.906362944096863</v>
      </c>
      <c r="O16" s="81">
        <v>33.152372961514686</v>
      </c>
      <c r="P16" s="81">
        <v>25.153009388513443</v>
      </c>
      <c r="Q16" s="81">
        <v>1.8702521152996285</v>
      </c>
      <c r="R16" s="81">
        <v>0</v>
      </c>
      <c r="S16" s="81">
        <v>1.803582866431348</v>
      </c>
      <c r="T16" s="82"/>
      <c r="U16" s="81">
        <v>9044297</v>
      </c>
      <c r="V16" s="81">
        <v>1128</v>
      </c>
      <c r="W16" s="81">
        <v>325</v>
      </c>
      <c r="X16" s="81">
        <v>5418</v>
      </c>
      <c r="Y16" s="81">
        <v>8653</v>
      </c>
      <c r="Z16" s="81">
        <v>17203</v>
      </c>
      <c r="AA16" s="81">
        <v>5083</v>
      </c>
      <c r="AB16" s="81">
        <v>26650</v>
      </c>
      <c r="AC16" s="81">
        <v>0</v>
      </c>
      <c r="AD16" s="81">
        <v>1.803582866431348</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185.566</v>
      </c>
      <c r="BJ16" s="81">
        <v>0</v>
      </c>
      <c r="BK16" s="81">
        <v>0</v>
      </c>
      <c r="BL16" s="81">
        <v>0</v>
      </c>
      <c r="BM16" s="82"/>
      <c r="BN16" s="81">
        <v>0</v>
      </c>
      <c r="BO16" s="81">
        <v>0</v>
      </c>
      <c r="BP16" s="81">
        <v>10</v>
      </c>
      <c r="BQ16" s="81">
        <v>0</v>
      </c>
      <c r="BR16" s="81">
        <v>0</v>
      </c>
      <c r="BS16" s="81">
        <v>0</v>
      </c>
      <c r="BT16"/>
      <c r="BU16" s="80">
        <v>185.566</v>
      </c>
      <c r="BV16" s="80">
        <v>0</v>
      </c>
      <c r="BW16" s="80">
        <v>0</v>
      </c>
      <c r="BX16" s="80">
        <v>0</v>
      </c>
      <c r="BY16" s="80">
        <v>0</v>
      </c>
      <c r="BZ16" s="80">
        <v>0</v>
      </c>
      <c r="CA16" s="80">
        <v>0</v>
      </c>
      <c r="CB16" s="80">
        <v>0</v>
      </c>
      <c r="CC16" s="80">
        <v>0</v>
      </c>
    </row>
    <row r="17" spans="1:81">
      <c r="A17" s="80" t="s">
        <v>1794</v>
      </c>
      <c r="B17" s="80">
        <v>383</v>
      </c>
      <c r="C17" s="80">
        <v>9</v>
      </c>
      <c r="D17" s="80">
        <v>23</v>
      </c>
      <c r="E17" s="80">
        <v>2012</v>
      </c>
      <c r="F17" s="80" t="s">
        <v>88</v>
      </c>
      <c r="G17" s="80" t="s">
        <v>1785</v>
      </c>
      <c r="H17" s="80" t="s">
        <v>1786</v>
      </c>
      <c r="I17" s="177"/>
      <c r="J17" s="81">
        <v>147.91096816293739</v>
      </c>
      <c r="K17" s="81">
        <v>3.0804024735618336</v>
      </c>
      <c r="L17" s="81">
        <v>17.369598941137326</v>
      </c>
      <c r="M17" s="81">
        <v>35.812543996222153</v>
      </c>
      <c r="N17" s="81">
        <v>62.212735706103288</v>
      </c>
      <c r="O17" s="81">
        <v>33.229907928676319</v>
      </c>
      <c r="P17" s="81">
        <v>24.669067419391027</v>
      </c>
      <c r="Q17" s="81">
        <v>2.0296968088082625</v>
      </c>
      <c r="R17" s="81">
        <v>0</v>
      </c>
      <c r="S17" s="81">
        <v>1.5371915042998117</v>
      </c>
      <c r="T17" s="82"/>
      <c r="U17" s="81">
        <v>10130922</v>
      </c>
      <c r="V17" s="81">
        <v>1128</v>
      </c>
      <c r="W17" s="81">
        <v>325</v>
      </c>
      <c r="X17" s="81">
        <v>5418</v>
      </c>
      <c r="Y17" s="81">
        <v>8893</v>
      </c>
      <c r="Z17" s="81">
        <v>17380</v>
      </c>
      <c r="AA17" s="81">
        <v>4957</v>
      </c>
      <c r="AB17" s="81">
        <v>26620</v>
      </c>
      <c r="AC17" s="81">
        <v>0</v>
      </c>
      <c r="AD17" s="81">
        <v>1.5371915042998117</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250.38</v>
      </c>
      <c r="BJ17" s="81">
        <v>0</v>
      </c>
      <c r="BK17" s="81">
        <v>0</v>
      </c>
      <c r="BL17" s="81">
        <v>0</v>
      </c>
      <c r="BM17" s="82"/>
      <c r="BN17" s="81">
        <v>0</v>
      </c>
      <c r="BO17" s="81">
        <v>0</v>
      </c>
      <c r="BP17" s="81">
        <v>10</v>
      </c>
      <c r="BQ17" s="81">
        <v>0</v>
      </c>
      <c r="BR17" s="81">
        <v>0</v>
      </c>
      <c r="BS17" s="81">
        <v>0</v>
      </c>
      <c r="BT17"/>
      <c r="BU17" s="80">
        <v>250.38</v>
      </c>
      <c r="BV17" s="80">
        <v>0</v>
      </c>
      <c r="BW17" s="80">
        <v>0</v>
      </c>
      <c r="BX17" s="80">
        <v>0</v>
      </c>
      <c r="BY17" s="80">
        <v>0</v>
      </c>
      <c r="BZ17" s="80">
        <v>0</v>
      </c>
      <c r="CA17" s="80">
        <v>0</v>
      </c>
      <c r="CB17" s="80">
        <v>0</v>
      </c>
      <c r="CC17" s="80">
        <v>0</v>
      </c>
    </row>
    <row r="18" spans="1:81">
      <c r="A18" s="80" t="s">
        <v>1795</v>
      </c>
      <c r="B18" s="80">
        <v>384</v>
      </c>
      <c r="C18" s="80">
        <v>10</v>
      </c>
      <c r="D18" s="80">
        <v>23</v>
      </c>
      <c r="E18" s="80">
        <v>2013</v>
      </c>
      <c r="F18" s="80" t="s">
        <v>89</v>
      </c>
      <c r="G18" s="80" t="s">
        <v>1785</v>
      </c>
      <c r="H18" s="80" t="s">
        <v>1786</v>
      </c>
      <c r="I18" s="177"/>
      <c r="J18" s="81">
        <v>144.51814455847708</v>
      </c>
      <c r="K18" s="81">
        <v>2.4626885011155508</v>
      </c>
      <c r="L18" s="81">
        <v>15.902273802733298</v>
      </c>
      <c r="M18" s="81">
        <v>34.36671234422294</v>
      </c>
      <c r="N18" s="81">
        <v>53.621974238426155</v>
      </c>
      <c r="O18" s="81">
        <v>32.098843663350436</v>
      </c>
      <c r="P18" s="81">
        <v>24.062666895465046</v>
      </c>
      <c r="Q18" s="81">
        <v>2.0452983412792021</v>
      </c>
      <c r="R18" s="81">
        <v>0</v>
      </c>
      <c r="S18" s="81">
        <v>1.2207909658369784</v>
      </c>
      <c r="T18" s="82"/>
      <c r="U18" s="81">
        <v>10414722</v>
      </c>
      <c r="V18" s="81">
        <v>1128</v>
      </c>
      <c r="W18" s="81">
        <v>325</v>
      </c>
      <c r="X18" s="81">
        <v>5418</v>
      </c>
      <c r="Y18" s="81">
        <v>8910</v>
      </c>
      <c r="Z18" s="81">
        <v>17538</v>
      </c>
      <c r="AA18" s="81">
        <v>4817</v>
      </c>
      <c r="AB18" s="81">
        <v>26440</v>
      </c>
      <c r="AC18" s="81">
        <v>0</v>
      </c>
      <c r="AD18" s="81">
        <v>1.2207909658369784</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232.971</v>
      </c>
      <c r="BJ18" s="81">
        <v>0</v>
      </c>
      <c r="BK18" s="81">
        <v>0</v>
      </c>
      <c r="BL18" s="81">
        <v>0</v>
      </c>
      <c r="BM18" s="82"/>
      <c r="BN18" s="81">
        <v>0</v>
      </c>
      <c r="BO18" s="81">
        <v>0</v>
      </c>
      <c r="BP18" s="81">
        <v>10</v>
      </c>
      <c r="BQ18" s="81">
        <v>0</v>
      </c>
      <c r="BR18" s="81">
        <v>0</v>
      </c>
      <c r="BS18" s="81">
        <v>0</v>
      </c>
      <c r="BT18"/>
      <c r="BU18" s="80">
        <v>232.971</v>
      </c>
      <c r="BV18" s="80">
        <v>0</v>
      </c>
      <c r="BW18" s="80">
        <v>0</v>
      </c>
      <c r="BX18" s="80">
        <v>0</v>
      </c>
      <c r="BY18" s="80">
        <v>0</v>
      </c>
      <c r="BZ18" s="80">
        <v>0</v>
      </c>
      <c r="CA18" s="80">
        <v>0</v>
      </c>
      <c r="CB18" s="80">
        <v>0</v>
      </c>
      <c r="CC18" s="80">
        <v>0</v>
      </c>
    </row>
    <row r="19" spans="1:81">
      <c r="A19" s="80" t="s">
        <v>1796</v>
      </c>
      <c r="B19" s="80">
        <v>385</v>
      </c>
      <c r="C19" s="80">
        <v>11</v>
      </c>
      <c r="D19" s="80">
        <v>23</v>
      </c>
      <c r="E19" s="80">
        <v>2014</v>
      </c>
      <c r="F19" s="80" t="s">
        <v>90</v>
      </c>
      <c r="G19" s="80" t="s">
        <v>1785</v>
      </c>
      <c r="H19" s="80" t="s">
        <v>1786</v>
      </c>
      <c r="I19" s="177"/>
      <c r="J19" s="81">
        <v>134.35469871044268</v>
      </c>
      <c r="K19" s="81">
        <v>2.5690979161092113</v>
      </c>
      <c r="L19" s="81">
        <v>20.679717625914357</v>
      </c>
      <c r="M19" s="81">
        <v>33.307039807523928</v>
      </c>
      <c r="N19" s="81">
        <v>52.300746252285606</v>
      </c>
      <c r="O19" s="81">
        <v>30.569221091826844</v>
      </c>
      <c r="P19" s="81">
        <v>23.645513608089232</v>
      </c>
      <c r="Q19" s="81">
        <v>1.9378046490256191</v>
      </c>
      <c r="R19" s="81">
        <v>0</v>
      </c>
      <c r="S19" s="81">
        <v>1.3494469691605109</v>
      </c>
      <c r="T19" s="82"/>
      <c r="U19" s="81">
        <v>10014714</v>
      </c>
      <c r="V19" s="81">
        <v>979</v>
      </c>
      <c r="W19" s="81">
        <v>484</v>
      </c>
      <c r="X19" s="81">
        <v>5194</v>
      </c>
      <c r="Y19" s="81">
        <v>8917</v>
      </c>
      <c r="Z19" s="81">
        <v>17591</v>
      </c>
      <c r="AA19" s="81">
        <v>4709</v>
      </c>
      <c r="AB19" s="81">
        <v>26109</v>
      </c>
      <c r="AC19" s="81">
        <v>0</v>
      </c>
      <c r="AD19" s="81">
        <v>1.3494469691605109</v>
      </c>
      <c r="AE19" s="82"/>
      <c r="AF19" s="81">
        <v>139069062.36344388</v>
      </c>
      <c r="AG19" s="81">
        <v>1948018.2217762021</v>
      </c>
      <c r="AH19" s="81">
        <v>3328166.638831568</v>
      </c>
      <c r="AI19" s="81">
        <v>30183032.17899552</v>
      </c>
      <c r="AJ19" s="81">
        <v>63833646.015794098</v>
      </c>
      <c r="AK19" s="81">
        <v>0</v>
      </c>
      <c r="AL19" s="81">
        <v>0</v>
      </c>
      <c r="AM19" s="81">
        <v>3584375.5476004132</v>
      </c>
      <c r="AN19" s="81">
        <v>0</v>
      </c>
      <c r="AO19" s="81">
        <v>0</v>
      </c>
      <c r="AP19" s="82"/>
      <c r="AQ19" s="81">
        <v>73</v>
      </c>
      <c r="AR19" s="81">
        <v>33</v>
      </c>
      <c r="AS19" s="81">
        <v>1</v>
      </c>
      <c r="AT19" s="81">
        <v>0</v>
      </c>
      <c r="AU19" s="81">
        <v>0</v>
      </c>
      <c r="AV19" s="81">
        <v>0</v>
      </c>
      <c r="AW19" s="81" t="s">
        <v>564</v>
      </c>
      <c r="AX19" s="82"/>
      <c r="AY19" s="81">
        <v>340.91800000000001</v>
      </c>
      <c r="AZ19" s="81">
        <v>664.8</v>
      </c>
      <c r="BA19" s="81">
        <v>1500</v>
      </c>
      <c r="BB19" s="81">
        <v>0</v>
      </c>
      <c r="BC19" s="81">
        <v>0</v>
      </c>
      <c r="BD19" s="81">
        <v>0</v>
      </c>
      <c r="BE19" s="81" t="s">
        <v>564</v>
      </c>
      <c r="BF19" s="82"/>
      <c r="BG19" s="81">
        <v>0</v>
      </c>
      <c r="BH19" s="81">
        <v>0</v>
      </c>
      <c r="BI19" s="81">
        <v>210.273</v>
      </c>
      <c r="BJ19" s="81">
        <v>0</v>
      </c>
      <c r="BK19" s="81">
        <v>0</v>
      </c>
      <c r="BL19" s="81">
        <v>0</v>
      </c>
      <c r="BM19" s="82"/>
      <c r="BN19" s="81">
        <v>0</v>
      </c>
      <c r="BO19" s="81">
        <v>0</v>
      </c>
      <c r="BP19" s="81">
        <v>10</v>
      </c>
      <c r="BQ19" s="81">
        <v>0</v>
      </c>
      <c r="BR19" s="81">
        <v>0</v>
      </c>
      <c r="BS19" s="81">
        <v>0</v>
      </c>
      <c r="BT19"/>
      <c r="BU19" s="80">
        <v>210.273</v>
      </c>
      <c r="BV19" s="80">
        <v>0</v>
      </c>
      <c r="BW19" s="80">
        <v>0</v>
      </c>
      <c r="BX19" s="80">
        <v>0</v>
      </c>
      <c r="BY19" s="80">
        <v>0</v>
      </c>
      <c r="BZ19" s="80">
        <v>0</v>
      </c>
      <c r="CA19" s="80">
        <v>0</v>
      </c>
      <c r="CB19" s="80">
        <v>0</v>
      </c>
      <c r="CC19" s="80">
        <v>0</v>
      </c>
    </row>
    <row r="20" spans="1:81">
      <c r="A20" s="80" t="s">
        <v>1797</v>
      </c>
      <c r="B20" s="80">
        <v>386</v>
      </c>
      <c r="C20" s="80">
        <v>12</v>
      </c>
      <c r="D20" s="80">
        <v>23</v>
      </c>
      <c r="E20" s="80">
        <v>2015</v>
      </c>
      <c r="F20" s="80" t="s">
        <v>91</v>
      </c>
      <c r="G20" s="80" t="s">
        <v>1785</v>
      </c>
      <c r="H20" s="80" t="s">
        <v>1786</v>
      </c>
      <c r="I20" s="177"/>
      <c r="J20" s="81">
        <v>119.41258230918586</v>
      </c>
      <c r="K20" s="81">
        <v>2.4229874290725664</v>
      </c>
      <c r="L20" s="81">
        <v>19.429707900735366</v>
      </c>
      <c r="M20" s="81">
        <v>30.036983271349488</v>
      </c>
      <c r="N20" s="81">
        <v>49.488811815337044</v>
      </c>
      <c r="O20" s="81">
        <v>30.217262827884859</v>
      </c>
      <c r="P20" s="81">
        <v>23.201791074129574</v>
      </c>
      <c r="Q20" s="81">
        <v>1.8709305111645305</v>
      </c>
      <c r="R20" s="81">
        <v>0</v>
      </c>
      <c r="S20" s="81">
        <v>1.7814787861219679</v>
      </c>
      <c r="T20" s="82"/>
      <c r="U20" s="81">
        <v>10469555</v>
      </c>
      <c r="V20" s="81">
        <v>979</v>
      </c>
      <c r="W20" s="81">
        <v>484</v>
      </c>
      <c r="X20" s="81">
        <v>5194</v>
      </c>
      <c r="Y20" s="81">
        <v>8897</v>
      </c>
      <c r="Z20" s="81">
        <v>17556</v>
      </c>
      <c r="AA20" s="81">
        <v>4617</v>
      </c>
      <c r="AB20" s="81">
        <v>25750</v>
      </c>
      <c r="AC20" s="81">
        <v>0</v>
      </c>
      <c r="AD20" s="81">
        <v>1.7814787861219679</v>
      </c>
      <c r="AE20" s="82"/>
      <c r="AF20" s="81">
        <v>125787257.22190449</v>
      </c>
      <c r="AG20" s="81">
        <v>1735095.4946770184</v>
      </c>
      <c r="AH20" s="81">
        <v>2521079.8517538551</v>
      </c>
      <c r="AI20" s="81">
        <v>31688438.690894786</v>
      </c>
      <c r="AJ20" s="81">
        <v>63546795.346357837</v>
      </c>
      <c r="AK20" s="81">
        <v>0</v>
      </c>
      <c r="AL20" s="81">
        <v>0</v>
      </c>
      <c r="AM20" s="81">
        <v>3528929.4828126039</v>
      </c>
      <c r="AN20" s="81">
        <v>0</v>
      </c>
      <c r="AO20" s="81">
        <v>0</v>
      </c>
      <c r="AP20" s="82"/>
      <c r="AQ20" s="81">
        <v>93</v>
      </c>
      <c r="AR20" s="81">
        <v>40</v>
      </c>
      <c r="AS20" s="81">
        <v>1</v>
      </c>
      <c r="AT20" s="81">
        <v>0</v>
      </c>
      <c r="AU20" s="81">
        <v>0</v>
      </c>
      <c r="AV20" s="81">
        <v>0</v>
      </c>
      <c r="AW20" s="81" t="s">
        <v>564</v>
      </c>
      <c r="AX20" s="82"/>
      <c r="AY20" s="81">
        <v>438.81799999999998</v>
      </c>
      <c r="AZ20" s="81">
        <v>747.6</v>
      </c>
      <c r="BA20" s="81">
        <v>1500</v>
      </c>
      <c r="BB20" s="81">
        <v>0</v>
      </c>
      <c r="BC20" s="81">
        <v>0</v>
      </c>
      <c r="BD20" s="81">
        <v>0</v>
      </c>
      <c r="BE20" s="81" t="s">
        <v>564</v>
      </c>
      <c r="BF20" s="82"/>
      <c r="BG20" s="81">
        <v>0</v>
      </c>
      <c r="BH20" s="81">
        <v>0</v>
      </c>
      <c r="BI20" s="81">
        <v>202.554</v>
      </c>
      <c r="BJ20" s="81">
        <v>0</v>
      </c>
      <c r="BK20" s="81">
        <v>0</v>
      </c>
      <c r="BL20" s="81">
        <v>0</v>
      </c>
      <c r="BM20" s="82"/>
      <c r="BN20" s="81">
        <v>0</v>
      </c>
      <c r="BO20" s="81">
        <v>0</v>
      </c>
      <c r="BP20" s="81">
        <v>10</v>
      </c>
      <c r="BQ20" s="81">
        <v>0</v>
      </c>
      <c r="BR20" s="81">
        <v>0</v>
      </c>
      <c r="BS20" s="81">
        <v>0</v>
      </c>
      <c r="BT20"/>
      <c r="BU20" s="80">
        <v>202.554</v>
      </c>
      <c r="BV20" s="80">
        <v>0</v>
      </c>
      <c r="BW20" s="80">
        <v>0</v>
      </c>
      <c r="BX20" s="80">
        <v>0</v>
      </c>
      <c r="BY20" s="80">
        <v>0</v>
      </c>
      <c r="BZ20" s="80">
        <v>0</v>
      </c>
      <c r="CA20" s="80">
        <v>0</v>
      </c>
      <c r="CB20" s="80">
        <v>0</v>
      </c>
      <c r="CC20" s="80">
        <v>0</v>
      </c>
    </row>
    <row r="21" spans="1:81">
      <c r="A21" s="80" t="s">
        <v>1798</v>
      </c>
      <c r="B21" s="80">
        <v>387</v>
      </c>
      <c r="C21" s="80">
        <v>13</v>
      </c>
      <c r="D21" s="80">
        <v>23</v>
      </c>
      <c r="E21" s="80">
        <v>2016</v>
      </c>
      <c r="F21" s="80" t="s">
        <v>92</v>
      </c>
      <c r="G21" s="80" t="s">
        <v>1785</v>
      </c>
      <c r="H21" s="80" t="s">
        <v>1786</v>
      </c>
      <c r="I21" s="177"/>
      <c r="J21" s="81">
        <v>111.69299958748491</v>
      </c>
      <c r="K21" s="81">
        <v>2.4422050344585839</v>
      </c>
      <c r="L21" s="81">
        <v>22.647245333747637</v>
      </c>
      <c r="M21" s="81">
        <v>25.083661780104872</v>
      </c>
      <c r="N21" s="81">
        <v>48.242113983254669</v>
      </c>
      <c r="O21" s="81">
        <v>29.790810895290001</v>
      </c>
      <c r="P21" s="81">
        <v>22.976896026173137</v>
      </c>
      <c r="Q21" s="81">
        <v>1.8009754461526024</v>
      </c>
      <c r="R21" s="81">
        <v>0</v>
      </c>
      <c r="S21" s="81">
        <v>1.4921827528305074</v>
      </c>
      <c r="T21" s="82"/>
      <c r="U21" s="81">
        <v>9460967</v>
      </c>
      <c r="V21" s="81">
        <v>979</v>
      </c>
      <c r="W21" s="81">
        <v>484</v>
      </c>
      <c r="X21" s="81">
        <v>5194</v>
      </c>
      <c r="Y21" s="81">
        <v>8934</v>
      </c>
      <c r="Z21" s="81">
        <v>17521</v>
      </c>
      <c r="AA21" s="81">
        <v>4729</v>
      </c>
      <c r="AB21" s="81">
        <v>25498</v>
      </c>
      <c r="AC21" s="81">
        <v>0</v>
      </c>
      <c r="AD21" s="81">
        <v>1.4921827528305069</v>
      </c>
      <c r="AE21" s="82"/>
      <c r="AF21" s="81">
        <v>119260567.98454399</v>
      </c>
      <c r="AG21" s="81">
        <v>1644372.2436195719</v>
      </c>
      <c r="AH21" s="81">
        <v>2313155.567638536</v>
      </c>
      <c r="AI21" s="81">
        <v>30439924.096419759</v>
      </c>
      <c r="AJ21" s="81">
        <v>61244954.417091057</v>
      </c>
      <c r="AK21" s="81">
        <v>0</v>
      </c>
      <c r="AL21" s="81">
        <v>0</v>
      </c>
      <c r="AM21" s="81">
        <v>3497108.7411372978</v>
      </c>
      <c r="AN21" s="81">
        <v>0</v>
      </c>
      <c r="AO21" s="81">
        <v>0</v>
      </c>
      <c r="AP21" s="82"/>
      <c r="AQ21" s="81">
        <v>111</v>
      </c>
      <c r="AR21" s="81">
        <v>49</v>
      </c>
      <c r="AS21" s="81">
        <v>1</v>
      </c>
      <c r="AT21" s="81">
        <v>0</v>
      </c>
      <c r="AU21" s="81">
        <v>0</v>
      </c>
      <c r="AV21" s="81">
        <v>0</v>
      </c>
      <c r="AW21" s="81" t="s">
        <v>564</v>
      </c>
      <c r="AX21" s="82"/>
      <c r="AY21" s="81">
        <v>534.51800000000003</v>
      </c>
      <c r="AZ21" s="81">
        <v>962.2</v>
      </c>
      <c r="BA21" s="81">
        <v>1500</v>
      </c>
      <c r="BB21" s="81">
        <v>0</v>
      </c>
      <c r="BC21" s="81">
        <v>0</v>
      </c>
      <c r="BD21" s="81">
        <v>0</v>
      </c>
      <c r="BE21" s="81" t="s">
        <v>564</v>
      </c>
      <c r="BF21" s="82"/>
      <c r="BG21" s="81">
        <v>0</v>
      </c>
      <c r="BH21" s="81">
        <v>0</v>
      </c>
      <c r="BI21" s="81">
        <v>217.04499999999999</v>
      </c>
      <c r="BJ21" s="81">
        <v>0</v>
      </c>
      <c r="BK21" s="81">
        <v>0</v>
      </c>
      <c r="BL21" s="81">
        <v>0</v>
      </c>
      <c r="BM21" s="82"/>
      <c r="BN21" s="81">
        <v>0</v>
      </c>
      <c r="BO21" s="81">
        <v>0</v>
      </c>
      <c r="BP21" s="81">
        <v>9</v>
      </c>
      <c r="BQ21" s="81">
        <v>0</v>
      </c>
      <c r="BR21" s="81">
        <v>0</v>
      </c>
      <c r="BS21" s="81">
        <v>0</v>
      </c>
      <c r="BT21"/>
      <c r="BU21" s="80">
        <v>217.04499999999999</v>
      </c>
      <c r="BV21" s="80">
        <v>0</v>
      </c>
      <c r="BW21" s="80">
        <v>0</v>
      </c>
      <c r="BX21" s="80">
        <v>0</v>
      </c>
      <c r="BY21" s="80">
        <v>0</v>
      </c>
      <c r="BZ21" s="80">
        <v>0</v>
      </c>
      <c r="CA21" s="80">
        <v>0</v>
      </c>
      <c r="CB21" s="80">
        <v>0</v>
      </c>
      <c r="CC21" s="80">
        <v>0</v>
      </c>
    </row>
    <row r="22" spans="1:81">
      <c r="A22" s="80" t="s">
        <v>1799</v>
      </c>
      <c r="B22" s="80">
        <v>388</v>
      </c>
      <c r="C22" s="80">
        <v>14</v>
      </c>
      <c r="D22" s="80">
        <v>23</v>
      </c>
      <c r="E22" s="80">
        <v>2017</v>
      </c>
      <c r="F22" s="80" t="s">
        <v>71</v>
      </c>
      <c r="G22" s="80" t="s">
        <v>1785</v>
      </c>
      <c r="H22" s="80" t="s">
        <v>1786</v>
      </c>
      <c r="I22" s="177"/>
      <c r="J22" s="81">
        <v>96.548495521130803</v>
      </c>
      <c r="K22" s="81">
        <v>2.2681220591842255</v>
      </c>
      <c r="L22" s="81">
        <v>20.572387110506426</v>
      </c>
      <c r="M22" s="81">
        <v>24.190283599713307</v>
      </c>
      <c r="N22" s="81">
        <v>49.141921992897387</v>
      </c>
      <c r="O22" s="81">
        <v>29.308040939333331</v>
      </c>
      <c r="P22" s="81">
        <v>22.734786721288483</v>
      </c>
      <c r="Q22" s="81">
        <v>1.7204252961618125</v>
      </c>
      <c r="R22" s="81">
        <v>0</v>
      </c>
      <c r="S22" s="81">
        <v>1.7129383882827536</v>
      </c>
      <c r="T22" s="82"/>
      <c r="U22" s="81">
        <v>9162865</v>
      </c>
      <c r="V22" s="81">
        <v>979</v>
      </c>
      <c r="W22" s="81">
        <v>484</v>
      </c>
      <c r="X22" s="81">
        <v>5194</v>
      </c>
      <c r="Y22" s="81">
        <v>8954</v>
      </c>
      <c r="Z22" s="81">
        <v>17523</v>
      </c>
      <c r="AA22" s="81">
        <v>4709</v>
      </c>
      <c r="AB22" s="81">
        <v>25189</v>
      </c>
      <c r="AC22" s="81">
        <v>0</v>
      </c>
      <c r="AD22" s="81">
        <v>1.712938388282754</v>
      </c>
      <c r="AE22" s="82"/>
      <c r="AF22" s="81">
        <v>111661252.6894991</v>
      </c>
      <c r="AG22" s="81">
        <v>1595829.6825042311</v>
      </c>
      <c r="AH22" s="81">
        <v>3010808.8266348252</v>
      </c>
      <c r="AI22" s="81">
        <v>32026039.434677351</v>
      </c>
      <c r="AJ22" s="81">
        <v>65256758.871682651</v>
      </c>
      <c r="AK22" s="81">
        <v>0</v>
      </c>
      <c r="AL22" s="81">
        <v>0</v>
      </c>
      <c r="AM22" s="81">
        <v>3460134.3951168838</v>
      </c>
      <c r="AN22" s="81">
        <v>0</v>
      </c>
      <c r="AO22" s="81">
        <v>0</v>
      </c>
      <c r="AP22" s="82"/>
      <c r="AQ22" s="81">
        <v>139</v>
      </c>
      <c r="AR22" s="81">
        <v>56</v>
      </c>
      <c r="AS22" s="81">
        <v>1</v>
      </c>
      <c r="AT22" s="81">
        <v>1</v>
      </c>
      <c r="AU22" s="81">
        <v>0</v>
      </c>
      <c r="AV22" s="81">
        <v>0</v>
      </c>
      <c r="AW22" s="81" t="s">
        <v>564</v>
      </c>
      <c r="AX22" s="82"/>
      <c r="AY22" s="81">
        <v>692.51800000000003</v>
      </c>
      <c r="AZ22" s="81">
        <v>1211.2</v>
      </c>
      <c r="BA22" s="81">
        <v>1500</v>
      </c>
      <c r="BB22" s="81">
        <v>273.8</v>
      </c>
      <c r="BC22" s="81">
        <v>0</v>
      </c>
      <c r="BD22" s="81">
        <v>0</v>
      </c>
      <c r="BE22" s="81" t="s">
        <v>564</v>
      </c>
      <c r="BF22" s="82"/>
      <c r="BG22" s="81">
        <v>0</v>
      </c>
      <c r="BH22" s="81">
        <v>0</v>
      </c>
      <c r="BI22" s="81">
        <v>228.56299999999999</v>
      </c>
      <c r="BJ22" s="81">
        <v>0</v>
      </c>
      <c r="BK22" s="81">
        <v>0</v>
      </c>
      <c r="BL22" s="81">
        <v>0</v>
      </c>
      <c r="BM22" s="82"/>
      <c r="BN22" s="81">
        <v>0</v>
      </c>
      <c r="BO22" s="81">
        <v>0</v>
      </c>
      <c r="BP22" s="81">
        <v>9</v>
      </c>
      <c r="BQ22" s="81">
        <v>0</v>
      </c>
      <c r="BR22" s="81">
        <v>0</v>
      </c>
      <c r="BS22" s="81">
        <v>0</v>
      </c>
      <c r="BT22"/>
      <c r="BU22" s="80">
        <v>228.56299999999999</v>
      </c>
      <c r="BV22" s="80">
        <v>0</v>
      </c>
      <c r="BW22" s="80">
        <v>0</v>
      </c>
      <c r="BX22" s="80">
        <v>0</v>
      </c>
      <c r="BY22" s="80">
        <v>0</v>
      </c>
      <c r="BZ22" s="80">
        <v>0</v>
      </c>
      <c r="CA22" s="80">
        <v>0</v>
      </c>
      <c r="CB22" s="80">
        <v>0</v>
      </c>
      <c r="CC22" s="80">
        <v>0</v>
      </c>
    </row>
    <row r="23" spans="1:81">
      <c r="A23" s="80" t="s">
        <v>1800</v>
      </c>
      <c r="B23" s="80">
        <v>389</v>
      </c>
      <c r="C23" s="80">
        <v>15</v>
      </c>
      <c r="D23" s="80">
        <v>23</v>
      </c>
      <c r="E23" s="80">
        <v>2018</v>
      </c>
      <c r="F23" s="80" t="s">
        <v>93</v>
      </c>
      <c r="G23" s="80" t="s">
        <v>1785</v>
      </c>
      <c r="H23" s="80" t="s">
        <v>1786</v>
      </c>
      <c r="I23" s="177"/>
      <c r="J23" s="81">
        <v>99.202559138671347</v>
      </c>
      <c r="K23" s="81">
        <v>2.0747998869773316</v>
      </c>
      <c r="L23" s="81">
        <v>19.023368454188539</v>
      </c>
      <c r="M23" s="81">
        <v>23.507771961019003</v>
      </c>
      <c r="N23" s="81">
        <v>45.838970272601927</v>
      </c>
      <c r="O23" s="81">
        <v>28.640887045849151</v>
      </c>
      <c r="P23" s="81">
        <v>22.498919487669539</v>
      </c>
      <c r="Q23" s="81">
        <v>1.5756159753155559</v>
      </c>
      <c r="R23" s="81">
        <v>0</v>
      </c>
      <c r="S23" s="81">
        <v>1.7749192390650708</v>
      </c>
      <c r="T23" s="82"/>
      <c r="U23" s="81">
        <v>10760812</v>
      </c>
      <c r="V23" s="81">
        <v>979</v>
      </c>
      <c r="W23" s="81">
        <v>484</v>
      </c>
      <c r="X23" s="81">
        <v>5194</v>
      </c>
      <c r="Y23" s="81">
        <v>8977</v>
      </c>
      <c r="Z23" s="81">
        <v>17452</v>
      </c>
      <c r="AA23" s="81">
        <v>4707</v>
      </c>
      <c r="AB23" s="81">
        <v>24860</v>
      </c>
      <c r="AC23" s="81">
        <v>0</v>
      </c>
      <c r="AD23" s="81">
        <v>1.774919239065071</v>
      </c>
      <c r="AE23" s="82"/>
      <c r="AF23" s="81">
        <v>120163394.3963262</v>
      </c>
      <c r="AG23" s="81">
        <v>1422192.973144104</v>
      </c>
      <c r="AH23" s="81">
        <v>2861010.2212088741</v>
      </c>
      <c r="AI23" s="81">
        <v>31256069.074216198</v>
      </c>
      <c r="AJ23" s="81">
        <v>65104986.844772361</v>
      </c>
      <c r="AK23" s="81">
        <v>0</v>
      </c>
      <c r="AL23" s="81">
        <v>0</v>
      </c>
      <c r="AM23" s="81">
        <v>3422006.6122915908</v>
      </c>
      <c r="AN23" s="81">
        <v>0</v>
      </c>
      <c r="AO23" s="81">
        <v>0</v>
      </c>
      <c r="AP23" s="82"/>
      <c r="AQ23" s="81">
        <v>152</v>
      </c>
      <c r="AR23" s="81">
        <v>62</v>
      </c>
      <c r="AS23" s="81">
        <v>1</v>
      </c>
      <c r="AT23" s="81">
        <v>1</v>
      </c>
      <c r="AU23" s="81">
        <v>0</v>
      </c>
      <c r="AV23" s="81">
        <v>0</v>
      </c>
      <c r="AW23" s="81" t="s">
        <v>564</v>
      </c>
      <c r="AX23" s="82"/>
      <c r="AY23" s="81">
        <v>754.71799999999996</v>
      </c>
      <c r="AZ23" s="81">
        <v>2501</v>
      </c>
      <c r="BA23" s="81">
        <v>1500</v>
      </c>
      <c r="BB23" s="81">
        <v>274</v>
      </c>
      <c r="BC23" s="81">
        <v>0</v>
      </c>
      <c r="BD23" s="81">
        <v>0</v>
      </c>
      <c r="BE23" s="81" t="s">
        <v>564</v>
      </c>
      <c r="BF23" s="82"/>
      <c r="BG23" s="81">
        <v>0</v>
      </c>
      <c r="BH23" s="81">
        <v>0</v>
      </c>
      <c r="BI23" s="81">
        <v>222.35599999999999</v>
      </c>
      <c r="BJ23" s="81">
        <v>0</v>
      </c>
      <c r="BK23" s="81">
        <v>0</v>
      </c>
      <c r="BL23" s="81">
        <v>0</v>
      </c>
      <c r="BM23" s="82"/>
      <c r="BN23" s="81">
        <v>0</v>
      </c>
      <c r="BO23" s="81">
        <v>0</v>
      </c>
      <c r="BP23" s="81">
        <v>9</v>
      </c>
      <c r="BQ23" s="81">
        <v>0</v>
      </c>
      <c r="BR23" s="81">
        <v>0</v>
      </c>
      <c r="BS23" s="81">
        <v>0</v>
      </c>
      <c r="BT23"/>
      <c r="BU23" s="80">
        <v>222.35599999999999</v>
      </c>
      <c r="BV23" s="80">
        <v>0</v>
      </c>
      <c r="BW23" s="80">
        <v>0</v>
      </c>
      <c r="BX23" s="80">
        <v>0</v>
      </c>
      <c r="BY23" s="80">
        <v>0</v>
      </c>
      <c r="BZ23" s="80">
        <v>0</v>
      </c>
      <c r="CA23" s="80">
        <v>0</v>
      </c>
      <c r="CB23" s="80">
        <v>0</v>
      </c>
      <c r="CC23" s="80">
        <v>0</v>
      </c>
    </row>
    <row r="24" spans="1:81">
      <c r="A24" s="80" t="s">
        <v>1801</v>
      </c>
      <c r="B24" s="80">
        <v>390</v>
      </c>
      <c r="C24" s="80">
        <v>16</v>
      </c>
      <c r="D24" s="80">
        <v>23</v>
      </c>
      <c r="E24" s="80">
        <v>2019</v>
      </c>
      <c r="F24" s="80" t="s">
        <v>73</v>
      </c>
      <c r="G24" s="80" t="s">
        <v>1785</v>
      </c>
      <c r="H24" s="80" t="s">
        <v>1786</v>
      </c>
      <c r="I24" s="177"/>
      <c r="J24" s="81">
        <v>97.406638761349399</v>
      </c>
      <c r="K24" s="81">
        <v>1.8673206311575079</v>
      </c>
      <c r="L24" s="81">
        <v>19.137533791398656</v>
      </c>
      <c r="M24" s="81">
        <v>20.854532610130892</v>
      </c>
      <c r="N24" s="81">
        <v>42.025518338253171</v>
      </c>
      <c r="O24" s="81">
        <v>27.695051557272439</v>
      </c>
      <c r="P24" s="81">
        <v>21.435703299640775</v>
      </c>
      <c r="Q24" s="81">
        <v>1.5113716827400292</v>
      </c>
      <c r="R24" s="81">
        <v>0</v>
      </c>
      <c r="S24" s="81">
        <v>1.6438240313265133</v>
      </c>
      <c r="T24" s="82"/>
      <c r="U24" s="81">
        <v>10925401</v>
      </c>
      <c r="V24" s="81">
        <v>979</v>
      </c>
      <c r="W24" s="81">
        <v>484</v>
      </c>
      <c r="X24" s="81">
        <v>5194</v>
      </c>
      <c r="Y24" s="81">
        <v>8989</v>
      </c>
      <c r="Z24" s="81">
        <v>17339</v>
      </c>
      <c r="AA24" s="81">
        <v>4451</v>
      </c>
      <c r="AB24" s="81">
        <v>24492</v>
      </c>
      <c r="AC24" s="81">
        <v>0</v>
      </c>
      <c r="AD24" s="81">
        <v>1.6438240313265129</v>
      </c>
      <c r="AE24" s="82"/>
      <c r="AF24" s="81">
        <v>124262167.89069889</v>
      </c>
      <c r="AG24" s="81">
        <v>1372159.9540413171</v>
      </c>
      <c r="AH24" s="81">
        <v>3063000.012380986</v>
      </c>
      <c r="AI24" s="81">
        <v>30624123.85216172</v>
      </c>
      <c r="AJ24" s="81">
        <v>59879649.782855816</v>
      </c>
      <c r="AK24" s="81">
        <v>0</v>
      </c>
      <c r="AL24" s="81">
        <v>0</v>
      </c>
      <c r="AM24" s="81">
        <v>3335626.0243227142</v>
      </c>
      <c r="AN24" s="81">
        <v>0</v>
      </c>
      <c r="AO24" s="81">
        <v>0</v>
      </c>
      <c r="AP24" s="82"/>
      <c r="AQ24" s="81">
        <v>167</v>
      </c>
      <c r="AR24" s="81">
        <v>67</v>
      </c>
      <c r="AS24" s="81">
        <v>1</v>
      </c>
      <c r="AT24" s="81">
        <v>2</v>
      </c>
      <c r="AU24" s="81">
        <v>0</v>
      </c>
      <c r="AV24" s="81">
        <v>0</v>
      </c>
      <c r="AW24" s="81" t="s">
        <v>564</v>
      </c>
      <c r="AX24" s="82"/>
      <c r="AY24" s="81">
        <v>836.51799999999957</v>
      </c>
      <c r="AZ24" s="81">
        <v>3043.3</v>
      </c>
      <c r="BA24" s="81">
        <v>1500</v>
      </c>
      <c r="BB24" s="81">
        <v>644.20000000000005</v>
      </c>
      <c r="BC24" s="81">
        <v>0</v>
      </c>
      <c r="BD24" s="81">
        <v>0</v>
      </c>
      <c r="BE24" s="81" t="s">
        <v>564</v>
      </c>
      <c r="BF24" s="82"/>
      <c r="BG24" s="81">
        <v>0</v>
      </c>
      <c r="BH24" s="81">
        <v>0</v>
      </c>
      <c r="BI24" s="81">
        <v>201.03899999999999</v>
      </c>
      <c r="BJ24" s="81">
        <v>0</v>
      </c>
      <c r="BK24" s="81">
        <v>0</v>
      </c>
      <c r="BL24" s="81">
        <v>0</v>
      </c>
      <c r="BM24" s="82"/>
      <c r="BN24" s="81">
        <v>0</v>
      </c>
      <c r="BO24" s="81">
        <v>0</v>
      </c>
      <c r="BP24" s="81">
        <v>9</v>
      </c>
      <c r="BQ24" s="81">
        <v>0</v>
      </c>
      <c r="BR24" s="81">
        <v>0</v>
      </c>
      <c r="BS24" s="81">
        <v>0</v>
      </c>
      <c r="BT24"/>
      <c r="BU24" s="80">
        <v>201.03899999999999</v>
      </c>
      <c r="BV24" s="80">
        <v>0</v>
      </c>
      <c r="BW24" s="80">
        <v>0</v>
      </c>
      <c r="BX24" s="80">
        <v>0</v>
      </c>
      <c r="BY24" s="80">
        <v>0</v>
      </c>
      <c r="BZ24" s="80">
        <v>0</v>
      </c>
      <c r="CA24" s="80">
        <v>0</v>
      </c>
      <c r="CB24" s="80">
        <v>0</v>
      </c>
      <c r="CC24" s="80">
        <v>0</v>
      </c>
    </row>
    <row r="25" spans="1:81">
      <c r="A25" s="80" t="s">
        <v>1802</v>
      </c>
      <c r="B25" s="80">
        <v>391</v>
      </c>
      <c r="C25" s="80">
        <v>17</v>
      </c>
      <c r="D25" s="80">
        <v>23</v>
      </c>
      <c r="E25" s="80">
        <v>2020</v>
      </c>
      <c r="F25" s="80" t="s">
        <v>218</v>
      </c>
      <c r="G25" s="80" t="s">
        <v>1785</v>
      </c>
      <c r="H25" s="80" t="s">
        <v>1786</v>
      </c>
      <c r="I25" s="177"/>
      <c r="J25" s="81">
        <v>87.804708269555121</v>
      </c>
      <c r="K25" s="81">
        <v>1.7335395624996772</v>
      </c>
      <c r="L25" s="81">
        <v>20.497881908629175</v>
      </c>
      <c r="M25" s="81">
        <v>19.464183508058209</v>
      </c>
      <c r="N25" s="81">
        <v>39.712226656240162</v>
      </c>
      <c r="O25" s="81">
        <v>24.068863312644346</v>
      </c>
      <c r="P25" s="81">
        <v>20.354435037166734</v>
      </c>
      <c r="Q25" s="81">
        <v>1.4195383430816679</v>
      </c>
      <c r="R25" s="81">
        <v>0</v>
      </c>
      <c r="S25" s="81">
        <v>1.7799366485303021</v>
      </c>
      <c r="T25" s="82"/>
      <c r="U25" s="81">
        <v>10081346</v>
      </c>
      <c r="V25" s="81">
        <v>791</v>
      </c>
      <c r="W25" s="81">
        <v>754</v>
      </c>
      <c r="X25" s="81">
        <v>5201</v>
      </c>
      <c r="Y25" s="81">
        <v>8965</v>
      </c>
      <c r="Z25" s="81">
        <v>17199</v>
      </c>
      <c r="AA25" s="81">
        <v>4592</v>
      </c>
      <c r="AB25" s="81">
        <v>24075</v>
      </c>
      <c r="AC25" s="81">
        <v>0</v>
      </c>
      <c r="AD25" s="81">
        <v>1.7799366485303021</v>
      </c>
      <c r="AE25" s="82"/>
      <c r="AF25" s="81">
        <v>117750799.3821588</v>
      </c>
      <c r="AG25" s="81">
        <v>1233686.959083617</v>
      </c>
      <c r="AH25" s="81">
        <v>3102981.80388375</v>
      </c>
      <c r="AI25" s="81">
        <v>29892507.490368325</v>
      </c>
      <c r="AJ25" s="81">
        <v>62737438.362125687</v>
      </c>
      <c r="AK25" s="81"/>
      <c r="AL25" s="81"/>
      <c r="AM25" s="81">
        <v>3142054.9788288185</v>
      </c>
      <c r="AN25" s="81"/>
      <c r="AO25" s="81"/>
      <c r="AP25" s="82"/>
      <c r="AQ25" s="81">
        <v>190</v>
      </c>
      <c r="AR25" s="81">
        <v>68</v>
      </c>
      <c r="AS25" s="81">
        <v>1</v>
      </c>
      <c r="AT25" s="81">
        <v>2</v>
      </c>
      <c r="AU25" s="81">
        <v>0</v>
      </c>
      <c r="AV25" s="81">
        <v>0</v>
      </c>
      <c r="AW25" s="81">
        <v>1</v>
      </c>
      <c r="AX25" s="82"/>
      <c r="AY25" s="81">
        <v>948.91799999999978</v>
      </c>
      <c r="AZ25" s="81">
        <v>3243.1</v>
      </c>
      <c r="BA25" s="81">
        <v>1500</v>
      </c>
      <c r="BB25" s="81">
        <v>644.20000000000005</v>
      </c>
      <c r="BC25" s="81">
        <v>0</v>
      </c>
      <c r="BD25" s="81">
        <v>0</v>
      </c>
      <c r="BE25" s="81">
        <v>1500</v>
      </c>
      <c r="BF25" s="82"/>
      <c r="BG25" s="81">
        <v>0</v>
      </c>
      <c r="BH25" s="81">
        <v>0</v>
      </c>
      <c r="BI25" s="81">
        <v>188.19</v>
      </c>
      <c r="BJ25" s="81">
        <v>0</v>
      </c>
      <c r="BK25" s="81">
        <v>0</v>
      </c>
      <c r="BL25" s="81">
        <v>0</v>
      </c>
      <c r="BM25" s="82"/>
      <c r="BN25" s="81">
        <v>0</v>
      </c>
      <c r="BO25" s="81">
        <v>0</v>
      </c>
      <c r="BP25" s="81">
        <v>9</v>
      </c>
      <c r="BQ25" s="81">
        <v>0</v>
      </c>
      <c r="BR25" s="81">
        <v>0</v>
      </c>
      <c r="BS25" s="81">
        <v>0</v>
      </c>
      <c r="BT25"/>
      <c r="BU25" s="80">
        <v>188.19</v>
      </c>
      <c r="BV25" s="80">
        <v>0</v>
      </c>
      <c r="BW25" s="80">
        <v>0</v>
      </c>
      <c r="BX25" s="80">
        <v>0</v>
      </c>
      <c r="BY25" s="80">
        <v>0</v>
      </c>
      <c r="BZ25" s="80">
        <v>0</v>
      </c>
      <c r="CA25" s="80">
        <v>0</v>
      </c>
      <c r="CB25" s="80">
        <v>0</v>
      </c>
      <c r="CC25" s="80">
        <v>0</v>
      </c>
    </row>
    <row r="26" spans="1:81">
      <c r="A26" s="80" t="s">
        <v>1803</v>
      </c>
      <c r="B26" s="80">
        <v>391</v>
      </c>
      <c r="C26" s="80">
        <v>18</v>
      </c>
      <c r="D26" s="80">
        <v>23</v>
      </c>
      <c r="E26" s="80">
        <v>2021</v>
      </c>
      <c r="F26" s="80" t="s">
        <v>75</v>
      </c>
      <c r="G26" s="174" t="s">
        <v>1785</v>
      </c>
      <c r="H26" s="80" t="s">
        <v>1786</v>
      </c>
      <c r="I26" s="177"/>
      <c r="J26" s="81">
        <v>91.182178577869649</v>
      </c>
      <c r="K26" s="81">
        <v>1.8180072334723645</v>
      </c>
      <c r="L26" s="81">
        <v>18.260953371669537</v>
      </c>
      <c r="M26" s="81">
        <v>20.955214568767868</v>
      </c>
      <c r="N26" s="81">
        <v>40.237659773492958</v>
      </c>
      <c r="O26" s="81">
        <v>23.187416103136357</v>
      </c>
      <c r="P26" s="81">
        <v>20.617444111836871</v>
      </c>
      <c r="Q26" s="81">
        <v>1.4067982366170084</v>
      </c>
      <c r="R26" s="81">
        <v>0</v>
      </c>
      <c r="S26" s="81">
        <v>2.264689282098912</v>
      </c>
      <c r="T26" s="82"/>
      <c r="U26" s="81">
        <v>11346017</v>
      </c>
      <c r="V26" s="81">
        <v>791</v>
      </c>
      <c r="W26" s="81">
        <v>754</v>
      </c>
      <c r="X26" s="81">
        <v>5201</v>
      </c>
      <c r="Y26" s="81">
        <v>8906</v>
      </c>
      <c r="Z26" s="81">
        <v>17061</v>
      </c>
      <c r="AA26" s="81">
        <v>4536</v>
      </c>
      <c r="AB26" s="81">
        <v>23576</v>
      </c>
      <c r="AC26" s="81">
        <v>0</v>
      </c>
      <c r="AD26" s="81">
        <v>2.264689282098912</v>
      </c>
      <c r="AE26" s="82"/>
      <c r="AF26" s="81">
        <v>122946694.75798582</v>
      </c>
      <c r="AG26" s="81">
        <v>1276224.5054258013</v>
      </c>
      <c r="AH26" s="81">
        <v>2683301.989785525</v>
      </c>
      <c r="AI26" s="81">
        <v>32272464.045599159</v>
      </c>
      <c r="AJ26" s="81">
        <v>61489803.971566707</v>
      </c>
      <c r="AK26" s="81">
        <v>0</v>
      </c>
      <c r="AL26" s="81">
        <v>0</v>
      </c>
      <c r="AM26" s="81">
        <v>3094677.4189567617</v>
      </c>
      <c r="AN26" s="81">
        <v>0</v>
      </c>
      <c r="AO26" s="81">
        <v>0</v>
      </c>
      <c r="AP26" s="82"/>
      <c r="AQ26" s="81">
        <v>208</v>
      </c>
      <c r="AR26" s="81">
        <v>68</v>
      </c>
      <c r="AS26" s="81">
        <v>1</v>
      </c>
      <c r="AT26" s="81">
        <v>2</v>
      </c>
      <c r="AU26" s="81">
        <v>0</v>
      </c>
      <c r="AV26" s="81">
        <v>0</v>
      </c>
      <c r="AW26" s="81"/>
      <c r="AX26" s="82"/>
      <c r="AY26" s="81">
        <v>1040.2180000000001</v>
      </c>
      <c r="AZ26" s="81">
        <v>3243.1</v>
      </c>
      <c r="BA26" s="81">
        <v>1500</v>
      </c>
      <c r="BB26" s="81">
        <v>644.20000000000005</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1804</v>
      </c>
      <c r="B27" s="80">
        <v>391</v>
      </c>
      <c r="C27" s="80">
        <v>19</v>
      </c>
      <c r="D27" s="80">
        <v>23</v>
      </c>
      <c r="E27" s="80">
        <v>2022</v>
      </c>
      <c r="F27" s="80" t="s">
        <v>568</v>
      </c>
      <c r="G27" s="174" t="s">
        <v>1785</v>
      </c>
      <c r="H27" s="80" t="s">
        <v>1786</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229</v>
      </c>
      <c r="AR27" s="81">
        <v>68</v>
      </c>
      <c r="AS27" s="81">
        <v>1</v>
      </c>
      <c r="AT27" s="81">
        <v>2</v>
      </c>
      <c r="AU27" s="81">
        <v>0</v>
      </c>
      <c r="AV27" s="81">
        <v>0</v>
      </c>
      <c r="AW27" s="81"/>
      <c r="AX27" s="82"/>
      <c r="AY27" s="81">
        <v>1165.8179999999998</v>
      </c>
      <c r="AZ27" s="81">
        <v>3243.1</v>
      </c>
      <c r="BA27" s="81">
        <v>1500</v>
      </c>
      <c r="BB27" s="81">
        <v>644.20000000000005</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1805</v>
      </c>
      <c r="B28" s="80">
        <v>392</v>
      </c>
      <c r="C28" s="80">
        <v>1</v>
      </c>
      <c r="D28" s="80">
        <v>24</v>
      </c>
      <c r="E28" s="80">
        <v>1990</v>
      </c>
      <c r="F28" s="80" t="s">
        <v>562</v>
      </c>
      <c r="G28" s="80" t="s">
        <v>1806</v>
      </c>
      <c r="H28" s="80" t="s">
        <v>1807</v>
      </c>
      <c r="I28" s="177"/>
      <c r="J28" s="81">
        <v>306.07104787332588</v>
      </c>
      <c r="K28" s="81">
        <v>5.6765013811729723</v>
      </c>
      <c r="L28" s="81">
        <v>3.1395770743034039</v>
      </c>
      <c r="M28" s="81">
        <v>14.918982735466905</v>
      </c>
      <c r="N28" s="81">
        <v>37.203315525481074</v>
      </c>
      <c r="O28" s="81">
        <v>22.367465209419613</v>
      </c>
      <c r="P28" s="81">
        <v>27.622296434818658</v>
      </c>
      <c r="Q28" s="81">
        <v>1.9608781226686969</v>
      </c>
      <c r="R28" s="81">
        <v>0</v>
      </c>
      <c r="S28" s="81">
        <v>2.1126799333592947</v>
      </c>
      <c r="T28" s="82"/>
      <c r="U28" s="81">
        <v>22929081</v>
      </c>
      <c r="V28" s="81">
        <v>1380</v>
      </c>
      <c r="W28" s="81">
        <v>58</v>
      </c>
      <c r="X28" s="81">
        <v>5928</v>
      </c>
      <c r="Y28" s="81">
        <v>8612</v>
      </c>
      <c r="Z28" s="81">
        <v>9200</v>
      </c>
      <c r="AA28" s="81">
        <v>6707</v>
      </c>
      <c r="AB28" s="81">
        <v>31838</v>
      </c>
      <c r="AC28" s="81">
        <v>0</v>
      </c>
      <c r="AD28" s="81">
        <v>2.1126799333592947</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1808</v>
      </c>
      <c r="B29" s="80">
        <v>393</v>
      </c>
      <c r="C29" s="80">
        <v>2</v>
      </c>
      <c r="D29" s="80">
        <v>24</v>
      </c>
      <c r="E29" s="80">
        <v>2005</v>
      </c>
      <c r="F29" s="80" t="s">
        <v>565</v>
      </c>
      <c r="G29" s="80" t="s">
        <v>1806</v>
      </c>
      <c r="H29" s="80" t="s">
        <v>1807</v>
      </c>
      <c r="I29" s="177"/>
      <c r="J29" s="81">
        <v>409.81832175522987</v>
      </c>
      <c r="K29" s="81">
        <v>5.0970054942171803</v>
      </c>
      <c r="L29" s="81">
        <v>5.8701313763067624</v>
      </c>
      <c r="M29" s="81">
        <v>33.734449758234753</v>
      </c>
      <c r="N29" s="81">
        <v>53.945533182830211</v>
      </c>
      <c r="O29" s="81">
        <v>32.611569358436284</v>
      </c>
      <c r="P29" s="81">
        <v>25.862416421819997</v>
      </c>
      <c r="Q29" s="81">
        <v>1.7313293126332088</v>
      </c>
      <c r="R29" s="81">
        <v>0</v>
      </c>
      <c r="S29" s="81">
        <v>2.9105201119999995</v>
      </c>
      <c r="T29" s="82"/>
      <c r="U29" s="81">
        <v>23346179</v>
      </c>
      <c r="V29" s="81">
        <v>1275</v>
      </c>
      <c r="W29" s="81">
        <v>62</v>
      </c>
      <c r="X29" s="81">
        <v>5520</v>
      </c>
      <c r="Y29" s="81">
        <v>9334</v>
      </c>
      <c r="Z29" s="81">
        <v>15522</v>
      </c>
      <c r="AA29" s="81">
        <v>5143</v>
      </c>
      <c r="AB29" s="81">
        <v>29387</v>
      </c>
      <c r="AC29" s="81">
        <v>0</v>
      </c>
      <c r="AD29" s="81">
        <v>2.9105201119999995</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1809</v>
      </c>
      <c r="B30" s="80">
        <v>394</v>
      </c>
      <c r="C30" s="80">
        <v>3</v>
      </c>
      <c r="D30" s="80">
        <v>24</v>
      </c>
      <c r="E30" s="80">
        <v>2006</v>
      </c>
      <c r="F30" s="80" t="s">
        <v>566</v>
      </c>
      <c r="G30" s="80" t="s">
        <v>1806</v>
      </c>
      <c r="H30" s="80" t="s">
        <v>1807</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1810</v>
      </c>
      <c r="B31" s="80">
        <v>395</v>
      </c>
      <c r="C31" s="80">
        <v>4</v>
      </c>
      <c r="D31" s="80">
        <v>24</v>
      </c>
      <c r="E31" s="80">
        <v>2007</v>
      </c>
      <c r="F31" s="80" t="s">
        <v>567</v>
      </c>
      <c r="G31" s="80" t="s">
        <v>1806</v>
      </c>
      <c r="H31" s="80" t="s">
        <v>1807</v>
      </c>
      <c r="I31" s="177"/>
      <c r="J31" s="81">
        <v>480.60175897774167</v>
      </c>
      <c r="K31" s="81">
        <v>3.5182344229431779</v>
      </c>
      <c r="L31" s="81">
        <v>7.6915123303527189</v>
      </c>
      <c r="M31" s="81">
        <v>30.249398282216514</v>
      </c>
      <c r="N31" s="81">
        <v>55.023929676603935</v>
      </c>
      <c r="O31" s="81">
        <v>31.932656538369219</v>
      </c>
      <c r="P31" s="81">
        <v>25.169945451801389</v>
      </c>
      <c r="Q31" s="81">
        <v>1.7995763773329694</v>
      </c>
      <c r="R31" s="81">
        <v>0</v>
      </c>
      <c r="S31" s="81">
        <v>3.5535963019199999</v>
      </c>
      <c r="T31" s="82"/>
      <c r="U31" s="81">
        <v>38009052</v>
      </c>
      <c r="V31" s="81">
        <v>1175</v>
      </c>
      <c r="W31" s="81">
        <v>89</v>
      </c>
      <c r="X31" s="81">
        <v>6328</v>
      </c>
      <c r="Y31" s="81">
        <v>9451</v>
      </c>
      <c r="Z31" s="81">
        <v>15800</v>
      </c>
      <c r="AA31" s="81">
        <v>4929</v>
      </c>
      <c r="AB31" s="81">
        <v>28930</v>
      </c>
      <c r="AC31" s="81">
        <v>0</v>
      </c>
      <c r="AD31" s="81">
        <v>3.5535963019199999</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1811</v>
      </c>
      <c r="B32" s="80">
        <v>396</v>
      </c>
      <c r="C32" s="80">
        <v>5</v>
      </c>
      <c r="D32" s="80">
        <v>24</v>
      </c>
      <c r="E32" s="80">
        <v>2008</v>
      </c>
      <c r="F32" s="80" t="s">
        <v>84</v>
      </c>
      <c r="G32" s="80" t="s">
        <v>1806</v>
      </c>
      <c r="H32" s="80" t="s">
        <v>1807</v>
      </c>
      <c r="I32" s="177"/>
      <c r="J32" s="81">
        <v>372.61915001368641</v>
      </c>
      <c r="K32" s="81">
        <v>2.6614408954589086</v>
      </c>
      <c r="L32" s="81">
        <v>6.9305324061560176</v>
      </c>
      <c r="M32" s="81">
        <v>31.620893558779855</v>
      </c>
      <c r="N32" s="81">
        <v>45.623444112087313</v>
      </c>
      <c r="O32" s="81">
        <v>30.939695926349515</v>
      </c>
      <c r="P32" s="81">
        <v>24.467970576187174</v>
      </c>
      <c r="Q32" s="81">
        <v>1.7561017646502337</v>
      </c>
      <c r="R32" s="81">
        <v>0</v>
      </c>
      <c r="S32" s="81">
        <v>3.5413109678399994</v>
      </c>
      <c r="T32" s="82"/>
      <c r="U32" s="81">
        <v>30397273</v>
      </c>
      <c r="V32" s="81">
        <v>1175</v>
      </c>
      <c r="W32" s="81">
        <v>89</v>
      </c>
      <c r="X32" s="81">
        <v>6328</v>
      </c>
      <c r="Y32" s="81">
        <v>9553</v>
      </c>
      <c r="Z32" s="81">
        <v>15846</v>
      </c>
      <c r="AA32" s="81">
        <v>4797</v>
      </c>
      <c r="AB32" s="81">
        <v>28695</v>
      </c>
      <c r="AC32" s="81">
        <v>0</v>
      </c>
      <c r="AD32" s="81">
        <v>3.5413109678399994</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1812</v>
      </c>
      <c r="B33" s="80">
        <v>397</v>
      </c>
      <c r="C33" s="80">
        <v>6</v>
      </c>
      <c r="D33" s="80">
        <v>24</v>
      </c>
      <c r="E33" s="80">
        <v>2009</v>
      </c>
      <c r="F33" s="80" t="s">
        <v>85</v>
      </c>
      <c r="G33" s="80" t="s">
        <v>1806</v>
      </c>
      <c r="H33" s="80" t="s">
        <v>1807</v>
      </c>
      <c r="I33" s="177"/>
      <c r="J33" s="81">
        <v>318.80760552683756</v>
      </c>
      <c r="K33" s="81">
        <v>2.4944341187263079</v>
      </c>
      <c r="L33" s="81">
        <v>3.2375382502080932</v>
      </c>
      <c r="M33" s="81">
        <v>34.415461711652696</v>
      </c>
      <c r="N33" s="81">
        <v>45.273305397122826</v>
      </c>
      <c r="O33" s="81">
        <v>31.45842068598893</v>
      </c>
      <c r="P33" s="81">
        <v>23.495832577854163</v>
      </c>
      <c r="Q33" s="81">
        <v>1.650830629414346</v>
      </c>
      <c r="R33" s="81">
        <v>0</v>
      </c>
      <c r="S33" s="81">
        <v>3.5661934131999993</v>
      </c>
      <c r="T33" s="82"/>
      <c r="U33" s="81">
        <v>19136162</v>
      </c>
      <c r="V33" s="81">
        <v>957</v>
      </c>
      <c r="W33" s="81">
        <v>69</v>
      </c>
      <c r="X33" s="81">
        <v>6601</v>
      </c>
      <c r="Y33" s="81">
        <v>9567</v>
      </c>
      <c r="Z33" s="81">
        <v>15903</v>
      </c>
      <c r="AA33" s="81">
        <v>4729</v>
      </c>
      <c r="AB33" s="81">
        <v>28317</v>
      </c>
      <c r="AC33" s="81">
        <v>0</v>
      </c>
      <c r="AD33" s="81">
        <v>3.5661934131999993</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70.022000000000006</v>
      </c>
      <c r="BJ33" s="81">
        <v>0</v>
      </c>
      <c r="BK33" s="81">
        <v>5.3140000000000001</v>
      </c>
      <c r="BL33" s="81">
        <v>0</v>
      </c>
      <c r="BM33" s="82"/>
      <c r="BN33" s="81">
        <v>0</v>
      </c>
      <c r="BO33" s="81">
        <v>0</v>
      </c>
      <c r="BP33" s="81">
        <v>6</v>
      </c>
      <c r="BQ33" s="81">
        <v>0</v>
      </c>
      <c r="BR33" s="81">
        <v>1</v>
      </c>
      <c r="BS33" s="81">
        <v>0</v>
      </c>
      <c r="BT33"/>
      <c r="BU33" s="80"/>
      <c r="BV33" s="80"/>
      <c r="BW33" s="80"/>
      <c r="BX33" s="80"/>
      <c r="BY33" s="80"/>
      <c r="BZ33" s="80"/>
      <c r="CA33" s="80"/>
      <c r="CB33" s="80"/>
      <c r="CC33" s="80"/>
    </row>
    <row r="34" spans="1:81">
      <c r="A34" s="80" t="s">
        <v>1813</v>
      </c>
      <c r="B34" s="80">
        <v>398</v>
      </c>
      <c r="C34" s="80">
        <v>7</v>
      </c>
      <c r="D34" s="80">
        <v>24</v>
      </c>
      <c r="E34" s="80">
        <v>2010</v>
      </c>
      <c r="F34" s="80" t="s">
        <v>86</v>
      </c>
      <c r="G34" s="80" t="s">
        <v>1806</v>
      </c>
      <c r="H34" s="80" t="s">
        <v>1807</v>
      </c>
      <c r="I34" s="177"/>
      <c r="J34" s="81">
        <v>338.77231686123849</v>
      </c>
      <c r="K34" s="81">
        <v>2.4725840479744043</v>
      </c>
      <c r="L34" s="81">
        <v>3.1188755395220893</v>
      </c>
      <c r="M34" s="81">
        <v>32.323954688029737</v>
      </c>
      <c r="N34" s="81">
        <v>52.88097651438791</v>
      </c>
      <c r="O34" s="81">
        <v>31.336543774488423</v>
      </c>
      <c r="P34" s="81">
        <v>23.796992319386025</v>
      </c>
      <c r="Q34" s="81">
        <v>1.7034948189805028</v>
      </c>
      <c r="R34" s="81">
        <v>0</v>
      </c>
      <c r="S34" s="81">
        <v>0</v>
      </c>
      <c r="T34" s="82"/>
      <c r="U34" s="81">
        <v>23785481</v>
      </c>
      <c r="V34" s="81">
        <v>957</v>
      </c>
      <c r="W34" s="81">
        <v>69</v>
      </c>
      <c r="X34" s="81">
        <v>6601</v>
      </c>
      <c r="Y34" s="81">
        <v>9552</v>
      </c>
      <c r="Z34" s="81">
        <v>15915</v>
      </c>
      <c r="AA34" s="81">
        <v>4670</v>
      </c>
      <c r="AB34" s="81">
        <v>27999</v>
      </c>
      <c r="AC34" s="81">
        <v>0</v>
      </c>
      <c r="AD34" s="81">
        <v>0</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91.817999999999998</v>
      </c>
      <c r="BJ34" s="81">
        <v>0</v>
      </c>
      <c r="BK34" s="81">
        <v>8.3160000000000007</v>
      </c>
      <c r="BL34" s="81">
        <v>0</v>
      </c>
      <c r="BM34" s="82"/>
      <c r="BN34" s="81">
        <v>0</v>
      </c>
      <c r="BO34" s="81">
        <v>0</v>
      </c>
      <c r="BP34" s="81">
        <v>6</v>
      </c>
      <c r="BQ34" s="81">
        <v>0</v>
      </c>
      <c r="BR34" s="81">
        <v>2</v>
      </c>
      <c r="BS34" s="81">
        <v>0</v>
      </c>
      <c r="BT34"/>
      <c r="BU34" s="80">
        <v>91.817999999999998</v>
      </c>
      <c r="BV34" s="80">
        <v>8.3160000000000007</v>
      </c>
      <c r="BW34" s="80">
        <v>0</v>
      </c>
      <c r="BX34" s="80">
        <v>0</v>
      </c>
      <c r="BY34" s="80">
        <v>0</v>
      </c>
      <c r="BZ34" s="80">
        <v>0</v>
      </c>
      <c r="CA34" s="80">
        <v>0</v>
      </c>
      <c r="CB34" s="80">
        <v>0</v>
      </c>
      <c r="CC34" s="80">
        <v>0</v>
      </c>
    </row>
    <row r="35" spans="1:81">
      <c r="A35" s="80" t="s">
        <v>1814</v>
      </c>
      <c r="B35" s="80">
        <v>399</v>
      </c>
      <c r="C35" s="80">
        <v>8</v>
      </c>
      <c r="D35" s="80">
        <v>24</v>
      </c>
      <c r="E35" s="80">
        <v>2011</v>
      </c>
      <c r="F35" s="80" t="s">
        <v>87</v>
      </c>
      <c r="G35" s="80" t="s">
        <v>1806</v>
      </c>
      <c r="H35" s="80" t="s">
        <v>1807</v>
      </c>
      <c r="I35" s="177"/>
      <c r="J35" s="81">
        <v>446.64270266516985</v>
      </c>
      <c r="K35" s="81">
        <v>3.358759698039969</v>
      </c>
      <c r="L35" s="81">
        <v>2.6620193176438951</v>
      </c>
      <c r="M35" s="81">
        <v>37.327422167569843</v>
      </c>
      <c r="N35" s="81">
        <v>49.351209964252483</v>
      </c>
      <c r="O35" s="81">
        <v>30.805131767122724</v>
      </c>
      <c r="P35" s="81">
        <v>22.485790804919358</v>
      </c>
      <c r="Q35" s="81">
        <v>1.9377636550714201</v>
      </c>
      <c r="R35" s="81">
        <v>0</v>
      </c>
      <c r="S35" s="81">
        <v>0</v>
      </c>
      <c r="T35" s="82"/>
      <c r="U35" s="81">
        <v>24206313</v>
      </c>
      <c r="V35" s="81">
        <v>957</v>
      </c>
      <c r="W35" s="81">
        <v>69</v>
      </c>
      <c r="X35" s="81">
        <v>6601</v>
      </c>
      <c r="Y35" s="81">
        <v>9559</v>
      </c>
      <c r="Z35" s="81">
        <v>15985</v>
      </c>
      <c r="AA35" s="81">
        <v>4544</v>
      </c>
      <c r="AB35" s="81">
        <v>27612</v>
      </c>
      <c r="AC35" s="81">
        <v>0</v>
      </c>
      <c r="AD35" s="81">
        <v>0</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79.369</v>
      </c>
      <c r="BJ35" s="81">
        <v>0</v>
      </c>
      <c r="BK35" s="81">
        <v>7.6120000000000001</v>
      </c>
      <c r="BL35" s="81">
        <v>0</v>
      </c>
      <c r="BM35" s="82"/>
      <c r="BN35" s="81">
        <v>0</v>
      </c>
      <c r="BO35" s="81">
        <v>0</v>
      </c>
      <c r="BP35" s="81">
        <v>6</v>
      </c>
      <c r="BQ35" s="81">
        <v>0</v>
      </c>
      <c r="BR35" s="81">
        <v>2</v>
      </c>
      <c r="BS35" s="81">
        <v>0</v>
      </c>
      <c r="BT35"/>
      <c r="BU35" s="80">
        <v>79.369</v>
      </c>
      <c r="BV35" s="80">
        <v>7.6120000000000001</v>
      </c>
      <c r="BW35" s="80">
        <v>0</v>
      </c>
      <c r="BX35" s="80">
        <v>0</v>
      </c>
      <c r="BY35" s="80">
        <v>0</v>
      </c>
      <c r="BZ35" s="80">
        <v>0</v>
      </c>
      <c r="CA35" s="80">
        <v>0</v>
      </c>
      <c r="CB35" s="80">
        <v>0</v>
      </c>
      <c r="CC35" s="80">
        <v>0</v>
      </c>
    </row>
    <row r="36" spans="1:81">
      <c r="A36" s="80" t="s">
        <v>1815</v>
      </c>
      <c r="B36" s="80">
        <v>400</v>
      </c>
      <c r="C36" s="80">
        <v>9</v>
      </c>
      <c r="D36" s="80">
        <v>24</v>
      </c>
      <c r="E36" s="80">
        <v>2012</v>
      </c>
      <c r="F36" s="80" t="s">
        <v>88</v>
      </c>
      <c r="G36" s="80" t="s">
        <v>1806</v>
      </c>
      <c r="H36" s="80" t="s">
        <v>1807</v>
      </c>
      <c r="I36" s="177"/>
      <c r="J36" s="81">
        <v>225.25498079940539</v>
      </c>
      <c r="K36" s="81">
        <v>3.1225243257051716</v>
      </c>
      <c r="L36" s="81">
        <v>2.6286111764557889</v>
      </c>
      <c r="M36" s="81">
        <v>37.139319350481735</v>
      </c>
      <c r="N36" s="81">
        <v>52.648296672168307</v>
      </c>
      <c r="O36" s="81">
        <v>30.686997828265532</v>
      </c>
      <c r="P36" s="81">
        <v>22.434568474201079</v>
      </c>
      <c r="Q36" s="81">
        <v>2.076969987676073</v>
      </c>
      <c r="R36" s="81">
        <v>0</v>
      </c>
      <c r="S36" s="81">
        <v>0</v>
      </c>
      <c r="T36" s="82"/>
      <c r="U36" s="81">
        <v>14178663</v>
      </c>
      <c r="V36" s="81">
        <v>957</v>
      </c>
      <c r="W36" s="81">
        <v>69</v>
      </c>
      <c r="X36" s="81">
        <v>6601</v>
      </c>
      <c r="Y36" s="81">
        <v>9544</v>
      </c>
      <c r="Z36" s="81">
        <v>16050</v>
      </c>
      <c r="AA36" s="81">
        <v>4508</v>
      </c>
      <c r="AB36" s="81">
        <v>27240</v>
      </c>
      <c r="AC36" s="81">
        <v>0</v>
      </c>
      <c r="AD36" s="81">
        <v>0</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50.914000000000001</v>
      </c>
      <c r="BJ36" s="81">
        <v>0</v>
      </c>
      <c r="BK36" s="81">
        <v>3.3140000000000001</v>
      </c>
      <c r="BL36" s="81">
        <v>0</v>
      </c>
      <c r="BM36" s="82"/>
      <c r="BN36" s="81">
        <v>0</v>
      </c>
      <c r="BO36" s="81">
        <v>0</v>
      </c>
      <c r="BP36" s="81">
        <v>4</v>
      </c>
      <c r="BQ36" s="81">
        <v>0</v>
      </c>
      <c r="BR36" s="81">
        <v>1</v>
      </c>
      <c r="BS36" s="81">
        <v>0</v>
      </c>
      <c r="BT36"/>
      <c r="BU36" s="80">
        <v>50.914000000000001</v>
      </c>
      <c r="BV36" s="80">
        <v>3.3140000000000001</v>
      </c>
      <c r="BW36" s="80">
        <v>0</v>
      </c>
      <c r="BX36" s="80">
        <v>0</v>
      </c>
      <c r="BY36" s="80">
        <v>0</v>
      </c>
      <c r="BZ36" s="80">
        <v>0</v>
      </c>
      <c r="CA36" s="80">
        <v>0</v>
      </c>
      <c r="CB36" s="80">
        <v>0</v>
      </c>
      <c r="CC36" s="80">
        <v>0</v>
      </c>
    </row>
    <row r="37" spans="1:81">
      <c r="A37" s="80" t="s">
        <v>1816</v>
      </c>
      <c r="B37" s="80">
        <v>401</v>
      </c>
      <c r="C37" s="80">
        <v>10</v>
      </c>
      <c r="D37" s="80">
        <v>24</v>
      </c>
      <c r="E37" s="80">
        <v>2013</v>
      </c>
      <c r="F37" s="80" t="s">
        <v>89</v>
      </c>
      <c r="G37" s="80" t="s">
        <v>1806</v>
      </c>
      <c r="H37" s="80" t="s">
        <v>1807</v>
      </c>
      <c r="I37" s="177"/>
      <c r="J37" s="81">
        <v>206.7155254612093</v>
      </c>
      <c r="K37" s="81">
        <v>2.8335757032643318</v>
      </c>
      <c r="L37" s="81">
        <v>2.0817564922350358</v>
      </c>
      <c r="M37" s="81">
        <v>36.645910549588102</v>
      </c>
      <c r="N37" s="81">
        <v>59.83632414837755</v>
      </c>
      <c r="O37" s="81">
        <v>29.487083490719513</v>
      </c>
      <c r="P37" s="81">
        <v>22.489127333066978</v>
      </c>
      <c r="Q37" s="81">
        <v>2.088617822032468</v>
      </c>
      <c r="R37" s="81">
        <v>0</v>
      </c>
      <c r="S37" s="81">
        <v>2.8479455924999999</v>
      </c>
      <c r="T37" s="82"/>
      <c r="U37" s="81">
        <v>12382702</v>
      </c>
      <c r="V37" s="81">
        <v>957</v>
      </c>
      <c r="W37" s="81">
        <v>69</v>
      </c>
      <c r="X37" s="81">
        <v>6601</v>
      </c>
      <c r="Y37" s="81">
        <v>9510</v>
      </c>
      <c r="Z37" s="81">
        <v>16111</v>
      </c>
      <c r="AA37" s="81">
        <v>4502</v>
      </c>
      <c r="AB37" s="81">
        <v>27000</v>
      </c>
      <c r="AC37" s="81">
        <v>0</v>
      </c>
      <c r="AD37" s="81">
        <v>2.8479455924999999</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48.283999999999999</v>
      </c>
      <c r="BJ37" s="81">
        <v>0</v>
      </c>
      <c r="BK37" s="81">
        <v>3.286</v>
      </c>
      <c r="BL37" s="81">
        <v>0</v>
      </c>
      <c r="BM37" s="82"/>
      <c r="BN37" s="81">
        <v>0</v>
      </c>
      <c r="BO37" s="81">
        <v>0</v>
      </c>
      <c r="BP37" s="81">
        <v>4</v>
      </c>
      <c r="BQ37" s="81">
        <v>0</v>
      </c>
      <c r="BR37" s="81">
        <v>1</v>
      </c>
      <c r="BS37" s="81">
        <v>0</v>
      </c>
      <c r="BT37"/>
      <c r="BU37" s="80">
        <v>48.283999999999999</v>
      </c>
      <c r="BV37" s="80">
        <v>3.286</v>
      </c>
      <c r="BW37" s="80">
        <v>0</v>
      </c>
      <c r="BX37" s="80">
        <v>0</v>
      </c>
      <c r="BY37" s="80">
        <v>0</v>
      </c>
      <c r="BZ37" s="80">
        <v>0</v>
      </c>
      <c r="CA37" s="80">
        <v>0</v>
      </c>
      <c r="CB37" s="80">
        <v>0</v>
      </c>
      <c r="CC37" s="80">
        <v>0</v>
      </c>
    </row>
    <row r="38" spans="1:81">
      <c r="A38" s="80" t="s">
        <v>1817</v>
      </c>
      <c r="B38" s="80">
        <v>402</v>
      </c>
      <c r="C38" s="80">
        <v>11</v>
      </c>
      <c r="D38" s="80">
        <v>24</v>
      </c>
      <c r="E38" s="80">
        <v>2014</v>
      </c>
      <c r="F38" s="80" t="s">
        <v>90</v>
      </c>
      <c r="G38" s="80" t="s">
        <v>1806</v>
      </c>
      <c r="H38" s="80" t="s">
        <v>1807</v>
      </c>
      <c r="I38" s="177"/>
      <c r="J38" s="81">
        <v>193.41165578648867</v>
      </c>
      <c r="K38" s="81">
        <v>2.6814775516487392</v>
      </c>
      <c r="L38" s="81">
        <v>7.5141917423076681</v>
      </c>
      <c r="M38" s="81">
        <v>33.008987037107012</v>
      </c>
      <c r="N38" s="81">
        <v>48.176885605417702</v>
      </c>
      <c r="O38" s="81">
        <v>27.820059147237561</v>
      </c>
      <c r="P38" s="81">
        <v>22.149152797893734</v>
      </c>
      <c r="Q38" s="81">
        <v>1.9634846983788252</v>
      </c>
      <c r="R38" s="81">
        <v>0</v>
      </c>
      <c r="S38" s="81">
        <v>3.1066559139000001</v>
      </c>
      <c r="T38" s="82"/>
      <c r="U38" s="81">
        <v>15250699</v>
      </c>
      <c r="V38" s="81">
        <v>848</v>
      </c>
      <c r="W38" s="81">
        <v>154</v>
      </c>
      <c r="X38" s="81">
        <v>6088</v>
      </c>
      <c r="Y38" s="81">
        <v>9453</v>
      </c>
      <c r="Z38" s="81">
        <v>16009</v>
      </c>
      <c r="AA38" s="81">
        <v>4411</v>
      </c>
      <c r="AB38" s="81">
        <v>26455</v>
      </c>
      <c r="AC38" s="81">
        <v>0</v>
      </c>
      <c r="AD38" s="81">
        <v>3.1066559139000001</v>
      </c>
      <c r="AE38" s="82"/>
      <c r="AF38" s="81">
        <v>198219593.59904826</v>
      </c>
      <c r="AG38" s="81">
        <v>1976779.3160901922</v>
      </c>
      <c r="AH38" s="81">
        <v>1993342.6279379383</v>
      </c>
      <c r="AI38" s="81">
        <v>38556813.317828931</v>
      </c>
      <c r="AJ38" s="81">
        <v>46240821.054507591</v>
      </c>
      <c r="AK38" s="81">
        <v>0</v>
      </c>
      <c r="AL38" s="81">
        <v>0</v>
      </c>
      <c r="AM38" s="81">
        <v>3631876.1772480337</v>
      </c>
      <c r="AN38" s="81">
        <v>0</v>
      </c>
      <c r="AO38" s="81">
        <v>0</v>
      </c>
      <c r="AP38" s="82"/>
      <c r="AQ38" s="81">
        <v>228</v>
      </c>
      <c r="AR38" s="81">
        <v>12</v>
      </c>
      <c r="AS38" s="81">
        <v>4</v>
      </c>
      <c r="AT38" s="81">
        <v>1</v>
      </c>
      <c r="AU38" s="81">
        <v>0</v>
      </c>
      <c r="AV38" s="81">
        <v>0</v>
      </c>
      <c r="AW38" s="81" t="s">
        <v>564</v>
      </c>
      <c r="AX38" s="82"/>
      <c r="AY38" s="81">
        <v>922.8</v>
      </c>
      <c r="AZ38" s="81">
        <v>2539.6</v>
      </c>
      <c r="BA38" s="81">
        <v>30230</v>
      </c>
      <c r="BB38" s="81">
        <v>4100</v>
      </c>
      <c r="BC38" s="81">
        <v>0</v>
      </c>
      <c r="BD38" s="81">
        <v>0</v>
      </c>
      <c r="BE38" s="81" t="s">
        <v>564</v>
      </c>
      <c r="BF38" s="82"/>
      <c r="BG38" s="81">
        <v>0</v>
      </c>
      <c r="BH38" s="81">
        <v>0</v>
      </c>
      <c r="BI38" s="81">
        <v>13.538</v>
      </c>
      <c r="BJ38" s="81">
        <v>0</v>
      </c>
      <c r="BK38" s="81">
        <v>0</v>
      </c>
      <c r="BL38" s="81">
        <v>0</v>
      </c>
      <c r="BM38" s="82"/>
      <c r="BN38" s="81">
        <v>0</v>
      </c>
      <c r="BO38" s="81">
        <v>0</v>
      </c>
      <c r="BP38" s="81">
        <v>1</v>
      </c>
      <c r="BQ38" s="81">
        <v>0</v>
      </c>
      <c r="BR38" s="81">
        <v>0</v>
      </c>
      <c r="BS38" s="81">
        <v>0</v>
      </c>
      <c r="BT38"/>
      <c r="BU38" s="80">
        <v>13.538</v>
      </c>
      <c r="BV38" s="80">
        <v>0</v>
      </c>
      <c r="BW38" s="80">
        <v>0</v>
      </c>
      <c r="BX38" s="80">
        <v>0</v>
      </c>
      <c r="BY38" s="80">
        <v>0</v>
      </c>
      <c r="BZ38" s="80">
        <v>0</v>
      </c>
      <c r="CA38" s="80">
        <v>0</v>
      </c>
      <c r="CB38" s="80">
        <v>0</v>
      </c>
      <c r="CC38" s="80">
        <v>0</v>
      </c>
    </row>
    <row r="39" spans="1:81">
      <c r="A39" s="80" t="s">
        <v>1818</v>
      </c>
      <c r="B39" s="80">
        <v>403</v>
      </c>
      <c r="C39" s="80">
        <v>12</v>
      </c>
      <c r="D39" s="80">
        <v>24</v>
      </c>
      <c r="E39" s="80">
        <v>2015</v>
      </c>
      <c r="F39" s="80" t="s">
        <v>91</v>
      </c>
      <c r="G39" s="80" t="s">
        <v>1806</v>
      </c>
      <c r="H39" s="80" t="s">
        <v>1807</v>
      </c>
      <c r="I39" s="177"/>
      <c r="J39" s="81">
        <v>192.4205831875843</v>
      </c>
      <c r="K39" s="81">
        <v>2.5289452788665416</v>
      </c>
      <c r="L39" s="81">
        <v>8.0446204821464242</v>
      </c>
      <c r="M39" s="81">
        <v>31.348493078784166</v>
      </c>
      <c r="N39" s="81">
        <v>46.556831390833786</v>
      </c>
      <c r="O39" s="81">
        <v>27.465075355693706</v>
      </c>
      <c r="P39" s="81">
        <v>21.975618879612004</v>
      </c>
      <c r="Q39" s="81">
        <v>1.889748802519545</v>
      </c>
      <c r="R39" s="81">
        <v>0</v>
      </c>
      <c r="S39" s="81">
        <v>3.1274515785999997</v>
      </c>
      <c r="T39" s="82"/>
      <c r="U39" s="81">
        <v>14932737</v>
      </c>
      <c r="V39" s="81">
        <v>848</v>
      </c>
      <c r="W39" s="81">
        <v>154</v>
      </c>
      <c r="X39" s="81">
        <v>6088</v>
      </c>
      <c r="Y39" s="81">
        <v>9438</v>
      </c>
      <c r="Z39" s="81">
        <v>15957</v>
      </c>
      <c r="AA39" s="81">
        <v>4373</v>
      </c>
      <c r="AB39" s="81">
        <v>26009</v>
      </c>
      <c r="AC39" s="81">
        <v>0</v>
      </c>
      <c r="AD39" s="81">
        <v>3.1274515785999997</v>
      </c>
      <c r="AE39" s="82"/>
      <c r="AF39" s="81">
        <v>209483880.59705442</v>
      </c>
      <c r="AG39" s="81">
        <v>1778483.132724507</v>
      </c>
      <c r="AH39" s="81">
        <v>2032912.0580548535</v>
      </c>
      <c r="AI39" s="81">
        <v>38904126.187077522</v>
      </c>
      <c r="AJ39" s="81">
        <v>50108889.285312355</v>
      </c>
      <c r="AK39" s="81">
        <v>0</v>
      </c>
      <c r="AL39" s="81">
        <v>0</v>
      </c>
      <c r="AM39" s="81">
        <v>3564424.3463484668</v>
      </c>
      <c r="AN39" s="81">
        <v>0</v>
      </c>
      <c r="AO39" s="81">
        <v>0</v>
      </c>
      <c r="AP39" s="82"/>
      <c r="AQ39" s="81">
        <v>250</v>
      </c>
      <c r="AR39" s="81">
        <v>15</v>
      </c>
      <c r="AS39" s="81">
        <v>7</v>
      </c>
      <c r="AT39" s="81">
        <v>1</v>
      </c>
      <c r="AU39" s="81">
        <v>0</v>
      </c>
      <c r="AV39" s="81">
        <v>0</v>
      </c>
      <c r="AW39" s="81" t="s">
        <v>564</v>
      </c>
      <c r="AX39" s="82"/>
      <c r="AY39" s="81">
        <v>1033.9000000000001</v>
      </c>
      <c r="AZ39" s="81">
        <v>2639.1</v>
      </c>
      <c r="BA39" s="81">
        <v>34213.199999999997</v>
      </c>
      <c r="BB39" s="81">
        <v>4100</v>
      </c>
      <c r="BC39" s="81">
        <v>0</v>
      </c>
      <c r="BD39" s="81">
        <v>0</v>
      </c>
      <c r="BE39" s="81" t="s">
        <v>564</v>
      </c>
      <c r="BF39" s="82"/>
      <c r="BG39" s="81">
        <v>0</v>
      </c>
      <c r="BH39" s="81">
        <v>0</v>
      </c>
      <c r="BI39" s="81">
        <v>13.134</v>
      </c>
      <c r="BJ39" s="81">
        <v>0</v>
      </c>
      <c r="BK39" s="81">
        <v>0</v>
      </c>
      <c r="BL39" s="81">
        <v>0</v>
      </c>
      <c r="BM39" s="82"/>
      <c r="BN39" s="81">
        <v>0</v>
      </c>
      <c r="BO39" s="81">
        <v>0</v>
      </c>
      <c r="BP39" s="81">
        <v>1</v>
      </c>
      <c r="BQ39" s="81">
        <v>0</v>
      </c>
      <c r="BR39" s="81">
        <v>0</v>
      </c>
      <c r="BS39" s="81">
        <v>0</v>
      </c>
      <c r="BT39"/>
      <c r="BU39" s="80">
        <v>13.134</v>
      </c>
      <c r="BV39" s="80">
        <v>0</v>
      </c>
      <c r="BW39" s="80">
        <v>0</v>
      </c>
      <c r="BX39" s="80">
        <v>0</v>
      </c>
      <c r="BY39" s="80">
        <v>0</v>
      </c>
      <c r="BZ39" s="80">
        <v>0</v>
      </c>
      <c r="CA39" s="80">
        <v>0</v>
      </c>
      <c r="CB39" s="80">
        <v>0</v>
      </c>
      <c r="CC39" s="80">
        <v>0</v>
      </c>
    </row>
    <row r="40" spans="1:81">
      <c r="A40" s="80" t="s">
        <v>1819</v>
      </c>
      <c r="B40" s="80">
        <v>404</v>
      </c>
      <c r="C40" s="80">
        <v>13</v>
      </c>
      <c r="D40" s="80">
        <v>24</v>
      </c>
      <c r="E40" s="80">
        <v>2016</v>
      </c>
      <c r="F40" s="80" t="s">
        <v>92</v>
      </c>
      <c r="G40" s="80" t="s">
        <v>1806</v>
      </c>
      <c r="H40" s="80" t="s">
        <v>1807</v>
      </c>
      <c r="I40" s="177"/>
      <c r="J40" s="81">
        <v>248.96765733196628</v>
      </c>
      <c r="K40" s="81">
        <v>2.6881531325984591</v>
      </c>
      <c r="L40" s="81">
        <v>7.6228047404874433</v>
      </c>
      <c r="M40" s="81">
        <v>27.248787718422214</v>
      </c>
      <c r="N40" s="81">
        <v>47.152303101333537</v>
      </c>
      <c r="O40" s="81">
        <v>27.032937756076464</v>
      </c>
      <c r="P40" s="81">
        <v>21.198603798306916</v>
      </c>
      <c r="Q40" s="81">
        <v>1.8049308397122756</v>
      </c>
      <c r="R40" s="81">
        <v>0</v>
      </c>
      <c r="S40" s="81">
        <v>3.5102201021799999</v>
      </c>
      <c r="T40" s="82"/>
      <c r="U40" s="81">
        <v>15240408</v>
      </c>
      <c r="V40" s="81">
        <v>848</v>
      </c>
      <c r="W40" s="81">
        <v>154</v>
      </c>
      <c r="X40" s="81">
        <v>6088</v>
      </c>
      <c r="Y40" s="81">
        <v>9394</v>
      </c>
      <c r="Z40" s="81">
        <v>15899</v>
      </c>
      <c r="AA40" s="81">
        <v>4363</v>
      </c>
      <c r="AB40" s="81">
        <v>25554</v>
      </c>
      <c r="AC40" s="81">
        <v>0</v>
      </c>
      <c r="AD40" s="81">
        <v>3.5102201021799999</v>
      </c>
      <c r="AE40" s="82"/>
      <c r="AF40" s="81">
        <v>311994430.03921002</v>
      </c>
      <c r="AG40" s="81">
        <v>1870331.4352722701</v>
      </c>
      <c r="AH40" s="81">
        <v>1372145.3920945979</v>
      </c>
      <c r="AI40" s="81">
        <v>37640240.928004824</v>
      </c>
      <c r="AJ40" s="81">
        <v>52389042.764075764</v>
      </c>
      <c r="AK40" s="81">
        <v>0</v>
      </c>
      <c r="AL40" s="81">
        <v>0</v>
      </c>
      <c r="AM40" s="81">
        <v>3504789.2686101859</v>
      </c>
      <c r="AN40" s="81">
        <v>0</v>
      </c>
      <c r="AO40" s="81">
        <v>0</v>
      </c>
      <c r="AP40" s="82"/>
      <c r="AQ40" s="81">
        <v>288</v>
      </c>
      <c r="AR40" s="81">
        <v>21</v>
      </c>
      <c r="AS40" s="81">
        <v>9</v>
      </c>
      <c r="AT40" s="81">
        <v>2</v>
      </c>
      <c r="AU40" s="81">
        <v>0</v>
      </c>
      <c r="AV40" s="81">
        <v>0</v>
      </c>
      <c r="AW40" s="81" t="s">
        <v>564</v>
      </c>
      <c r="AX40" s="82"/>
      <c r="AY40" s="81">
        <v>1246.4000000000001</v>
      </c>
      <c r="AZ40" s="81">
        <v>31338.5</v>
      </c>
      <c r="BA40" s="81">
        <v>34222.800000000003</v>
      </c>
      <c r="BB40" s="81">
        <v>4142.7</v>
      </c>
      <c r="BC40" s="81">
        <v>0</v>
      </c>
      <c r="BD40" s="81">
        <v>0</v>
      </c>
      <c r="BE40" s="81" t="s">
        <v>564</v>
      </c>
      <c r="BF40" s="82"/>
      <c r="BG40" s="81">
        <v>0</v>
      </c>
      <c r="BH40" s="81">
        <v>0</v>
      </c>
      <c r="BI40" s="81">
        <v>35.418999999999997</v>
      </c>
      <c r="BJ40" s="81">
        <v>0</v>
      </c>
      <c r="BK40" s="81">
        <v>0</v>
      </c>
      <c r="BL40" s="81">
        <v>0</v>
      </c>
      <c r="BM40" s="82"/>
      <c r="BN40" s="81">
        <v>0</v>
      </c>
      <c r="BO40" s="81">
        <v>0</v>
      </c>
      <c r="BP40" s="81">
        <v>4</v>
      </c>
      <c r="BQ40" s="81">
        <v>0</v>
      </c>
      <c r="BR40" s="81">
        <v>0</v>
      </c>
      <c r="BS40" s="81">
        <v>0</v>
      </c>
      <c r="BT40"/>
      <c r="BU40" s="80">
        <v>35.418999999999997</v>
      </c>
      <c r="BV40" s="80">
        <v>0</v>
      </c>
      <c r="BW40" s="80">
        <v>0</v>
      </c>
      <c r="BX40" s="80">
        <v>0</v>
      </c>
      <c r="BY40" s="80">
        <v>0</v>
      </c>
      <c r="BZ40" s="80">
        <v>0</v>
      </c>
      <c r="CA40" s="80">
        <v>0</v>
      </c>
      <c r="CB40" s="80">
        <v>0</v>
      </c>
      <c r="CC40" s="80">
        <v>0</v>
      </c>
    </row>
    <row r="41" spans="1:81">
      <c r="A41" s="80" t="s">
        <v>1820</v>
      </c>
      <c r="B41" s="80">
        <v>405</v>
      </c>
      <c r="C41" s="80">
        <v>14</v>
      </c>
      <c r="D41" s="80">
        <v>24</v>
      </c>
      <c r="E41" s="80">
        <v>2017</v>
      </c>
      <c r="F41" s="80" t="s">
        <v>71</v>
      </c>
      <c r="G41" s="80" t="s">
        <v>1806</v>
      </c>
      <c r="H41" s="80" t="s">
        <v>1807</v>
      </c>
      <c r="I41" s="177"/>
      <c r="J41" s="81">
        <v>200.26356041015953</v>
      </c>
      <c r="K41" s="81">
        <v>2.6082598181766996</v>
      </c>
      <c r="L41" s="81">
        <v>7.3625618845719343</v>
      </c>
      <c r="M41" s="81">
        <v>24.511249521921421</v>
      </c>
      <c r="N41" s="81">
        <v>50.70563082487012</v>
      </c>
      <c r="O41" s="81">
        <v>26.494816898931653</v>
      </c>
      <c r="P41" s="81">
        <v>20.933963734021422</v>
      </c>
      <c r="Q41" s="81">
        <v>1.7174883678305979</v>
      </c>
      <c r="R41" s="81">
        <v>0</v>
      </c>
      <c r="S41" s="81">
        <v>4.0255701092599994</v>
      </c>
      <c r="T41" s="82"/>
      <c r="U41" s="81">
        <v>15186476</v>
      </c>
      <c r="V41" s="81">
        <v>848</v>
      </c>
      <c r="W41" s="81">
        <v>154</v>
      </c>
      <c r="X41" s="81">
        <v>6088</v>
      </c>
      <c r="Y41" s="81">
        <v>9396</v>
      </c>
      <c r="Z41" s="81">
        <v>15841</v>
      </c>
      <c r="AA41" s="81">
        <v>4336</v>
      </c>
      <c r="AB41" s="81">
        <v>25146</v>
      </c>
      <c r="AC41" s="81">
        <v>0</v>
      </c>
      <c r="AD41" s="81">
        <v>4.0255701092599994</v>
      </c>
      <c r="AE41" s="82"/>
      <c r="AF41" s="81">
        <v>256292249.2336019</v>
      </c>
      <c r="AG41" s="81">
        <v>1790744.9320559059</v>
      </c>
      <c r="AH41" s="81">
        <v>1592170.2708709061</v>
      </c>
      <c r="AI41" s="81">
        <v>35870737.693133406</v>
      </c>
      <c r="AJ41" s="81">
        <v>52410198.52539371</v>
      </c>
      <c r="AK41" s="81">
        <v>0</v>
      </c>
      <c r="AL41" s="81">
        <v>0</v>
      </c>
      <c r="AM41" s="81">
        <v>3454227.6191833401</v>
      </c>
      <c r="AN41" s="81">
        <v>0</v>
      </c>
      <c r="AO41" s="81">
        <v>0</v>
      </c>
      <c r="AP41" s="82"/>
      <c r="AQ41" s="81">
        <v>309</v>
      </c>
      <c r="AR41" s="81">
        <v>21</v>
      </c>
      <c r="AS41" s="81">
        <v>12</v>
      </c>
      <c r="AT41" s="81">
        <v>2</v>
      </c>
      <c r="AU41" s="81">
        <v>0</v>
      </c>
      <c r="AV41" s="81">
        <v>0</v>
      </c>
      <c r="AW41" s="81" t="s">
        <v>564</v>
      </c>
      <c r="AX41" s="82"/>
      <c r="AY41" s="81">
        <v>1360.6</v>
      </c>
      <c r="AZ41" s="81">
        <v>31338.5</v>
      </c>
      <c r="BA41" s="81">
        <v>34267.9</v>
      </c>
      <c r="BB41" s="81">
        <v>4142.7</v>
      </c>
      <c r="BC41" s="81">
        <v>0</v>
      </c>
      <c r="BD41" s="81">
        <v>0</v>
      </c>
      <c r="BE41" s="81" t="s">
        <v>564</v>
      </c>
      <c r="BF41" s="82"/>
      <c r="BG41" s="81">
        <v>0</v>
      </c>
      <c r="BH41" s="81">
        <v>0</v>
      </c>
      <c r="BI41" s="81">
        <v>49.603000000000002</v>
      </c>
      <c r="BJ41" s="81">
        <v>0</v>
      </c>
      <c r="BK41" s="81">
        <v>3.4089999999999998</v>
      </c>
      <c r="BL41" s="81">
        <v>0</v>
      </c>
      <c r="BM41" s="82"/>
      <c r="BN41" s="81">
        <v>0</v>
      </c>
      <c r="BO41" s="81">
        <v>0</v>
      </c>
      <c r="BP41" s="81">
        <v>5</v>
      </c>
      <c r="BQ41" s="81">
        <v>0</v>
      </c>
      <c r="BR41" s="81">
        <v>1</v>
      </c>
      <c r="BS41" s="81">
        <v>0</v>
      </c>
      <c r="BT41"/>
      <c r="BU41" s="80">
        <v>49.603000000000002</v>
      </c>
      <c r="BV41" s="80">
        <v>3.4089999999999998</v>
      </c>
      <c r="BW41" s="80">
        <v>0</v>
      </c>
      <c r="BX41" s="80">
        <v>0</v>
      </c>
      <c r="BY41" s="80">
        <v>0</v>
      </c>
      <c r="BZ41" s="80">
        <v>0</v>
      </c>
      <c r="CA41" s="80">
        <v>0</v>
      </c>
      <c r="CB41" s="80">
        <v>0</v>
      </c>
      <c r="CC41" s="80">
        <v>0</v>
      </c>
    </row>
    <row r="42" spans="1:81">
      <c r="A42" s="80" t="s">
        <v>1821</v>
      </c>
      <c r="B42" s="80">
        <v>406</v>
      </c>
      <c r="C42" s="80">
        <v>15</v>
      </c>
      <c r="D42" s="80">
        <v>24</v>
      </c>
      <c r="E42" s="80">
        <v>2018</v>
      </c>
      <c r="F42" s="80" t="s">
        <v>93</v>
      </c>
      <c r="G42" s="80" t="s">
        <v>1806</v>
      </c>
      <c r="H42" s="80" t="s">
        <v>1807</v>
      </c>
      <c r="I42" s="177"/>
      <c r="J42" s="81">
        <v>220.99255478175721</v>
      </c>
      <c r="K42" s="81">
        <v>2.4663884554124778</v>
      </c>
      <c r="L42" s="81">
        <v>6.7476534157999408</v>
      </c>
      <c r="M42" s="81">
        <v>25.682481305663998</v>
      </c>
      <c r="N42" s="81">
        <v>43.267906911690858</v>
      </c>
      <c r="O42" s="81">
        <v>25.865747234106607</v>
      </c>
      <c r="P42" s="81">
        <v>20.539166568624601</v>
      </c>
      <c r="Q42" s="81">
        <v>1.5659189019356974</v>
      </c>
      <c r="R42" s="81">
        <v>0</v>
      </c>
      <c r="S42" s="81">
        <v>4.0390483391999998</v>
      </c>
      <c r="T42" s="82"/>
      <c r="U42" s="81">
        <v>15102371</v>
      </c>
      <c r="V42" s="81">
        <v>848</v>
      </c>
      <c r="W42" s="81">
        <v>154</v>
      </c>
      <c r="X42" s="81">
        <v>6088</v>
      </c>
      <c r="Y42" s="81">
        <v>9409</v>
      </c>
      <c r="Z42" s="81">
        <v>15761</v>
      </c>
      <c r="AA42" s="81">
        <v>4297</v>
      </c>
      <c r="AB42" s="81">
        <v>24707</v>
      </c>
      <c r="AC42" s="81">
        <v>0</v>
      </c>
      <c r="AD42" s="81">
        <v>4.0390483391999998</v>
      </c>
      <c r="AE42" s="82"/>
      <c r="AF42" s="81">
        <v>278295159.55518258</v>
      </c>
      <c r="AG42" s="81">
        <v>1675544.748386417</v>
      </c>
      <c r="AH42" s="81">
        <v>1534327.495154937</v>
      </c>
      <c r="AI42" s="81">
        <v>36225826.140894592</v>
      </c>
      <c r="AJ42" s="81">
        <v>47452478.847215503</v>
      </c>
      <c r="AK42" s="81">
        <v>0</v>
      </c>
      <c r="AL42" s="81">
        <v>0</v>
      </c>
      <c r="AM42" s="81">
        <v>3400945.9923527078</v>
      </c>
      <c r="AN42" s="81">
        <v>0</v>
      </c>
      <c r="AO42" s="81">
        <v>0</v>
      </c>
      <c r="AP42" s="82"/>
      <c r="AQ42" s="81">
        <v>335</v>
      </c>
      <c r="AR42" s="81">
        <v>22</v>
      </c>
      <c r="AS42" s="81">
        <v>22</v>
      </c>
      <c r="AT42" s="81">
        <v>2</v>
      </c>
      <c r="AU42" s="81">
        <v>0</v>
      </c>
      <c r="AV42" s="81">
        <v>0</v>
      </c>
      <c r="AW42" s="81" t="s">
        <v>564</v>
      </c>
      <c r="AX42" s="82"/>
      <c r="AY42" s="81">
        <v>1501.6</v>
      </c>
      <c r="AZ42" s="81">
        <v>33319</v>
      </c>
      <c r="BA42" s="81">
        <v>41937</v>
      </c>
      <c r="BB42" s="81">
        <v>4143</v>
      </c>
      <c r="BC42" s="81">
        <v>0</v>
      </c>
      <c r="BD42" s="81">
        <v>0</v>
      </c>
      <c r="BE42" s="81" t="s">
        <v>564</v>
      </c>
      <c r="BF42" s="82"/>
      <c r="BG42" s="81">
        <v>0</v>
      </c>
      <c r="BH42" s="81">
        <v>0</v>
      </c>
      <c r="BI42" s="81">
        <v>44.658000000000001</v>
      </c>
      <c r="BJ42" s="81">
        <v>0</v>
      </c>
      <c r="BK42" s="81">
        <v>3.1829999999999998</v>
      </c>
      <c r="BL42" s="81">
        <v>0</v>
      </c>
      <c r="BM42" s="82"/>
      <c r="BN42" s="81">
        <v>0</v>
      </c>
      <c r="BO42" s="81">
        <v>0</v>
      </c>
      <c r="BP42" s="81">
        <v>5</v>
      </c>
      <c r="BQ42" s="81">
        <v>0</v>
      </c>
      <c r="BR42" s="81">
        <v>1</v>
      </c>
      <c r="BS42" s="81">
        <v>0</v>
      </c>
      <c r="BT42"/>
      <c r="BU42" s="80">
        <v>44.658000000000001</v>
      </c>
      <c r="BV42" s="80">
        <v>3.1829999999999998</v>
      </c>
      <c r="BW42" s="80">
        <v>0</v>
      </c>
      <c r="BX42" s="80">
        <v>0</v>
      </c>
      <c r="BY42" s="80">
        <v>0</v>
      </c>
      <c r="BZ42" s="80">
        <v>0</v>
      </c>
      <c r="CA42" s="80">
        <v>0</v>
      </c>
      <c r="CB42" s="80">
        <v>0</v>
      </c>
      <c r="CC42" s="80">
        <v>0</v>
      </c>
    </row>
    <row r="43" spans="1:81">
      <c r="A43" s="80" t="s">
        <v>1822</v>
      </c>
      <c r="B43" s="80">
        <v>407</v>
      </c>
      <c r="C43" s="80">
        <v>16</v>
      </c>
      <c r="D43" s="80">
        <v>24</v>
      </c>
      <c r="E43" s="80">
        <v>2019</v>
      </c>
      <c r="F43" s="80" t="s">
        <v>73</v>
      </c>
      <c r="G43" s="80" t="s">
        <v>1806</v>
      </c>
      <c r="H43" s="80" t="s">
        <v>1807</v>
      </c>
      <c r="I43" s="177"/>
      <c r="J43" s="81">
        <v>169.76650212755547</v>
      </c>
      <c r="K43" s="81">
        <v>2.3113727661441654</v>
      </c>
      <c r="L43" s="81">
        <v>6.8101367679846652</v>
      </c>
      <c r="M43" s="81">
        <v>24.271398924424499</v>
      </c>
      <c r="N43" s="81">
        <v>40.561665876791302</v>
      </c>
      <c r="O43" s="81">
        <v>25.168171600896351</v>
      </c>
      <c r="P43" s="81">
        <v>20.101690759986653</v>
      </c>
      <c r="Q43" s="81">
        <v>1.4989682159659499</v>
      </c>
      <c r="R43" s="81">
        <v>0</v>
      </c>
      <c r="S43" s="81">
        <v>3.9983654700000004</v>
      </c>
      <c r="T43" s="82"/>
      <c r="U43" s="81">
        <v>12236140</v>
      </c>
      <c r="V43" s="81">
        <v>848</v>
      </c>
      <c r="W43" s="81">
        <v>154</v>
      </c>
      <c r="X43" s="81">
        <v>6088</v>
      </c>
      <c r="Y43" s="81">
        <v>9371</v>
      </c>
      <c r="Z43" s="81">
        <v>15757</v>
      </c>
      <c r="AA43" s="81">
        <v>4174</v>
      </c>
      <c r="AB43" s="81">
        <v>24291</v>
      </c>
      <c r="AC43" s="81">
        <v>0</v>
      </c>
      <c r="AD43" s="81">
        <v>3.99836547</v>
      </c>
      <c r="AE43" s="82"/>
      <c r="AF43" s="81">
        <v>228277799.27069259</v>
      </c>
      <c r="AG43" s="81">
        <v>1612090.4722464881</v>
      </c>
      <c r="AH43" s="81">
        <v>1597657.9405148129</v>
      </c>
      <c r="AI43" s="81">
        <v>35054502.720555723</v>
      </c>
      <c r="AJ43" s="81">
        <v>44991032.857624285</v>
      </c>
      <c r="AK43" s="81">
        <v>0</v>
      </c>
      <c r="AL43" s="81">
        <v>0</v>
      </c>
      <c r="AM43" s="81">
        <v>3308251.3374499041</v>
      </c>
      <c r="AN43" s="81">
        <v>0</v>
      </c>
      <c r="AO43" s="81">
        <v>0</v>
      </c>
      <c r="AP43" s="82"/>
      <c r="AQ43" s="81">
        <v>349</v>
      </c>
      <c r="AR43" s="81">
        <v>24</v>
      </c>
      <c r="AS43" s="81">
        <v>25</v>
      </c>
      <c r="AT43" s="81">
        <v>2</v>
      </c>
      <c r="AU43" s="81">
        <v>0</v>
      </c>
      <c r="AV43" s="81">
        <v>0</v>
      </c>
      <c r="AW43" s="81" t="s">
        <v>564</v>
      </c>
      <c r="AX43" s="82"/>
      <c r="AY43" s="81">
        <v>1578.099999999999</v>
      </c>
      <c r="AZ43" s="81">
        <v>33417.5</v>
      </c>
      <c r="BA43" s="81">
        <v>83375.3</v>
      </c>
      <c r="BB43" s="81">
        <v>4142.7</v>
      </c>
      <c r="BC43" s="81">
        <v>0</v>
      </c>
      <c r="BD43" s="81">
        <v>0</v>
      </c>
      <c r="BE43" s="81" t="s">
        <v>564</v>
      </c>
      <c r="BF43" s="82"/>
      <c r="BG43" s="81">
        <v>0</v>
      </c>
      <c r="BH43" s="81">
        <v>0</v>
      </c>
      <c r="BI43" s="81">
        <v>34.869999999999997</v>
      </c>
      <c r="BJ43" s="81">
        <v>0</v>
      </c>
      <c r="BK43" s="81">
        <v>0</v>
      </c>
      <c r="BL43" s="81">
        <v>0</v>
      </c>
      <c r="BM43" s="82"/>
      <c r="BN43" s="81">
        <v>0</v>
      </c>
      <c r="BO43" s="81">
        <v>0</v>
      </c>
      <c r="BP43" s="81">
        <v>4</v>
      </c>
      <c r="BQ43" s="81">
        <v>0</v>
      </c>
      <c r="BR43" s="81">
        <v>0</v>
      </c>
      <c r="BS43" s="81">
        <v>0</v>
      </c>
      <c r="BT43"/>
      <c r="BU43" s="80">
        <v>34.869999999999997</v>
      </c>
      <c r="BV43" s="80">
        <v>0</v>
      </c>
      <c r="BW43" s="80">
        <v>0</v>
      </c>
      <c r="BX43" s="80">
        <v>0</v>
      </c>
      <c r="BY43" s="80">
        <v>0</v>
      </c>
      <c r="BZ43" s="80">
        <v>0</v>
      </c>
      <c r="CA43" s="80">
        <v>0</v>
      </c>
      <c r="CB43" s="80">
        <v>0</v>
      </c>
      <c r="CC43" s="80">
        <v>0</v>
      </c>
    </row>
    <row r="44" spans="1:81">
      <c r="A44" s="80" t="s">
        <v>1823</v>
      </c>
      <c r="B44" s="80">
        <v>408</v>
      </c>
      <c r="C44" s="80">
        <v>17</v>
      </c>
      <c r="D44" s="80">
        <v>24</v>
      </c>
      <c r="E44" s="80">
        <v>2020</v>
      </c>
      <c r="F44" s="80" t="s">
        <v>218</v>
      </c>
      <c r="G44" s="80" t="s">
        <v>1806</v>
      </c>
      <c r="H44" s="80" t="s">
        <v>1807</v>
      </c>
      <c r="I44" s="177"/>
      <c r="J44" s="81">
        <v>174.8003154137032</v>
      </c>
      <c r="K44" s="81">
        <v>2.5613158029478975</v>
      </c>
      <c r="L44" s="81">
        <v>13.220220879112865</v>
      </c>
      <c r="M44" s="81">
        <v>21.318665503220515</v>
      </c>
      <c r="N44" s="81">
        <v>38.043467998368591</v>
      </c>
      <c r="O44" s="81">
        <v>21.950120417397905</v>
      </c>
      <c r="P44" s="81">
        <v>18.581400626263708</v>
      </c>
      <c r="Q44" s="81">
        <v>1.4057409610554537</v>
      </c>
      <c r="R44" s="81">
        <v>0</v>
      </c>
      <c r="S44" s="81">
        <v>2.5008827567999998</v>
      </c>
      <c r="T44" s="82"/>
      <c r="U44" s="81">
        <v>13267293</v>
      </c>
      <c r="V44" s="81">
        <v>809</v>
      </c>
      <c r="W44" s="81">
        <v>358</v>
      </c>
      <c r="X44" s="81">
        <v>5702</v>
      </c>
      <c r="Y44" s="81">
        <v>9343</v>
      </c>
      <c r="Z44" s="81">
        <v>15685</v>
      </c>
      <c r="AA44" s="81">
        <v>4192</v>
      </c>
      <c r="AB44" s="81">
        <v>23841</v>
      </c>
      <c r="AC44" s="81">
        <v>0</v>
      </c>
      <c r="AD44" s="81">
        <v>2.5008827567999998</v>
      </c>
      <c r="AE44" s="82"/>
      <c r="AF44" s="81">
        <v>233534392.1093924</v>
      </c>
      <c r="AG44" s="81">
        <v>1821847.4240964516</v>
      </c>
      <c r="AH44" s="81">
        <v>3205351.8378257058</v>
      </c>
      <c r="AI44" s="81">
        <v>32788146.25919567</v>
      </c>
      <c r="AJ44" s="81">
        <v>43311750.905535139</v>
      </c>
      <c r="AK44" s="81"/>
      <c r="AL44" s="81"/>
      <c r="AM44" s="81">
        <v>3111515.3790345942</v>
      </c>
      <c r="AN44" s="81"/>
      <c r="AO44" s="81"/>
      <c r="AP44" s="82"/>
      <c r="AQ44" s="81">
        <v>362</v>
      </c>
      <c r="AR44" s="81">
        <v>33</v>
      </c>
      <c r="AS44" s="81">
        <v>35</v>
      </c>
      <c r="AT44" s="81">
        <v>2</v>
      </c>
      <c r="AU44" s="81">
        <v>0</v>
      </c>
      <c r="AV44" s="81">
        <v>0</v>
      </c>
      <c r="AW44" s="81">
        <v>35</v>
      </c>
      <c r="AX44" s="82"/>
      <c r="AY44" s="81">
        <v>1645.4999999999991</v>
      </c>
      <c r="AZ44" s="81">
        <v>33857.5</v>
      </c>
      <c r="BA44" s="81">
        <v>85541.1</v>
      </c>
      <c r="BB44" s="81">
        <v>4142.7</v>
      </c>
      <c r="BC44" s="81">
        <v>0</v>
      </c>
      <c r="BD44" s="81">
        <v>0</v>
      </c>
      <c r="BE44" s="81">
        <v>85541.1</v>
      </c>
      <c r="BF44" s="82"/>
      <c r="BG44" s="81">
        <v>0</v>
      </c>
      <c r="BH44" s="81">
        <v>0</v>
      </c>
      <c r="BI44" s="81">
        <v>32.423000000000002</v>
      </c>
      <c r="BJ44" s="81">
        <v>0</v>
      </c>
      <c r="BK44" s="81">
        <v>0</v>
      </c>
      <c r="BL44" s="81">
        <v>0</v>
      </c>
      <c r="BM44" s="82"/>
      <c r="BN44" s="81">
        <v>0</v>
      </c>
      <c r="BO44" s="81">
        <v>0</v>
      </c>
      <c r="BP44" s="81">
        <v>3</v>
      </c>
      <c r="BQ44" s="81">
        <v>0</v>
      </c>
      <c r="BR44" s="81">
        <v>0</v>
      </c>
      <c r="BS44" s="81">
        <v>0</v>
      </c>
      <c r="BT44"/>
      <c r="BU44" s="80">
        <v>32.423000000000002</v>
      </c>
      <c r="BV44" s="80">
        <v>0</v>
      </c>
      <c r="BW44" s="80">
        <v>0</v>
      </c>
      <c r="BX44" s="80">
        <v>0</v>
      </c>
      <c r="BY44" s="80">
        <v>0</v>
      </c>
      <c r="BZ44" s="80">
        <v>0</v>
      </c>
      <c r="CA44" s="80">
        <v>0</v>
      </c>
      <c r="CB44" s="80">
        <v>0</v>
      </c>
      <c r="CC44" s="80">
        <v>0</v>
      </c>
    </row>
    <row r="45" spans="1:81">
      <c r="A45" s="80" t="s">
        <v>1824</v>
      </c>
      <c r="B45" s="80">
        <v>408</v>
      </c>
      <c r="C45" s="80">
        <v>18</v>
      </c>
      <c r="D45" s="80">
        <v>24</v>
      </c>
      <c r="E45" s="80">
        <v>2021</v>
      </c>
      <c r="F45" s="80" t="s">
        <v>75</v>
      </c>
      <c r="G45" s="174" t="s">
        <v>1806</v>
      </c>
      <c r="H45" s="80" t="s">
        <v>1807</v>
      </c>
      <c r="I45" s="177"/>
      <c r="J45" s="81">
        <v>177.93243540986154</v>
      </c>
      <c r="K45" s="81">
        <v>2.5059142716864051</v>
      </c>
      <c r="L45" s="81">
        <v>13.825192175944332</v>
      </c>
      <c r="M45" s="81">
        <v>24.631218479104621</v>
      </c>
      <c r="N45" s="81">
        <v>40.426783353228153</v>
      </c>
      <c r="O45" s="81">
        <v>21.234405321810122</v>
      </c>
      <c r="P45" s="81">
        <v>18.790236763301067</v>
      </c>
      <c r="Q45" s="81">
        <v>1.4016665498020668</v>
      </c>
      <c r="R45" s="81">
        <v>0</v>
      </c>
      <c r="S45" s="81">
        <v>2.8468077649199999</v>
      </c>
      <c r="T45" s="82"/>
      <c r="U45" s="81">
        <v>14018380</v>
      </c>
      <c r="V45" s="81">
        <v>809</v>
      </c>
      <c r="W45" s="81">
        <v>358</v>
      </c>
      <c r="X45" s="81">
        <v>5702</v>
      </c>
      <c r="Y45" s="81">
        <v>9377</v>
      </c>
      <c r="Z45" s="81">
        <v>15624</v>
      </c>
      <c r="AA45" s="81">
        <v>4134</v>
      </c>
      <c r="AB45" s="81">
        <v>23490</v>
      </c>
      <c r="AC45" s="81">
        <v>0</v>
      </c>
      <c r="AD45" s="81">
        <v>2.8468077649199999</v>
      </c>
      <c r="AE45" s="82"/>
      <c r="AF45" s="81">
        <v>241869625.82703117</v>
      </c>
      <c r="AG45" s="81">
        <v>1710585.3586969867</v>
      </c>
      <c r="AH45" s="81">
        <v>2938845.5888010226</v>
      </c>
      <c r="AI45" s="81">
        <v>37116539.989083253</v>
      </c>
      <c r="AJ45" s="81">
        <v>47443483.962239355</v>
      </c>
      <c r="AK45" s="81">
        <v>0</v>
      </c>
      <c r="AL45" s="81">
        <v>0</v>
      </c>
      <c r="AM45" s="81">
        <v>3083388.7246052907</v>
      </c>
      <c r="AN45" s="81">
        <v>0</v>
      </c>
      <c r="AO45" s="81">
        <v>0</v>
      </c>
      <c r="AP45" s="82"/>
      <c r="AQ45" s="81">
        <v>377</v>
      </c>
      <c r="AR45" s="81">
        <v>37</v>
      </c>
      <c r="AS45" s="81">
        <v>35</v>
      </c>
      <c r="AT45" s="81">
        <v>3</v>
      </c>
      <c r="AU45" s="81">
        <v>0</v>
      </c>
      <c r="AV45" s="81">
        <v>0</v>
      </c>
      <c r="AW45" s="81"/>
      <c r="AX45" s="82"/>
      <c r="AY45" s="81">
        <v>1720.599999999999</v>
      </c>
      <c r="AZ45" s="81">
        <v>34055.5</v>
      </c>
      <c r="BA45" s="81">
        <v>85541.1</v>
      </c>
      <c r="BB45" s="81">
        <v>4592.7</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1825</v>
      </c>
      <c r="B46" s="80">
        <v>408</v>
      </c>
      <c r="C46" s="80">
        <v>19</v>
      </c>
      <c r="D46" s="80">
        <v>24</v>
      </c>
      <c r="E46" s="80">
        <v>2022</v>
      </c>
      <c r="F46" s="80" t="s">
        <v>568</v>
      </c>
      <c r="G46" s="174" t="s">
        <v>1806</v>
      </c>
      <c r="H46" s="80" t="s">
        <v>1807</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394</v>
      </c>
      <c r="AR46" s="81">
        <v>38</v>
      </c>
      <c r="AS46" s="81">
        <v>35</v>
      </c>
      <c r="AT46" s="81">
        <v>3</v>
      </c>
      <c r="AU46" s="81">
        <v>0</v>
      </c>
      <c r="AV46" s="81">
        <v>0</v>
      </c>
      <c r="AW46" s="81"/>
      <c r="AX46" s="82"/>
      <c r="AY46" s="81">
        <v>1821</v>
      </c>
      <c r="AZ46" s="81">
        <v>34083</v>
      </c>
      <c r="BA46" s="81">
        <v>85541.1</v>
      </c>
      <c r="BB46" s="81">
        <v>4592.7</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1826</v>
      </c>
      <c r="B47" s="80">
        <v>86</v>
      </c>
      <c r="C47" s="80">
        <v>1</v>
      </c>
      <c r="D47" s="80">
        <v>6</v>
      </c>
      <c r="E47" s="80">
        <v>1990</v>
      </c>
      <c r="F47" s="80" t="s">
        <v>562</v>
      </c>
      <c r="G47" s="80" t="s">
        <v>1827</v>
      </c>
      <c r="H47" s="80" t="s">
        <v>1670</v>
      </c>
      <c r="I47" s="177"/>
      <c r="J47" s="81">
        <v>72.407996954030921</v>
      </c>
      <c r="K47" s="81">
        <v>3.1292803270382223</v>
      </c>
      <c r="L47" s="81">
        <v>2.4198990414371511</v>
      </c>
      <c r="M47" s="81">
        <v>8.4745779241777939</v>
      </c>
      <c r="N47" s="81">
        <v>19.144621219452489</v>
      </c>
      <c r="O47" s="81">
        <v>19.535063364965936</v>
      </c>
      <c r="P47" s="81">
        <v>21.432299186938465</v>
      </c>
      <c r="Q47" s="81">
        <v>1.3541625505093486</v>
      </c>
      <c r="R47" s="81">
        <v>0</v>
      </c>
      <c r="S47" s="81">
        <v>1.3405087130371225</v>
      </c>
      <c r="T47" s="82"/>
      <c r="U47" s="81">
        <v>6054916</v>
      </c>
      <c r="V47" s="81">
        <v>840</v>
      </c>
      <c r="W47" s="81">
        <v>32</v>
      </c>
      <c r="X47" s="81">
        <v>2982</v>
      </c>
      <c r="Y47" s="81">
        <v>5521</v>
      </c>
      <c r="Z47" s="81">
        <v>8035</v>
      </c>
      <c r="AA47" s="81">
        <v>5204</v>
      </c>
      <c r="AB47" s="81">
        <v>21987</v>
      </c>
      <c r="AC47" s="81">
        <v>0</v>
      </c>
      <c r="AD47" s="81">
        <v>1.3405087130371225</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1828</v>
      </c>
      <c r="B48" s="80">
        <v>87</v>
      </c>
      <c r="C48" s="80">
        <v>2</v>
      </c>
      <c r="D48" s="80">
        <v>6</v>
      </c>
      <c r="E48" s="80">
        <v>2005</v>
      </c>
      <c r="F48" s="80" t="s">
        <v>565</v>
      </c>
      <c r="G48" s="80" t="s">
        <v>1827</v>
      </c>
      <c r="H48" s="80" t="s">
        <v>1670</v>
      </c>
      <c r="I48" s="177"/>
      <c r="J48" s="81">
        <v>77.079657687439322</v>
      </c>
      <c r="K48" s="81">
        <v>2.1692669654049359</v>
      </c>
      <c r="L48" s="81">
        <v>7.1364232965315599</v>
      </c>
      <c r="M48" s="81">
        <v>18.967380030934734</v>
      </c>
      <c r="N48" s="81">
        <v>28.283948007229046</v>
      </c>
      <c r="O48" s="81">
        <v>30.905565343550947</v>
      </c>
      <c r="P48" s="81">
        <v>21.432163871241851</v>
      </c>
      <c r="Q48" s="81">
        <v>1.4478312811093716</v>
      </c>
      <c r="R48" s="81">
        <v>0</v>
      </c>
      <c r="S48" s="81">
        <v>1.8408441188039428</v>
      </c>
      <c r="T48" s="82"/>
      <c r="U48" s="81">
        <v>6733415</v>
      </c>
      <c r="V48" s="81">
        <v>789</v>
      </c>
      <c r="W48" s="81">
        <v>99</v>
      </c>
      <c r="X48" s="81">
        <v>3539</v>
      </c>
      <c r="Y48" s="81">
        <v>6975</v>
      </c>
      <c r="Z48" s="81">
        <v>14710</v>
      </c>
      <c r="AA48" s="81">
        <v>4262</v>
      </c>
      <c r="AB48" s="81">
        <v>24575</v>
      </c>
      <c r="AC48" s="81">
        <v>0</v>
      </c>
      <c r="AD48" s="81">
        <v>1.8408441188039428</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1829</v>
      </c>
      <c r="B49" s="80">
        <v>88</v>
      </c>
      <c r="C49" s="80">
        <v>3</v>
      </c>
      <c r="D49" s="80">
        <v>6</v>
      </c>
      <c r="E49" s="80">
        <v>2006</v>
      </c>
      <c r="F49" s="80" t="s">
        <v>566</v>
      </c>
      <c r="G49" s="80" t="s">
        <v>1827</v>
      </c>
      <c r="H49" s="80" t="s">
        <v>1670</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1830</v>
      </c>
      <c r="B50" s="80">
        <v>89</v>
      </c>
      <c r="C50" s="80">
        <v>4</v>
      </c>
      <c r="D50" s="80">
        <v>6</v>
      </c>
      <c r="E50" s="80">
        <v>2007</v>
      </c>
      <c r="F50" s="80" t="s">
        <v>567</v>
      </c>
      <c r="G50" s="80" t="s">
        <v>1827</v>
      </c>
      <c r="H50" s="80" t="s">
        <v>1670</v>
      </c>
      <c r="I50" s="177"/>
      <c r="J50" s="81">
        <v>74.788242396053604</v>
      </c>
      <c r="K50" s="81">
        <v>2.0914986869479524</v>
      </c>
      <c r="L50" s="81">
        <v>4.2828907899853039</v>
      </c>
      <c r="M50" s="81">
        <v>19.21680006314142</v>
      </c>
      <c r="N50" s="81">
        <v>31.108509703442682</v>
      </c>
      <c r="O50" s="81">
        <v>30.204655187716956</v>
      </c>
      <c r="P50" s="81">
        <v>21.590287963119554</v>
      </c>
      <c r="Q50" s="81">
        <v>1.5368245412508932</v>
      </c>
      <c r="R50" s="81">
        <v>0</v>
      </c>
      <c r="S50" s="81">
        <v>2.6361525213781372</v>
      </c>
      <c r="T50" s="82"/>
      <c r="U50" s="81">
        <v>8025960</v>
      </c>
      <c r="V50" s="81">
        <v>750</v>
      </c>
      <c r="W50" s="81">
        <v>72</v>
      </c>
      <c r="X50" s="81">
        <v>4305</v>
      </c>
      <c r="Y50" s="81">
        <v>7250</v>
      </c>
      <c r="Z50" s="81">
        <v>14945</v>
      </c>
      <c r="AA50" s="81">
        <v>4228</v>
      </c>
      <c r="AB50" s="81">
        <v>24706</v>
      </c>
      <c r="AC50" s="81">
        <v>0</v>
      </c>
      <c r="AD50" s="81">
        <v>2.6361525213781372</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1831</v>
      </c>
      <c r="B51" s="80">
        <v>90</v>
      </c>
      <c r="C51" s="80">
        <v>5</v>
      </c>
      <c r="D51" s="80">
        <v>6</v>
      </c>
      <c r="E51" s="80">
        <v>2008</v>
      </c>
      <c r="F51" s="80" t="s">
        <v>84</v>
      </c>
      <c r="G51" s="80" t="s">
        <v>1827</v>
      </c>
      <c r="H51" s="80" t="s">
        <v>1670</v>
      </c>
      <c r="I51" s="177"/>
      <c r="J51" s="81">
        <v>63.858190584592982</v>
      </c>
      <c r="K51" s="81">
        <v>1.5564549724304566</v>
      </c>
      <c r="L51" s="81">
        <v>3.7059913284008008</v>
      </c>
      <c r="M51" s="81">
        <v>20.361389128361424</v>
      </c>
      <c r="N51" s="81">
        <v>32.598292550696378</v>
      </c>
      <c r="O51" s="81">
        <v>29.479207944971911</v>
      </c>
      <c r="P51" s="81">
        <v>21.152527408682133</v>
      </c>
      <c r="Q51" s="81">
        <v>1.5112450592881292</v>
      </c>
      <c r="R51" s="81">
        <v>0</v>
      </c>
      <c r="S51" s="81">
        <v>2.6109799325231813</v>
      </c>
      <c r="T51" s="82"/>
      <c r="U51" s="81">
        <v>7440130</v>
      </c>
      <c r="V51" s="81">
        <v>750</v>
      </c>
      <c r="W51" s="81">
        <v>72</v>
      </c>
      <c r="X51" s="81">
        <v>4305</v>
      </c>
      <c r="Y51" s="81">
        <v>7349</v>
      </c>
      <c r="Z51" s="81">
        <v>15098</v>
      </c>
      <c r="AA51" s="81">
        <v>4147</v>
      </c>
      <c r="AB51" s="81">
        <v>24694</v>
      </c>
      <c r="AC51" s="81">
        <v>0</v>
      </c>
      <c r="AD51" s="81">
        <v>2.6109799325231813</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1832</v>
      </c>
      <c r="B52" s="80">
        <v>91</v>
      </c>
      <c r="C52" s="80">
        <v>6</v>
      </c>
      <c r="D52" s="80">
        <v>6</v>
      </c>
      <c r="E52" s="80">
        <v>2009</v>
      </c>
      <c r="F52" s="80" t="s">
        <v>85</v>
      </c>
      <c r="G52" s="80" t="s">
        <v>1827</v>
      </c>
      <c r="H52" s="80" t="s">
        <v>1670</v>
      </c>
      <c r="I52" s="177"/>
      <c r="J52" s="81">
        <v>58.028333920092138</v>
      </c>
      <c r="K52" s="81">
        <v>1.7571769808799644</v>
      </c>
      <c r="L52" s="81">
        <v>3.4515307504752339</v>
      </c>
      <c r="M52" s="81">
        <v>22.380997230736138</v>
      </c>
      <c r="N52" s="81">
        <v>30.407214217961961</v>
      </c>
      <c r="O52" s="81">
        <v>30.166692791380942</v>
      </c>
      <c r="P52" s="81">
        <v>20.26633560690783</v>
      </c>
      <c r="Q52" s="81">
        <v>1.4452128157354818</v>
      </c>
      <c r="R52" s="81">
        <v>0</v>
      </c>
      <c r="S52" s="81">
        <v>2.1907174917231216</v>
      </c>
      <c r="T52" s="82"/>
      <c r="U52" s="81">
        <v>5872555</v>
      </c>
      <c r="V52" s="81">
        <v>830</v>
      </c>
      <c r="W52" s="81">
        <v>89</v>
      </c>
      <c r="X52" s="81">
        <v>4850</v>
      </c>
      <c r="Y52" s="81">
        <v>7451</v>
      </c>
      <c r="Z52" s="81">
        <v>15250</v>
      </c>
      <c r="AA52" s="81">
        <v>4079</v>
      </c>
      <c r="AB52" s="81">
        <v>24790</v>
      </c>
      <c r="AC52" s="81">
        <v>0</v>
      </c>
      <c r="AD52" s="81">
        <v>2.1907174917231216</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62.817</v>
      </c>
      <c r="BJ52" s="81">
        <v>0</v>
      </c>
      <c r="BK52" s="81">
        <v>0</v>
      </c>
      <c r="BL52" s="81">
        <v>0</v>
      </c>
      <c r="BM52" s="82"/>
      <c r="BN52" s="81">
        <v>0</v>
      </c>
      <c r="BO52" s="81">
        <v>0</v>
      </c>
      <c r="BP52" s="81">
        <v>9</v>
      </c>
      <c r="BQ52" s="81">
        <v>0</v>
      </c>
      <c r="BR52" s="81">
        <v>0</v>
      </c>
      <c r="BS52" s="81">
        <v>0</v>
      </c>
      <c r="BT52"/>
      <c r="BU52" s="80"/>
      <c r="BV52" s="80"/>
      <c r="BW52" s="80"/>
      <c r="BX52" s="80"/>
      <c r="BY52" s="80"/>
      <c r="BZ52" s="80"/>
      <c r="CA52" s="80"/>
      <c r="CB52" s="80"/>
      <c r="CC52" s="80"/>
    </row>
    <row r="53" spans="1:81">
      <c r="A53" s="80" t="s">
        <v>1833</v>
      </c>
      <c r="B53" s="80">
        <v>92</v>
      </c>
      <c r="C53" s="80">
        <v>7</v>
      </c>
      <c r="D53" s="80">
        <v>6</v>
      </c>
      <c r="E53" s="80">
        <v>2010</v>
      </c>
      <c r="F53" s="80" t="s">
        <v>86</v>
      </c>
      <c r="G53" s="80" t="s">
        <v>1827</v>
      </c>
      <c r="H53" s="80" t="s">
        <v>1670</v>
      </c>
      <c r="I53" s="177"/>
      <c r="J53" s="81">
        <v>69.253644863944558</v>
      </c>
      <c r="K53" s="81">
        <v>1.8598572016661847</v>
      </c>
      <c r="L53" s="81">
        <v>4.1105851901469803</v>
      </c>
      <c r="M53" s="81">
        <v>22.883258043032171</v>
      </c>
      <c r="N53" s="81">
        <v>34.270495903635215</v>
      </c>
      <c r="O53" s="81">
        <v>30.228000001630306</v>
      </c>
      <c r="P53" s="81">
        <v>20.428724241631389</v>
      </c>
      <c r="Q53" s="81">
        <v>1.5055173147495462</v>
      </c>
      <c r="R53" s="81">
        <v>0</v>
      </c>
      <c r="S53" s="81">
        <v>2.3696658427662247</v>
      </c>
      <c r="T53" s="82"/>
      <c r="U53" s="81">
        <v>6575130</v>
      </c>
      <c r="V53" s="81">
        <v>830</v>
      </c>
      <c r="W53" s="81">
        <v>89</v>
      </c>
      <c r="X53" s="81">
        <v>4850</v>
      </c>
      <c r="Y53" s="81">
        <v>7499</v>
      </c>
      <c r="Z53" s="81">
        <v>15352</v>
      </c>
      <c r="AA53" s="81">
        <v>4009</v>
      </c>
      <c r="AB53" s="81">
        <v>24745</v>
      </c>
      <c r="AC53" s="81">
        <v>0</v>
      </c>
      <c r="AD53" s="81">
        <v>2.3696658427662247</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71.774000000000001</v>
      </c>
      <c r="BJ53" s="81">
        <v>0</v>
      </c>
      <c r="BK53" s="81">
        <v>0</v>
      </c>
      <c r="BL53" s="81">
        <v>0</v>
      </c>
      <c r="BM53" s="82"/>
      <c r="BN53" s="81">
        <v>0</v>
      </c>
      <c r="BO53" s="81">
        <v>0</v>
      </c>
      <c r="BP53" s="81">
        <v>9</v>
      </c>
      <c r="BQ53" s="81">
        <v>0</v>
      </c>
      <c r="BR53" s="81">
        <v>0</v>
      </c>
      <c r="BS53" s="81">
        <v>0</v>
      </c>
      <c r="BT53"/>
      <c r="BU53" s="80">
        <v>71.774000000000001</v>
      </c>
      <c r="BV53" s="80">
        <v>0</v>
      </c>
      <c r="BW53" s="80">
        <v>0</v>
      </c>
      <c r="BX53" s="80">
        <v>0</v>
      </c>
      <c r="BY53" s="80">
        <v>0</v>
      </c>
      <c r="BZ53" s="80">
        <v>0</v>
      </c>
      <c r="CA53" s="80">
        <v>0</v>
      </c>
      <c r="CB53" s="80">
        <v>0</v>
      </c>
      <c r="CC53" s="80">
        <v>0</v>
      </c>
    </row>
    <row r="54" spans="1:81">
      <c r="A54" s="80" t="s">
        <v>1834</v>
      </c>
      <c r="B54" s="80">
        <v>93</v>
      </c>
      <c r="C54" s="80">
        <v>8</v>
      </c>
      <c r="D54" s="80">
        <v>6</v>
      </c>
      <c r="E54" s="80">
        <v>2011</v>
      </c>
      <c r="F54" s="80" t="s">
        <v>87</v>
      </c>
      <c r="G54" s="80" t="s">
        <v>1827</v>
      </c>
      <c r="H54" s="80" t="s">
        <v>1670</v>
      </c>
      <c r="I54" s="177"/>
      <c r="J54" s="81">
        <v>74.584972477891213</v>
      </c>
      <c r="K54" s="81">
        <v>2.4245400100181613</v>
      </c>
      <c r="L54" s="81">
        <v>3.4647522203895109</v>
      </c>
      <c r="M54" s="81">
        <v>26.195160122066163</v>
      </c>
      <c r="N54" s="81">
        <v>34.441247354589471</v>
      </c>
      <c r="O54" s="81">
        <v>29.96297708571937</v>
      </c>
      <c r="P54" s="81">
        <v>19.744345359073115</v>
      </c>
      <c r="Q54" s="81">
        <v>1.7365624237556965</v>
      </c>
      <c r="R54" s="81">
        <v>0</v>
      </c>
      <c r="S54" s="81">
        <v>2.6369189008788494</v>
      </c>
      <c r="T54" s="82"/>
      <c r="U54" s="81">
        <v>7039402</v>
      </c>
      <c r="V54" s="81">
        <v>830</v>
      </c>
      <c r="W54" s="81">
        <v>89</v>
      </c>
      <c r="X54" s="81">
        <v>4850</v>
      </c>
      <c r="Y54" s="81">
        <v>7621</v>
      </c>
      <c r="Z54" s="81">
        <v>15548</v>
      </c>
      <c r="AA54" s="81">
        <v>3990</v>
      </c>
      <c r="AB54" s="81">
        <v>24745</v>
      </c>
      <c r="AC54" s="81">
        <v>0</v>
      </c>
      <c r="AD54" s="81">
        <v>2.6369189008788494</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61.024999999999999</v>
      </c>
      <c r="BJ54" s="81">
        <v>0</v>
      </c>
      <c r="BK54" s="81">
        <v>0</v>
      </c>
      <c r="BL54" s="81">
        <v>0</v>
      </c>
      <c r="BM54" s="82"/>
      <c r="BN54" s="81">
        <v>0</v>
      </c>
      <c r="BO54" s="81">
        <v>0</v>
      </c>
      <c r="BP54" s="81">
        <v>7</v>
      </c>
      <c r="BQ54" s="81">
        <v>0</v>
      </c>
      <c r="BR54" s="81">
        <v>0</v>
      </c>
      <c r="BS54" s="81">
        <v>0</v>
      </c>
      <c r="BT54"/>
      <c r="BU54" s="80">
        <v>61.024999999999999</v>
      </c>
      <c r="BV54" s="80">
        <v>0</v>
      </c>
      <c r="BW54" s="80">
        <v>0</v>
      </c>
      <c r="BX54" s="80">
        <v>0</v>
      </c>
      <c r="BY54" s="80">
        <v>0</v>
      </c>
      <c r="BZ54" s="80">
        <v>0</v>
      </c>
      <c r="CA54" s="80">
        <v>0</v>
      </c>
      <c r="CB54" s="80">
        <v>0</v>
      </c>
      <c r="CC54" s="80">
        <v>0</v>
      </c>
    </row>
    <row r="55" spans="1:81">
      <c r="A55" s="80" t="s">
        <v>1835</v>
      </c>
      <c r="B55" s="80">
        <v>94</v>
      </c>
      <c r="C55" s="80">
        <v>9</v>
      </c>
      <c r="D55" s="80">
        <v>6</v>
      </c>
      <c r="E55" s="80">
        <v>2012</v>
      </c>
      <c r="F55" s="80" t="s">
        <v>88</v>
      </c>
      <c r="G55" s="80" t="s">
        <v>1827</v>
      </c>
      <c r="H55" s="80" t="s">
        <v>1670</v>
      </c>
      <c r="I55" s="177"/>
      <c r="J55" s="81">
        <v>63.699860755395257</v>
      </c>
      <c r="K55" s="81">
        <v>2.1883986843979444</v>
      </c>
      <c r="L55" s="81">
        <v>3.3662773803816806</v>
      </c>
      <c r="M55" s="81">
        <v>25.462219520033532</v>
      </c>
      <c r="N55" s="81">
        <v>34.494069582824103</v>
      </c>
      <c r="O55" s="81">
        <v>30.04457843447754</v>
      </c>
      <c r="P55" s="81">
        <v>19.801940541004015</v>
      </c>
      <c r="Q55" s="81">
        <v>1.9015254964263433</v>
      </c>
      <c r="R55" s="81">
        <v>0</v>
      </c>
      <c r="S55" s="81">
        <v>1.8722695642612353</v>
      </c>
      <c r="T55" s="82"/>
      <c r="U55" s="81">
        <v>6500861</v>
      </c>
      <c r="V55" s="81">
        <v>830</v>
      </c>
      <c r="W55" s="81">
        <v>89</v>
      </c>
      <c r="X55" s="81">
        <v>4850</v>
      </c>
      <c r="Y55" s="81">
        <v>7938</v>
      </c>
      <c r="Z55" s="81">
        <v>15714</v>
      </c>
      <c r="AA55" s="81">
        <v>3979</v>
      </c>
      <c r="AB55" s="81">
        <v>24939</v>
      </c>
      <c r="AC55" s="81">
        <v>0</v>
      </c>
      <c r="AD55" s="81">
        <v>1.8722695642612353</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62.747999999999998</v>
      </c>
      <c r="BJ55" s="81">
        <v>0</v>
      </c>
      <c r="BK55" s="81">
        <v>0</v>
      </c>
      <c r="BL55" s="81">
        <v>0</v>
      </c>
      <c r="BM55" s="82"/>
      <c r="BN55" s="81">
        <v>0</v>
      </c>
      <c r="BO55" s="81">
        <v>0</v>
      </c>
      <c r="BP55" s="81">
        <v>7</v>
      </c>
      <c r="BQ55" s="81">
        <v>0</v>
      </c>
      <c r="BR55" s="81">
        <v>0</v>
      </c>
      <c r="BS55" s="81">
        <v>0</v>
      </c>
      <c r="BT55"/>
      <c r="BU55" s="80">
        <v>62.747999999999998</v>
      </c>
      <c r="BV55" s="80">
        <v>0</v>
      </c>
      <c r="BW55" s="80">
        <v>0</v>
      </c>
      <c r="BX55" s="80">
        <v>0</v>
      </c>
      <c r="BY55" s="80">
        <v>0</v>
      </c>
      <c r="BZ55" s="80">
        <v>0</v>
      </c>
      <c r="CA55" s="80">
        <v>0</v>
      </c>
      <c r="CB55" s="80">
        <v>0</v>
      </c>
      <c r="CC55" s="80">
        <v>0</v>
      </c>
    </row>
    <row r="56" spans="1:81">
      <c r="A56" s="80" t="s">
        <v>1836</v>
      </c>
      <c r="B56" s="80">
        <v>95</v>
      </c>
      <c r="C56" s="80">
        <v>10</v>
      </c>
      <c r="D56" s="80">
        <v>6</v>
      </c>
      <c r="E56" s="80">
        <v>2013</v>
      </c>
      <c r="F56" s="80" t="s">
        <v>89</v>
      </c>
      <c r="G56" s="80" t="s">
        <v>1827</v>
      </c>
      <c r="H56" s="80" t="s">
        <v>1670</v>
      </c>
      <c r="I56" s="177"/>
      <c r="J56" s="81">
        <v>78.305783278550265</v>
      </c>
      <c r="K56" s="81">
        <v>1.7667751105444747</v>
      </c>
      <c r="L56" s="81">
        <v>3.2635168902635199</v>
      </c>
      <c r="M56" s="81">
        <v>25.955948807333449</v>
      </c>
      <c r="N56" s="81">
        <v>32.224417066995272</v>
      </c>
      <c r="O56" s="81">
        <v>28.910556192626494</v>
      </c>
      <c r="P56" s="81">
        <v>19.721695848722444</v>
      </c>
      <c r="Q56" s="81">
        <v>1.9236943703075335</v>
      </c>
      <c r="R56" s="81">
        <v>0</v>
      </c>
      <c r="S56" s="81">
        <v>2.3077056758258334</v>
      </c>
      <c r="T56" s="82"/>
      <c r="U56" s="81">
        <v>7015492</v>
      </c>
      <c r="V56" s="81">
        <v>830</v>
      </c>
      <c r="W56" s="81">
        <v>89</v>
      </c>
      <c r="X56" s="81">
        <v>4850</v>
      </c>
      <c r="Y56" s="81">
        <v>7921</v>
      </c>
      <c r="Z56" s="81">
        <v>15796</v>
      </c>
      <c r="AA56" s="81">
        <v>3948</v>
      </c>
      <c r="AB56" s="81">
        <v>24868</v>
      </c>
      <c r="AC56" s="81">
        <v>0</v>
      </c>
      <c r="AD56" s="81">
        <v>2.3077056758258334</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75.930999999999997</v>
      </c>
      <c r="BJ56" s="81">
        <v>0</v>
      </c>
      <c r="BK56" s="81">
        <v>0</v>
      </c>
      <c r="BL56" s="81">
        <v>0</v>
      </c>
      <c r="BM56" s="82"/>
      <c r="BN56" s="81">
        <v>0</v>
      </c>
      <c r="BO56" s="81">
        <v>0</v>
      </c>
      <c r="BP56" s="81">
        <v>10</v>
      </c>
      <c r="BQ56" s="81">
        <v>0</v>
      </c>
      <c r="BR56" s="81">
        <v>0</v>
      </c>
      <c r="BS56" s="81">
        <v>0</v>
      </c>
      <c r="BT56"/>
      <c r="BU56" s="80">
        <v>75.930999999999997</v>
      </c>
      <c r="BV56" s="80">
        <v>0</v>
      </c>
      <c r="BW56" s="80">
        <v>0</v>
      </c>
      <c r="BX56" s="80">
        <v>0</v>
      </c>
      <c r="BY56" s="80">
        <v>0</v>
      </c>
      <c r="BZ56" s="80">
        <v>0</v>
      </c>
      <c r="CA56" s="80">
        <v>0</v>
      </c>
      <c r="CB56" s="80">
        <v>0</v>
      </c>
      <c r="CC56" s="80">
        <v>0</v>
      </c>
    </row>
    <row r="57" spans="1:81">
      <c r="A57" s="80" t="s">
        <v>1837</v>
      </c>
      <c r="B57" s="80">
        <v>96</v>
      </c>
      <c r="C57" s="80">
        <v>11</v>
      </c>
      <c r="D57" s="80">
        <v>6</v>
      </c>
      <c r="E57" s="80">
        <v>2014</v>
      </c>
      <c r="F57" s="80" t="s">
        <v>90</v>
      </c>
      <c r="G57" s="80" t="s">
        <v>1827</v>
      </c>
      <c r="H57" s="80" t="s">
        <v>1670</v>
      </c>
      <c r="I57" s="177"/>
      <c r="J57" s="81">
        <v>69.503670205689787</v>
      </c>
      <c r="K57" s="81">
        <v>1.9092664677328339</v>
      </c>
      <c r="L57" s="81">
        <v>1.6585270687370441</v>
      </c>
      <c r="M57" s="81">
        <v>23.023096075188644</v>
      </c>
      <c r="N57" s="81">
        <v>31.934760471847095</v>
      </c>
      <c r="O57" s="81">
        <v>27.740121442148364</v>
      </c>
      <c r="P57" s="81">
        <v>19.658565677568344</v>
      </c>
      <c r="Q57" s="81">
        <v>1.8324867587591454</v>
      </c>
      <c r="R57" s="81">
        <v>0</v>
      </c>
      <c r="S57" s="81">
        <v>2.2424041637657939</v>
      </c>
      <c r="T57" s="82"/>
      <c r="U57" s="81">
        <v>7549488</v>
      </c>
      <c r="V57" s="81">
        <v>770</v>
      </c>
      <c r="W57" s="81">
        <v>57</v>
      </c>
      <c r="X57" s="81">
        <v>4604</v>
      </c>
      <c r="Y57" s="81">
        <v>7956</v>
      </c>
      <c r="Z57" s="81">
        <v>15963</v>
      </c>
      <c r="AA57" s="81">
        <v>3915</v>
      </c>
      <c r="AB57" s="81">
        <v>24690</v>
      </c>
      <c r="AC57" s="81">
        <v>0</v>
      </c>
      <c r="AD57" s="81">
        <v>2.2424041637657939</v>
      </c>
      <c r="AE57" s="82"/>
      <c r="AF57" s="81">
        <v>76028293.288161978</v>
      </c>
      <c r="AG57" s="81">
        <v>1559877.9943322768</v>
      </c>
      <c r="AH57" s="81">
        <v>400891.86464570399</v>
      </c>
      <c r="AI57" s="81">
        <v>30126918.494197514</v>
      </c>
      <c r="AJ57" s="81">
        <v>43818643.116736293</v>
      </c>
      <c r="AK57" s="81">
        <v>0</v>
      </c>
      <c r="AL57" s="81">
        <v>0</v>
      </c>
      <c r="AM57" s="81">
        <v>3389568.0520224515</v>
      </c>
      <c r="AN57" s="81">
        <v>0</v>
      </c>
      <c r="AO57" s="81">
        <v>0</v>
      </c>
      <c r="AP57" s="82"/>
      <c r="AQ57" s="81">
        <v>744</v>
      </c>
      <c r="AR57" s="81">
        <v>185</v>
      </c>
      <c r="AS57" s="81">
        <v>0</v>
      </c>
      <c r="AT57" s="81">
        <v>0</v>
      </c>
      <c r="AU57" s="81">
        <v>0</v>
      </c>
      <c r="AV57" s="81">
        <v>0</v>
      </c>
      <c r="AW57" s="81" t="s">
        <v>564</v>
      </c>
      <c r="AX57" s="82"/>
      <c r="AY57" s="81">
        <v>3169.4</v>
      </c>
      <c r="AZ57" s="81">
        <v>6312.3</v>
      </c>
      <c r="BA57" s="81">
        <v>0</v>
      </c>
      <c r="BB57" s="81">
        <v>0</v>
      </c>
      <c r="BC57" s="81">
        <v>0</v>
      </c>
      <c r="BD57" s="81">
        <v>0</v>
      </c>
      <c r="BE57" s="81" t="s">
        <v>564</v>
      </c>
      <c r="BF57" s="82"/>
      <c r="BG57" s="81">
        <v>0</v>
      </c>
      <c r="BH57" s="81">
        <v>0</v>
      </c>
      <c r="BI57" s="81">
        <v>72.069999999999993</v>
      </c>
      <c r="BJ57" s="81">
        <v>0</v>
      </c>
      <c r="BK57" s="81">
        <v>0</v>
      </c>
      <c r="BL57" s="81">
        <v>0</v>
      </c>
      <c r="BM57" s="82"/>
      <c r="BN57" s="81">
        <v>0</v>
      </c>
      <c r="BO57" s="81">
        <v>0</v>
      </c>
      <c r="BP57" s="81">
        <v>10</v>
      </c>
      <c r="BQ57" s="81">
        <v>0</v>
      </c>
      <c r="BR57" s="81">
        <v>0</v>
      </c>
      <c r="BS57" s="81">
        <v>0</v>
      </c>
      <c r="BT57"/>
      <c r="BU57" s="80">
        <v>72.069999999999993</v>
      </c>
      <c r="BV57" s="80">
        <v>0</v>
      </c>
      <c r="BW57" s="80">
        <v>0</v>
      </c>
      <c r="BX57" s="80">
        <v>0</v>
      </c>
      <c r="BY57" s="80">
        <v>0</v>
      </c>
      <c r="BZ57" s="80">
        <v>0</v>
      </c>
      <c r="CA57" s="80">
        <v>0</v>
      </c>
      <c r="CB57" s="80">
        <v>0</v>
      </c>
      <c r="CC57" s="80">
        <v>0</v>
      </c>
    </row>
    <row r="58" spans="1:81">
      <c r="A58" s="80" t="s">
        <v>1838</v>
      </c>
      <c r="B58" s="80">
        <v>97</v>
      </c>
      <c r="C58" s="80">
        <v>12</v>
      </c>
      <c r="D58" s="80">
        <v>6</v>
      </c>
      <c r="E58" s="80">
        <v>2015</v>
      </c>
      <c r="F58" s="80" t="s">
        <v>91</v>
      </c>
      <c r="G58" s="80" t="s">
        <v>1827</v>
      </c>
      <c r="H58" s="80" t="s">
        <v>1670</v>
      </c>
      <c r="I58" s="177"/>
      <c r="J58" s="81">
        <v>65.18149632958108</v>
      </c>
      <c r="K58" s="81">
        <v>1.8803039123375156</v>
      </c>
      <c r="L58" s="81">
        <v>1.4799421835640316</v>
      </c>
      <c r="M58" s="81">
        <v>30.031868436566953</v>
      </c>
      <c r="N58" s="81">
        <v>30.647704136438723</v>
      </c>
      <c r="O58" s="81">
        <v>27.583837666876438</v>
      </c>
      <c r="P58" s="81">
        <v>19.387591501839267</v>
      </c>
      <c r="Q58" s="81">
        <v>1.785339981372227</v>
      </c>
      <c r="R58" s="81">
        <v>0</v>
      </c>
      <c r="S58" s="81">
        <v>2.1848674339234853</v>
      </c>
      <c r="T58" s="82"/>
      <c r="U58" s="81">
        <v>7658731</v>
      </c>
      <c r="V58" s="81">
        <v>770</v>
      </c>
      <c r="W58" s="81">
        <v>57</v>
      </c>
      <c r="X58" s="81">
        <v>4604</v>
      </c>
      <c r="Y58" s="81">
        <v>8033</v>
      </c>
      <c r="Z58" s="81">
        <v>16026</v>
      </c>
      <c r="AA58" s="81">
        <v>3858</v>
      </c>
      <c r="AB58" s="81">
        <v>24572</v>
      </c>
      <c r="AC58" s="81">
        <v>0</v>
      </c>
      <c r="AD58" s="81">
        <v>2.1848674339234853</v>
      </c>
      <c r="AE58" s="82"/>
      <c r="AF58" s="81">
        <v>73402791.908501744</v>
      </c>
      <c r="AG58" s="81">
        <v>1443709.3362214498</v>
      </c>
      <c r="AH58" s="81">
        <v>307670.34366424923</v>
      </c>
      <c r="AI58" s="81">
        <v>29622876.35331716</v>
      </c>
      <c r="AJ58" s="81">
        <v>44945937.889074817</v>
      </c>
      <c r="AK58" s="81">
        <v>0</v>
      </c>
      <c r="AL58" s="81">
        <v>0</v>
      </c>
      <c r="AM58" s="81">
        <v>3367489.5243367497</v>
      </c>
      <c r="AN58" s="81">
        <v>0</v>
      </c>
      <c r="AO58" s="81">
        <v>0</v>
      </c>
      <c r="AP58" s="82"/>
      <c r="AQ58" s="81">
        <v>787</v>
      </c>
      <c r="AR58" s="81">
        <v>234</v>
      </c>
      <c r="AS58" s="81">
        <v>0</v>
      </c>
      <c r="AT58" s="81">
        <v>0</v>
      </c>
      <c r="AU58" s="81">
        <v>0</v>
      </c>
      <c r="AV58" s="81">
        <v>0</v>
      </c>
      <c r="AW58" s="81" t="s">
        <v>564</v>
      </c>
      <c r="AX58" s="82"/>
      <c r="AY58" s="81">
        <v>3397.3999999999996</v>
      </c>
      <c r="AZ58" s="81">
        <v>8289.4</v>
      </c>
      <c r="BA58" s="81">
        <v>0</v>
      </c>
      <c r="BB58" s="81">
        <v>0</v>
      </c>
      <c r="BC58" s="81">
        <v>0</v>
      </c>
      <c r="BD58" s="81">
        <v>0</v>
      </c>
      <c r="BE58" s="81" t="s">
        <v>564</v>
      </c>
      <c r="BF58" s="82"/>
      <c r="BG58" s="81">
        <v>0</v>
      </c>
      <c r="BH58" s="81">
        <v>0</v>
      </c>
      <c r="BI58" s="81">
        <v>65.72</v>
      </c>
      <c r="BJ58" s="81">
        <v>0</v>
      </c>
      <c r="BK58" s="81">
        <v>0</v>
      </c>
      <c r="BL58" s="81">
        <v>0</v>
      </c>
      <c r="BM58" s="82"/>
      <c r="BN58" s="81">
        <v>0</v>
      </c>
      <c r="BO58" s="81">
        <v>0</v>
      </c>
      <c r="BP58" s="81">
        <v>10</v>
      </c>
      <c r="BQ58" s="81">
        <v>0</v>
      </c>
      <c r="BR58" s="81">
        <v>0</v>
      </c>
      <c r="BS58" s="81">
        <v>0</v>
      </c>
      <c r="BT58"/>
      <c r="BU58" s="80">
        <v>65.72</v>
      </c>
      <c r="BV58" s="80">
        <v>0</v>
      </c>
      <c r="BW58" s="80">
        <v>0</v>
      </c>
      <c r="BX58" s="80">
        <v>0</v>
      </c>
      <c r="BY58" s="80">
        <v>0</v>
      </c>
      <c r="BZ58" s="80">
        <v>0</v>
      </c>
      <c r="CA58" s="80">
        <v>0</v>
      </c>
      <c r="CB58" s="80">
        <v>0</v>
      </c>
      <c r="CC58" s="80">
        <v>0</v>
      </c>
    </row>
    <row r="59" spans="1:81">
      <c r="A59" s="80" t="s">
        <v>1839</v>
      </c>
      <c r="B59" s="80">
        <v>98</v>
      </c>
      <c r="C59" s="80">
        <v>13</v>
      </c>
      <c r="D59" s="80">
        <v>6</v>
      </c>
      <c r="E59" s="80">
        <v>2016</v>
      </c>
      <c r="F59" s="80" t="s">
        <v>92</v>
      </c>
      <c r="G59" s="80" t="s">
        <v>1827</v>
      </c>
      <c r="H59" s="80" t="s">
        <v>1670</v>
      </c>
      <c r="I59" s="177"/>
      <c r="J59" s="81">
        <v>62.391636645615208</v>
      </c>
      <c r="K59" s="81">
        <v>1.869365387470916</v>
      </c>
      <c r="L59" s="81">
        <v>1.4067318999904534</v>
      </c>
      <c r="M59" s="81">
        <v>19.983528412148946</v>
      </c>
      <c r="N59" s="81">
        <v>30.504311916562553</v>
      </c>
      <c r="O59" s="81">
        <v>27.398500471816853</v>
      </c>
      <c r="P59" s="81">
        <v>18.667209670661283</v>
      </c>
      <c r="Q59" s="81">
        <v>1.7227151592933552</v>
      </c>
      <c r="R59" s="81">
        <v>0</v>
      </c>
      <c r="S59" s="81">
        <v>2.5757670394381851</v>
      </c>
      <c r="T59" s="82"/>
      <c r="U59" s="81">
        <v>7213853.9999999991</v>
      </c>
      <c r="V59" s="81">
        <v>770</v>
      </c>
      <c r="W59" s="81">
        <v>57</v>
      </c>
      <c r="X59" s="81">
        <v>4604</v>
      </c>
      <c r="Y59" s="81">
        <v>8145</v>
      </c>
      <c r="Z59" s="81">
        <v>16114</v>
      </c>
      <c r="AA59" s="81">
        <v>3842</v>
      </c>
      <c r="AB59" s="81">
        <v>24390</v>
      </c>
      <c r="AC59" s="81">
        <v>0</v>
      </c>
      <c r="AD59" s="81">
        <v>2.5757670394381851</v>
      </c>
      <c r="AE59" s="82"/>
      <c r="AF59" s="81">
        <v>71980674.294787332</v>
      </c>
      <c r="AG59" s="81">
        <v>1383580.6436316459</v>
      </c>
      <c r="AH59" s="81">
        <v>224517.24973414239</v>
      </c>
      <c r="AI59" s="81">
        <v>29434611.88692411</v>
      </c>
      <c r="AJ59" s="81">
        <v>45557138.993810073</v>
      </c>
      <c r="AK59" s="81">
        <v>0</v>
      </c>
      <c r="AL59" s="81">
        <v>0</v>
      </c>
      <c r="AM59" s="81">
        <v>3345144.018995164</v>
      </c>
      <c r="AN59" s="81">
        <v>0</v>
      </c>
      <c r="AO59" s="81">
        <v>0</v>
      </c>
      <c r="AP59" s="82"/>
      <c r="AQ59" s="81">
        <v>831</v>
      </c>
      <c r="AR59" s="81">
        <v>280</v>
      </c>
      <c r="AS59" s="81">
        <v>0</v>
      </c>
      <c r="AT59" s="81">
        <v>0</v>
      </c>
      <c r="AU59" s="81">
        <v>0</v>
      </c>
      <c r="AV59" s="81">
        <v>0</v>
      </c>
      <c r="AW59" s="81" t="s">
        <v>564</v>
      </c>
      <c r="AX59" s="82"/>
      <c r="AY59" s="81">
        <v>3624.7</v>
      </c>
      <c r="AZ59" s="81">
        <v>9595.1</v>
      </c>
      <c r="BA59" s="81">
        <v>0</v>
      </c>
      <c r="BB59" s="81">
        <v>0</v>
      </c>
      <c r="BC59" s="81">
        <v>0</v>
      </c>
      <c r="BD59" s="81">
        <v>0</v>
      </c>
      <c r="BE59" s="81" t="s">
        <v>564</v>
      </c>
      <c r="BF59" s="82"/>
      <c r="BG59" s="81">
        <v>0</v>
      </c>
      <c r="BH59" s="81">
        <v>0</v>
      </c>
      <c r="BI59" s="81">
        <v>70.111999999999995</v>
      </c>
      <c r="BJ59" s="81">
        <v>0</v>
      </c>
      <c r="BK59" s="81">
        <v>0</v>
      </c>
      <c r="BL59" s="81">
        <v>0</v>
      </c>
      <c r="BM59" s="82"/>
      <c r="BN59" s="81">
        <v>0</v>
      </c>
      <c r="BO59" s="81">
        <v>0</v>
      </c>
      <c r="BP59" s="81">
        <v>10</v>
      </c>
      <c r="BQ59" s="81">
        <v>0</v>
      </c>
      <c r="BR59" s="81">
        <v>0</v>
      </c>
      <c r="BS59" s="81">
        <v>0</v>
      </c>
      <c r="BT59"/>
      <c r="BU59" s="80">
        <v>70.111999999999995</v>
      </c>
      <c r="BV59" s="80">
        <v>0</v>
      </c>
      <c r="BW59" s="80">
        <v>0</v>
      </c>
      <c r="BX59" s="80">
        <v>0</v>
      </c>
      <c r="BY59" s="80">
        <v>0</v>
      </c>
      <c r="BZ59" s="80">
        <v>0</v>
      </c>
      <c r="CA59" s="80">
        <v>0</v>
      </c>
      <c r="CB59" s="80">
        <v>0</v>
      </c>
      <c r="CC59" s="80">
        <v>0</v>
      </c>
    </row>
    <row r="60" spans="1:81">
      <c r="A60" s="80" t="s">
        <v>1840</v>
      </c>
      <c r="B60" s="80">
        <v>99</v>
      </c>
      <c r="C60" s="80">
        <v>14</v>
      </c>
      <c r="D60" s="80">
        <v>6</v>
      </c>
      <c r="E60" s="80">
        <v>2017</v>
      </c>
      <c r="F60" s="80" t="s">
        <v>71</v>
      </c>
      <c r="G60" s="80" t="s">
        <v>1827</v>
      </c>
      <c r="H60" s="80" t="s">
        <v>1670</v>
      </c>
      <c r="I60" s="177"/>
      <c r="J60" s="81">
        <v>65.719142145857461</v>
      </c>
      <c r="K60" s="81">
        <v>1.8608824795000014</v>
      </c>
      <c r="L60" s="81">
        <v>1.5101570115727396</v>
      </c>
      <c r="M60" s="81">
        <v>17.695187750707518</v>
      </c>
      <c r="N60" s="81">
        <v>29.855639442456187</v>
      </c>
      <c r="O60" s="81">
        <v>27.003271184473931</v>
      </c>
      <c r="P60" s="81">
        <v>18.481368351898986</v>
      </c>
      <c r="Q60" s="81">
        <v>1.6549932649687116</v>
      </c>
      <c r="R60" s="81">
        <v>0</v>
      </c>
      <c r="S60" s="81">
        <v>2.6686498047951903</v>
      </c>
      <c r="T60" s="82"/>
      <c r="U60" s="81">
        <v>7730095</v>
      </c>
      <c r="V60" s="81">
        <v>770</v>
      </c>
      <c r="W60" s="81">
        <v>57</v>
      </c>
      <c r="X60" s="81">
        <v>4604</v>
      </c>
      <c r="Y60" s="81">
        <v>8250</v>
      </c>
      <c r="Z60" s="81">
        <v>16145</v>
      </c>
      <c r="AA60" s="81">
        <v>3828</v>
      </c>
      <c r="AB60" s="81">
        <v>24231</v>
      </c>
      <c r="AC60" s="81">
        <v>0</v>
      </c>
      <c r="AD60" s="81">
        <v>2.6686498047951899</v>
      </c>
      <c r="AE60" s="82"/>
      <c r="AF60" s="81">
        <v>76844667.03550601</v>
      </c>
      <c r="AG60" s="81">
        <v>1392500.9638067139</v>
      </c>
      <c r="AH60" s="81">
        <v>309392.41688597843</v>
      </c>
      <c r="AI60" s="81">
        <v>27792814.835991532</v>
      </c>
      <c r="AJ60" s="81">
        <v>42462516.838720217</v>
      </c>
      <c r="AK60" s="81">
        <v>0</v>
      </c>
      <c r="AL60" s="81">
        <v>0</v>
      </c>
      <c r="AM60" s="81">
        <v>3328536.9219928221</v>
      </c>
      <c r="AN60" s="81">
        <v>0</v>
      </c>
      <c r="AO60" s="81">
        <v>0</v>
      </c>
      <c r="AP60" s="82"/>
      <c r="AQ60" s="81">
        <v>867</v>
      </c>
      <c r="AR60" s="81">
        <v>319</v>
      </c>
      <c r="AS60" s="81">
        <v>0</v>
      </c>
      <c r="AT60" s="81">
        <v>0</v>
      </c>
      <c r="AU60" s="81">
        <v>0</v>
      </c>
      <c r="AV60" s="81">
        <v>0</v>
      </c>
      <c r="AW60" s="81" t="s">
        <v>564</v>
      </c>
      <c r="AX60" s="82"/>
      <c r="AY60" s="81">
        <v>3809.2</v>
      </c>
      <c r="AZ60" s="81">
        <v>10731.3</v>
      </c>
      <c r="BA60" s="81">
        <v>0</v>
      </c>
      <c r="BB60" s="81">
        <v>0</v>
      </c>
      <c r="BC60" s="81">
        <v>0</v>
      </c>
      <c r="BD60" s="81">
        <v>0</v>
      </c>
      <c r="BE60" s="81" t="s">
        <v>564</v>
      </c>
      <c r="BF60" s="82"/>
      <c r="BG60" s="81">
        <v>0</v>
      </c>
      <c r="BH60" s="81">
        <v>0</v>
      </c>
      <c r="BI60" s="81">
        <v>67.688999999999993</v>
      </c>
      <c r="BJ60" s="81">
        <v>0</v>
      </c>
      <c r="BK60" s="81">
        <v>0</v>
      </c>
      <c r="BL60" s="81">
        <v>0</v>
      </c>
      <c r="BM60" s="82"/>
      <c r="BN60" s="81">
        <v>0</v>
      </c>
      <c r="BO60" s="81">
        <v>0</v>
      </c>
      <c r="BP60" s="81">
        <v>10</v>
      </c>
      <c r="BQ60" s="81">
        <v>0</v>
      </c>
      <c r="BR60" s="81">
        <v>0</v>
      </c>
      <c r="BS60" s="81">
        <v>0</v>
      </c>
      <c r="BT60"/>
      <c r="BU60" s="80">
        <v>67.688999999999993</v>
      </c>
      <c r="BV60" s="80">
        <v>0</v>
      </c>
      <c r="BW60" s="80">
        <v>0</v>
      </c>
      <c r="BX60" s="80">
        <v>0</v>
      </c>
      <c r="BY60" s="80">
        <v>0</v>
      </c>
      <c r="BZ60" s="80">
        <v>0</v>
      </c>
      <c r="CA60" s="80">
        <v>0</v>
      </c>
      <c r="CB60" s="80">
        <v>0</v>
      </c>
      <c r="CC60" s="80">
        <v>0</v>
      </c>
    </row>
    <row r="61" spans="1:81">
      <c r="A61" s="80" t="s">
        <v>1841</v>
      </c>
      <c r="B61" s="80">
        <v>100</v>
      </c>
      <c r="C61" s="80">
        <v>15</v>
      </c>
      <c r="D61" s="80">
        <v>6</v>
      </c>
      <c r="E61" s="80">
        <v>2018</v>
      </c>
      <c r="F61" s="80" t="s">
        <v>93</v>
      </c>
      <c r="G61" s="80" t="s">
        <v>1827</v>
      </c>
      <c r="H61" s="80" t="s">
        <v>1670</v>
      </c>
      <c r="I61" s="177"/>
      <c r="J61" s="81">
        <v>66.434543156166811</v>
      </c>
      <c r="K61" s="81">
        <v>1.7529408160179381</v>
      </c>
      <c r="L61" s="81">
        <v>1.3378600644077254</v>
      </c>
      <c r="M61" s="81">
        <v>18.296461913155863</v>
      </c>
      <c r="N61" s="81">
        <v>26.967824284235263</v>
      </c>
      <c r="O61" s="81">
        <v>26.530402245198108</v>
      </c>
      <c r="P61" s="81">
        <v>18.249601572959911</v>
      </c>
      <c r="Q61" s="81">
        <v>1.5218701045566019</v>
      </c>
      <c r="R61" s="81">
        <v>0</v>
      </c>
      <c r="S61" s="81">
        <v>2.7065508687927422</v>
      </c>
      <c r="T61" s="82"/>
      <c r="U61" s="81">
        <v>8333471.0000000009</v>
      </c>
      <c r="V61" s="81">
        <v>770</v>
      </c>
      <c r="W61" s="81">
        <v>57</v>
      </c>
      <c r="X61" s="81">
        <v>4604</v>
      </c>
      <c r="Y61" s="81">
        <v>8301</v>
      </c>
      <c r="Z61" s="81">
        <v>16166</v>
      </c>
      <c r="AA61" s="81">
        <v>3818</v>
      </c>
      <c r="AB61" s="81">
        <v>24012</v>
      </c>
      <c r="AC61" s="81">
        <v>0</v>
      </c>
      <c r="AD61" s="81">
        <v>2.7065508687927422</v>
      </c>
      <c r="AE61" s="82"/>
      <c r="AF61" s="81">
        <v>78891841.366262227</v>
      </c>
      <c r="AG61" s="81">
        <v>1242545.003170453</v>
      </c>
      <c r="AH61" s="81">
        <v>291539.09342469397</v>
      </c>
      <c r="AI61" s="81">
        <v>28304825.444164</v>
      </c>
      <c r="AJ61" s="81">
        <v>39374554.044970848</v>
      </c>
      <c r="AK61" s="81">
        <v>0</v>
      </c>
      <c r="AL61" s="81">
        <v>0</v>
      </c>
      <c r="AM61" s="81">
        <v>3305278.4704081118</v>
      </c>
      <c r="AN61" s="81">
        <v>0</v>
      </c>
      <c r="AO61" s="81">
        <v>0</v>
      </c>
      <c r="AP61" s="82"/>
      <c r="AQ61" s="81">
        <v>903</v>
      </c>
      <c r="AR61" s="81">
        <v>351</v>
      </c>
      <c r="AS61" s="81">
        <v>0</v>
      </c>
      <c r="AT61" s="81">
        <v>1</v>
      </c>
      <c r="AU61" s="81">
        <v>0</v>
      </c>
      <c r="AV61" s="81">
        <v>0</v>
      </c>
      <c r="AW61" s="81" t="s">
        <v>564</v>
      </c>
      <c r="AX61" s="82"/>
      <c r="AY61" s="81">
        <v>3991</v>
      </c>
      <c r="AZ61" s="81">
        <v>11675</v>
      </c>
      <c r="BA61" s="81">
        <v>0</v>
      </c>
      <c r="BB61" s="81">
        <v>50</v>
      </c>
      <c r="BC61" s="81">
        <v>0</v>
      </c>
      <c r="BD61" s="81">
        <v>0</v>
      </c>
      <c r="BE61" s="81" t="s">
        <v>564</v>
      </c>
      <c r="BF61" s="82"/>
      <c r="BG61" s="81">
        <v>0</v>
      </c>
      <c r="BH61" s="81">
        <v>0</v>
      </c>
      <c r="BI61" s="81">
        <v>66.498999999999995</v>
      </c>
      <c r="BJ61" s="81">
        <v>0</v>
      </c>
      <c r="BK61" s="81">
        <v>0</v>
      </c>
      <c r="BL61" s="81">
        <v>0</v>
      </c>
      <c r="BM61" s="82"/>
      <c r="BN61" s="81">
        <v>0</v>
      </c>
      <c r="BO61" s="81">
        <v>0</v>
      </c>
      <c r="BP61" s="81">
        <v>10</v>
      </c>
      <c r="BQ61" s="81">
        <v>0</v>
      </c>
      <c r="BR61" s="81">
        <v>0</v>
      </c>
      <c r="BS61" s="81">
        <v>0</v>
      </c>
      <c r="BT61"/>
      <c r="BU61" s="80">
        <v>66.498999999999995</v>
      </c>
      <c r="BV61" s="80">
        <v>0</v>
      </c>
      <c r="BW61" s="80">
        <v>0</v>
      </c>
      <c r="BX61" s="80">
        <v>0</v>
      </c>
      <c r="BY61" s="80">
        <v>0</v>
      </c>
      <c r="BZ61" s="80">
        <v>0</v>
      </c>
      <c r="CA61" s="80">
        <v>0</v>
      </c>
      <c r="CB61" s="80">
        <v>0</v>
      </c>
      <c r="CC61" s="80">
        <v>0</v>
      </c>
    </row>
    <row r="62" spans="1:81">
      <c r="A62" s="80" t="s">
        <v>1842</v>
      </c>
      <c r="B62" s="80">
        <v>101</v>
      </c>
      <c r="C62" s="80">
        <v>16</v>
      </c>
      <c r="D62" s="80">
        <v>6</v>
      </c>
      <c r="E62" s="80">
        <v>2019</v>
      </c>
      <c r="F62" s="80" t="s">
        <v>73</v>
      </c>
      <c r="G62" s="80" t="s">
        <v>1827</v>
      </c>
      <c r="H62" s="80" t="s">
        <v>1670</v>
      </c>
      <c r="I62" s="177"/>
      <c r="J62" s="81">
        <v>63.784813433338662</v>
      </c>
      <c r="K62" s="81">
        <v>1.5937704766301246</v>
      </c>
      <c r="L62" s="81">
        <v>1.3439540891586486</v>
      </c>
      <c r="M62" s="81">
        <v>18.786334462656516</v>
      </c>
      <c r="N62" s="81">
        <v>25.928181116726417</v>
      </c>
      <c r="O62" s="81">
        <v>25.792703878357191</v>
      </c>
      <c r="P62" s="81">
        <v>18.141607353346842</v>
      </c>
      <c r="Q62" s="81">
        <v>1.4673733155265045</v>
      </c>
      <c r="R62" s="81">
        <v>0</v>
      </c>
      <c r="S62" s="81">
        <v>2.7121081735509711</v>
      </c>
      <c r="T62" s="82"/>
      <c r="U62" s="81">
        <v>8410055</v>
      </c>
      <c r="V62" s="81">
        <v>770</v>
      </c>
      <c r="W62" s="81">
        <v>57</v>
      </c>
      <c r="X62" s="81">
        <v>4604</v>
      </c>
      <c r="Y62" s="81">
        <v>8401</v>
      </c>
      <c r="Z62" s="81">
        <v>16148</v>
      </c>
      <c r="AA62" s="81">
        <v>3767</v>
      </c>
      <c r="AB62" s="81">
        <v>23779</v>
      </c>
      <c r="AC62" s="81">
        <v>0</v>
      </c>
      <c r="AD62" s="81">
        <v>2.7121081735509711</v>
      </c>
      <c r="AE62" s="82"/>
      <c r="AF62" s="81">
        <v>80092737.292976215</v>
      </c>
      <c r="AG62" s="81">
        <v>1205938.261023554</v>
      </c>
      <c r="AH62" s="81">
        <v>307310.51935799362</v>
      </c>
      <c r="AI62" s="81">
        <v>31422963.962264061</v>
      </c>
      <c r="AJ62" s="81">
        <v>39143540.911330059</v>
      </c>
      <c r="AK62" s="81">
        <v>0</v>
      </c>
      <c r="AL62" s="81">
        <v>0</v>
      </c>
      <c r="AM62" s="81">
        <v>3238520.7917838404</v>
      </c>
      <c r="AN62" s="81">
        <v>0</v>
      </c>
      <c r="AO62" s="81">
        <v>0</v>
      </c>
      <c r="AP62" s="82"/>
      <c r="AQ62" s="81">
        <v>943</v>
      </c>
      <c r="AR62" s="81">
        <v>385</v>
      </c>
      <c r="AS62" s="81">
        <v>0</v>
      </c>
      <c r="AT62" s="81">
        <v>1</v>
      </c>
      <c r="AU62" s="81">
        <v>0</v>
      </c>
      <c r="AV62" s="81">
        <v>0</v>
      </c>
      <c r="AW62" s="81" t="s">
        <v>564</v>
      </c>
      <c r="AX62" s="82"/>
      <c r="AY62" s="81">
        <v>4213.0000000000018</v>
      </c>
      <c r="AZ62" s="81">
        <v>13389.4</v>
      </c>
      <c r="BA62" s="81">
        <v>0</v>
      </c>
      <c r="BB62" s="81">
        <v>50</v>
      </c>
      <c r="BC62" s="81">
        <v>0</v>
      </c>
      <c r="BD62" s="81">
        <v>0</v>
      </c>
      <c r="BE62" s="81" t="s">
        <v>564</v>
      </c>
      <c r="BF62" s="82"/>
      <c r="BG62" s="81">
        <v>0</v>
      </c>
      <c r="BH62" s="81">
        <v>0</v>
      </c>
      <c r="BI62" s="81">
        <v>64.733999999999995</v>
      </c>
      <c r="BJ62" s="81">
        <v>0</v>
      </c>
      <c r="BK62" s="81">
        <v>0</v>
      </c>
      <c r="BL62" s="81">
        <v>0</v>
      </c>
      <c r="BM62" s="82"/>
      <c r="BN62" s="81">
        <v>0</v>
      </c>
      <c r="BO62" s="81">
        <v>0</v>
      </c>
      <c r="BP62" s="81">
        <v>10</v>
      </c>
      <c r="BQ62" s="81">
        <v>0</v>
      </c>
      <c r="BR62" s="81">
        <v>0</v>
      </c>
      <c r="BS62" s="81">
        <v>0</v>
      </c>
      <c r="BT62"/>
      <c r="BU62" s="80">
        <v>64.733999999999995</v>
      </c>
      <c r="BV62" s="80">
        <v>0</v>
      </c>
      <c r="BW62" s="80">
        <v>0</v>
      </c>
      <c r="BX62" s="80">
        <v>0</v>
      </c>
      <c r="BY62" s="80">
        <v>0</v>
      </c>
      <c r="BZ62" s="80">
        <v>0</v>
      </c>
      <c r="CA62" s="80">
        <v>0</v>
      </c>
      <c r="CB62" s="80">
        <v>0</v>
      </c>
      <c r="CC62" s="80">
        <v>0</v>
      </c>
    </row>
    <row r="63" spans="1:81">
      <c r="A63" s="80" t="s">
        <v>1843</v>
      </c>
      <c r="B63" s="80">
        <v>102</v>
      </c>
      <c r="C63" s="80">
        <v>17</v>
      </c>
      <c r="D63" s="80">
        <v>6</v>
      </c>
      <c r="E63" s="80">
        <v>2020</v>
      </c>
      <c r="F63" s="80" t="s">
        <v>218</v>
      </c>
      <c r="G63" s="80" t="s">
        <v>1827</v>
      </c>
      <c r="H63" s="80" t="s">
        <v>1670</v>
      </c>
      <c r="I63" s="177"/>
      <c r="J63" s="81">
        <v>68.348525263615386</v>
      </c>
      <c r="K63" s="81">
        <v>1.9692438078823291</v>
      </c>
      <c r="L63" s="81">
        <v>3.5171670518381659</v>
      </c>
      <c r="M63" s="81">
        <v>16.530488293231713</v>
      </c>
      <c r="N63" s="81">
        <v>25.391242295724329</v>
      </c>
      <c r="O63" s="81">
        <v>22.628845849494684</v>
      </c>
      <c r="P63" s="81">
        <v>16.910315693987609</v>
      </c>
      <c r="Q63" s="81">
        <v>1.3893491995029428</v>
      </c>
      <c r="R63" s="81">
        <v>0</v>
      </c>
      <c r="S63" s="81">
        <v>3.082262405222564</v>
      </c>
      <c r="T63" s="82"/>
      <c r="U63" s="81">
        <v>8651470</v>
      </c>
      <c r="V63" s="81">
        <v>863</v>
      </c>
      <c r="W63" s="81">
        <v>176</v>
      </c>
      <c r="X63" s="81">
        <v>4610</v>
      </c>
      <c r="Y63" s="81">
        <v>8478</v>
      </c>
      <c r="Z63" s="81">
        <v>16170</v>
      </c>
      <c r="AA63" s="81">
        <v>3815</v>
      </c>
      <c r="AB63" s="81">
        <v>23563</v>
      </c>
      <c r="AC63" s="81">
        <v>0</v>
      </c>
      <c r="AD63" s="81">
        <v>3.082262405222564</v>
      </c>
      <c r="AE63" s="82"/>
      <c r="AF63" s="81">
        <v>85815691.958050206</v>
      </c>
      <c r="AG63" s="81">
        <v>1453121.0921265185</v>
      </c>
      <c r="AH63" s="81">
        <v>853744.82338000135</v>
      </c>
      <c r="AI63" s="81">
        <v>29183321.192518175</v>
      </c>
      <c r="AJ63" s="81">
        <v>43047790.613513641</v>
      </c>
      <c r="AK63" s="81"/>
      <c r="AL63" s="81"/>
      <c r="AM63" s="81">
        <v>3075233.2903901744</v>
      </c>
      <c r="AN63" s="81"/>
      <c r="AO63" s="81"/>
      <c r="AP63" s="82"/>
      <c r="AQ63" s="81">
        <v>972</v>
      </c>
      <c r="AR63" s="81">
        <v>400</v>
      </c>
      <c r="AS63" s="81">
        <v>0</v>
      </c>
      <c r="AT63" s="81">
        <v>1</v>
      </c>
      <c r="AU63" s="81">
        <v>0</v>
      </c>
      <c r="AV63" s="81">
        <v>0</v>
      </c>
      <c r="AW63" s="81">
        <v>0</v>
      </c>
      <c r="AX63" s="82"/>
      <c r="AY63" s="81">
        <v>4387.600000000004</v>
      </c>
      <c r="AZ63" s="81">
        <v>13962.9</v>
      </c>
      <c r="BA63" s="81">
        <v>0</v>
      </c>
      <c r="BB63" s="81">
        <v>50</v>
      </c>
      <c r="BC63" s="81">
        <v>0</v>
      </c>
      <c r="BD63" s="81">
        <v>0</v>
      </c>
      <c r="BE63" s="81">
        <v>0</v>
      </c>
      <c r="BF63" s="82"/>
      <c r="BG63" s="81">
        <v>0</v>
      </c>
      <c r="BH63" s="81">
        <v>0</v>
      </c>
      <c r="BI63" s="81">
        <v>59.683</v>
      </c>
      <c r="BJ63" s="81">
        <v>0</v>
      </c>
      <c r="BK63" s="81">
        <v>0</v>
      </c>
      <c r="BL63" s="81">
        <v>0</v>
      </c>
      <c r="BM63" s="82"/>
      <c r="BN63" s="81">
        <v>0</v>
      </c>
      <c r="BO63" s="81">
        <v>0</v>
      </c>
      <c r="BP63" s="81">
        <v>9</v>
      </c>
      <c r="BQ63" s="81">
        <v>0</v>
      </c>
      <c r="BR63" s="81">
        <v>0</v>
      </c>
      <c r="BS63" s="81">
        <v>0</v>
      </c>
      <c r="BT63"/>
      <c r="BU63" s="80">
        <v>59.683</v>
      </c>
      <c r="BV63" s="80">
        <v>0</v>
      </c>
      <c r="BW63" s="80">
        <v>0</v>
      </c>
      <c r="BX63" s="80">
        <v>0</v>
      </c>
      <c r="BY63" s="80">
        <v>0</v>
      </c>
      <c r="BZ63" s="80">
        <v>0</v>
      </c>
      <c r="CA63" s="80">
        <v>0</v>
      </c>
      <c r="CB63" s="80">
        <v>0</v>
      </c>
      <c r="CC63" s="80">
        <v>0</v>
      </c>
    </row>
    <row r="64" spans="1:81">
      <c r="A64" s="80" t="s">
        <v>1844</v>
      </c>
      <c r="B64" s="80">
        <v>102</v>
      </c>
      <c r="C64" s="80">
        <v>18</v>
      </c>
      <c r="D64" s="80">
        <v>6</v>
      </c>
      <c r="E64" s="80">
        <v>2021</v>
      </c>
      <c r="F64" s="80" t="s">
        <v>75</v>
      </c>
      <c r="G64" s="174" t="s">
        <v>1827</v>
      </c>
      <c r="H64" s="80" t="s">
        <v>1670</v>
      </c>
      <c r="I64" s="177"/>
      <c r="J64" s="81">
        <v>58.3039628267314</v>
      </c>
      <c r="K64" s="81">
        <v>2.1470308786775254</v>
      </c>
      <c r="L64" s="81">
        <v>3.9603374544544372</v>
      </c>
      <c r="M64" s="81">
        <v>18.786711890385156</v>
      </c>
      <c r="N64" s="81">
        <v>24.971331541273589</v>
      </c>
      <c r="O64" s="81">
        <v>21.894922538041541</v>
      </c>
      <c r="P64" s="81">
        <v>17.276654556678118</v>
      </c>
      <c r="Q64" s="81">
        <v>1.3835266336190175</v>
      </c>
      <c r="R64" s="81">
        <v>0</v>
      </c>
      <c r="S64" s="81">
        <v>2.5608189924109861</v>
      </c>
      <c r="T64" s="82"/>
      <c r="U64" s="81">
        <v>7925899</v>
      </c>
      <c r="V64" s="81">
        <v>863</v>
      </c>
      <c r="W64" s="81">
        <v>176</v>
      </c>
      <c r="X64" s="81">
        <v>4610</v>
      </c>
      <c r="Y64" s="81">
        <v>8472</v>
      </c>
      <c r="Z64" s="81">
        <v>16110</v>
      </c>
      <c r="AA64" s="81">
        <v>3801</v>
      </c>
      <c r="AB64" s="81">
        <v>23186</v>
      </c>
      <c r="AC64" s="81">
        <v>0</v>
      </c>
      <c r="AD64" s="81">
        <v>2.5608189924109861</v>
      </c>
      <c r="AE64" s="82"/>
      <c r="AF64" s="81">
        <v>71086777.11387746</v>
      </c>
      <c r="AG64" s="81">
        <v>1481487.1254877748</v>
      </c>
      <c r="AH64" s="81">
        <v>918562.11090457509</v>
      </c>
      <c r="AI64" s="81">
        <v>28824512.28306447</v>
      </c>
      <c r="AJ64" s="81">
        <v>41306698.050808974</v>
      </c>
      <c r="AK64" s="81">
        <v>0</v>
      </c>
      <c r="AL64" s="81">
        <v>0</v>
      </c>
      <c r="AM64" s="81">
        <v>3043484.5027117184</v>
      </c>
      <c r="AN64" s="81">
        <v>0</v>
      </c>
      <c r="AO64" s="81">
        <v>0</v>
      </c>
      <c r="AP64" s="82"/>
      <c r="AQ64" s="81">
        <v>1015</v>
      </c>
      <c r="AR64" s="81">
        <v>403</v>
      </c>
      <c r="AS64" s="81">
        <v>0</v>
      </c>
      <c r="AT64" s="81">
        <v>1</v>
      </c>
      <c r="AU64" s="81">
        <v>0</v>
      </c>
      <c r="AV64" s="81">
        <v>0</v>
      </c>
      <c r="AW64" s="81"/>
      <c r="AX64" s="82"/>
      <c r="AY64" s="81">
        <v>4676.2000000000062</v>
      </c>
      <c r="AZ64" s="81">
        <v>14016.4</v>
      </c>
      <c r="BA64" s="81">
        <v>0</v>
      </c>
      <c r="BB64" s="81">
        <v>50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1845</v>
      </c>
      <c r="B65" s="80">
        <v>102</v>
      </c>
      <c r="C65" s="80">
        <v>19</v>
      </c>
      <c r="D65" s="80">
        <v>6</v>
      </c>
      <c r="E65" s="80">
        <v>2022</v>
      </c>
      <c r="F65" s="80" t="s">
        <v>568</v>
      </c>
      <c r="G65" s="174" t="s">
        <v>1827</v>
      </c>
      <c r="H65" s="80" t="s">
        <v>1670</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1063</v>
      </c>
      <c r="AR65" s="81">
        <v>406</v>
      </c>
      <c r="AS65" s="81">
        <v>0</v>
      </c>
      <c r="AT65" s="81">
        <v>1</v>
      </c>
      <c r="AU65" s="81">
        <v>0</v>
      </c>
      <c r="AV65" s="81">
        <v>0</v>
      </c>
      <c r="AW65" s="81"/>
      <c r="AX65" s="82"/>
      <c r="AY65" s="81">
        <v>4962.5000000000073</v>
      </c>
      <c r="AZ65" s="81">
        <v>14125.600000000002</v>
      </c>
      <c r="BA65" s="81">
        <v>0</v>
      </c>
      <c r="BB65" s="81">
        <v>50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1846</v>
      </c>
      <c r="B66" s="80">
        <v>341</v>
      </c>
      <c r="C66" s="80">
        <v>1</v>
      </c>
      <c r="D66" s="80">
        <v>21</v>
      </c>
      <c r="E66" s="80">
        <v>1990</v>
      </c>
      <c r="F66" s="80" t="s">
        <v>562</v>
      </c>
      <c r="G66" s="80" t="s">
        <v>1847</v>
      </c>
      <c r="H66" s="80" t="s">
        <v>1775</v>
      </c>
      <c r="I66" s="177"/>
      <c r="J66" s="81">
        <v>35.123968176267532</v>
      </c>
      <c r="K66" s="81">
        <v>2.3667062269659063</v>
      </c>
      <c r="L66" s="81">
        <v>0.81747195135636497</v>
      </c>
      <c r="M66" s="81">
        <v>10.262251464740507</v>
      </c>
      <c r="N66" s="81">
        <v>18.467790251196057</v>
      </c>
      <c r="O66" s="81">
        <v>17.062485960837702</v>
      </c>
      <c r="P66" s="81">
        <v>23.734500425504685</v>
      </c>
      <c r="Q66" s="81">
        <v>1.3231831643763519</v>
      </c>
      <c r="R66" s="81">
        <v>0</v>
      </c>
      <c r="S66" s="81">
        <v>1.4148672994911058</v>
      </c>
      <c r="T66" s="82"/>
      <c r="U66" s="81">
        <v>2112648</v>
      </c>
      <c r="V66" s="81">
        <v>634</v>
      </c>
      <c r="W66" s="81">
        <v>8</v>
      </c>
      <c r="X66" s="81">
        <v>3136</v>
      </c>
      <c r="Y66" s="81">
        <v>5431</v>
      </c>
      <c r="Z66" s="81">
        <v>7018</v>
      </c>
      <c r="AA66" s="81">
        <v>5763</v>
      </c>
      <c r="AB66" s="81">
        <v>21484</v>
      </c>
      <c r="AC66" s="81">
        <v>0</v>
      </c>
      <c r="AD66" s="81">
        <v>1.4148672994911058</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1848</v>
      </c>
      <c r="B67" s="80">
        <v>342</v>
      </c>
      <c r="C67" s="80">
        <v>2</v>
      </c>
      <c r="D67" s="80">
        <v>21</v>
      </c>
      <c r="E67" s="80">
        <v>2005</v>
      </c>
      <c r="F67" s="80" t="s">
        <v>565</v>
      </c>
      <c r="G67" s="80" t="s">
        <v>1847</v>
      </c>
      <c r="H67" s="80" t="s">
        <v>1775</v>
      </c>
      <c r="I67" s="177"/>
      <c r="J67" s="81">
        <v>36.302141875172843</v>
      </c>
      <c r="K67" s="81">
        <v>2.2566142405960972</v>
      </c>
      <c r="L67" s="81">
        <v>4.787659934641991</v>
      </c>
      <c r="M67" s="81">
        <v>21.62062798488785</v>
      </c>
      <c r="N67" s="81">
        <v>30.601109597134588</v>
      </c>
      <c r="O67" s="81">
        <v>28.020905845475117</v>
      </c>
      <c r="P67" s="81">
        <v>25.424922696621021</v>
      </c>
      <c r="Q67" s="81">
        <v>1.3614621800674047</v>
      </c>
      <c r="R67" s="81">
        <v>0</v>
      </c>
      <c r="S67" s="81">
        <v>1.3065951213605451</v>
      </c>
      <c r="T67" s="82"/>
      <c r="U67" s="81">
        <v>2751121</v>
      </c>
      <c r="V67" s="81">
        <v>777</v>
      </c>
      <c r="W67" s="81">
        <v>53</v>
      </c>
      <c r="X67" s="81">
        <v>3663</v>
      </c>
      <c r="Y67" s="81">
        <v>7377</v>
      </c>
      <c r="Z67" s="81">
        <v>13337</v>
      </c>
      <c r="AA67" s="81">
        <v>5056</v>
      </c>
      <c r="AB67" s="81">
        <v>23109</v>
      </c>
      <c r="AC67" s="81">
        <v>0</v>
      </c>
      <c r="AD67" s="81">
        <v>1.3065951213605451</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1849</v>
      </c>
      <c r="B68" s="80">
        <v>343</v>
      </c>
      <c r="C68" s="80">
        <v>3</v>
      </c>
      <c r="D68" s="80">
        <v>21</v>
      </c>
      <c r="E68" s="80">
        <v>2006</v>
      </c>
      <c r="F68" s="80" t="s">
        <v>566</v>
      </c>
      <c r="G68" s="80" t="s">
        <v>1847</v>
      </c>
      <c r="H68" s="80" t="s">
        <v>1775</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1850</v>
      </c>
      <c r="B69" s="80">
        <v>344</v>
      </c>
      <c r="C69" s="80">
        <v>4</v>
      </c>
      <c r="D69" s="80">
        <v>21</v>
      </c>
      <c r="E69" s="80">
        <v>2007</v>
      </c>
      <c r="F69" s="80" t="s">
        <v>567</v>
      </c>
      <c r="G69" s="80" t="s">
        <v>1847</v>
      </c>
      <c r="H69" s="80" t="s">
        <v>1775</v>
      </c>
      <c r="I69" s="177"/>
      <c r="J69" s="81">
        <v>30.559782356219181</v>
      </c>
      <c r="K69" s="81">
        <v>1.9519561900123628</v>
      </c>
      <c r="L69" s="81">
        <v>3.6392687378176642</v>
      </c>
      <c r="M69" s="81">
        <v>24.792111701629398</v>
      </c>
      <c r="N69" s="81">
        <v>31.601488626562691</v>
      </c>
      <c r="O69" s="81">
        <v>27.771305917324774</v>
      </c>
      <c r="P69" s="81">
        <v>25.047389417952083</v>
      </c>
      <c r="Q69" s="81">
        <v>1.4484319373037744</v>
      </c>
      <c r="R69" s="81">
        <v>0</v>
      </c>
      <c r="S69" s="81">
        <v>1.1033139663207208</v>
      </c>
      <c r="T69" s="82"/>
      <c r="U69" s="81">
        <v>2732630</v>
      </c>
      <c r="V69" s="81">
        <v>729</v>
      </c>
      <c r="W69" s="81">
        <v>47</v>
      </c>
      <c r="X69" s="81">
        <v>5174</v>
      </c>
      <c r="Y69" s="81">
        <v>7694</v>
      </c>
      <c r="Z69" s="81">
        <v>13741</v>
      </c>
      <c r="AA69" s="81">
        <v>4905</v>
      </c>
      <c r="AB69" s="81">
        <v>23285</v>
      </c>
      <c r="AC69" s="81">
        <v>0</v>
      </c>
      <c r="AD69" s="81">
        <v>1.1033139663207208</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1851</v>
      </c>
      <c r="B70" s="80">
        <v>345</v>
      </c>
      <c r="C70" s="80">
        <v>5</v>
      </c>
      <c r="D70" s="80">
        <v>21</v>
      </c>
      <c r="E70" s="80">
        <v>2008</v>
      </c>
      <c r="F70" s="80" t="s">
        <v>84</v>
      </c>
      <c r="G70" s="80" t="s">
        <v>1847</v>
      </c>
      <c r="H70" s="80" t="s">
        <v>1775</v>
      </c>
      <c r="I70" s="177"/>
      <c r="J70" s="81">
        <v>25.465063652962073</v>
      </c>
      <c r="K70" s="81">
        <v>1.4719785361607365</v>
      </c>
      <c r="L70" s="81">
        <v>3.1122641071243269</v>
      </c>
      <c r="M70" s="81">
        <v>26.172412737956844</v>
      </c>
      <c r="N70" s="81">
        <v>27.820399114298144</v>
      </c>
      <c r="O70" s="81">
        <v>27.231852775766544</v>
      </c>
      <c r="P70" s="81">
        <v>24.39656103104091</v>
      </c>
      <c r="Q70" s="81">
        <v>1.4214663072845783</v>
      </c>
      <c r="R70" s="81">
        <v>0</v>
      </c>
      <c r="S70" s="81">
        <v>1.8718503940769773</v>
      </c>
      <c r="T70" s="82"/>
      <c r="U70" s="81">
        <v>2423598</v>
      </c>
      <c r="V70" s="81">
        <v>729</v>
      </c>
      <c r="W70" s="81">
        <v>47</v>
      </c>
      <c r="X70" s="81">
        <v>5174</v>
      </c>
      <c r="Y70" s="81">
        <v>7805</v>
      </c>
      <c r="Z70" s="81">
        <v>13947</v>
      </c>
      <c r="AA70" s="81">
        <v>4783</v>
      </c>
      <c r="AB70" s="81">
        <v>23227</v>
      </c>
      <c r="AC70" s="81">
        <v>0</v>
      </c>
      <c r="AD70" s="81">
        <v>1.8718503940769773</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1852</v>
      </c>
      <c r="B71" s="80">
        <v>346</v>
      </c>
      <c r="C71" s="80">
        <v>6</v>
      </c>
      <c r="D71" s="80">
        <v>21</v>
      </c>
      <c r="E71" s="80">
        <v>2009</v>
      </c>
      <c r="F71" s="80" t="s">
        <v>85</v>
      </c>
      <c r="G71" s="80" t="s">
        <v>1847</v>
      </c>
      <c r="H71" s="80" t="s">
        <v>1775</v>
      </c>
      <c r="I71" s="177"/>
      <c r="J71" s="81">
        <v>26.119878704664963</v>
      </c>
      <c r="K71" s="81">
        <v>1.4948159903011677</v>
      </c>
      <c r="L71" s="81">
        <v>3.2972608800137664</v>
      </c>
      <c r="M71" s="81">
        <v>27.466792521570312</v>
      </c>
      <c r="N71" s="81">
        <v>29.232237814880417</v>
      </c>
      <c r="O71" s="81">
        <v>27.899740008500775</v>
      </c>
      <c r="P71" s="81">
        <v>23.113261398218981</v>
      </c>
      <c r="Q71" s="81">
        <v>1.3574739981605766</v>
      </c>
      <c r="R71" s="81">
        <v>0</v>
      </c>
      <c r="S71" s="81">
        <v>1.6239137109863782</v>
      </c>
      <c r="T71" s="82"/>
      <c r="U71" s="81">
        <v>2122167</v>
      </c>
      <c r="V71" s="81">
        <v>718</v>
      </c>
      <c r="W71" s="81">
        <v>62</v>
      </c>
      <c r="X71" s="81">
        <v>5689</v>
      </c>
      <c r="Y71" s="81">
        <v>7940</v>
      </c>
      <c r="Z71" s="81">
        <v>14104</v>
      </c>
      <c r="AA71" s="81">
        <v>4652</v>
      </c>
      <c r="AB71" s="81">
        <v>23285</v>
      </c>
      <c r="AC71" s="81">
        <v>0</v>
      </c>
      <c r="AD71" s="81">
        <v>1.6239137109863782</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0</v>
      </c>
      <c r="BJ71" s="81">
        <v>0</v>
      </c>
      <c r="BK71" s="81">
        <v>4.96</v>
      </c>
      <c r="BL71" s="81">
        <v>0</v>
      </c>
      <c r="BM71" s="82"/>
      <c r="BN71" s="81">
        <v>0</v>
      </c>
      <c r="BO71" s="81">
        <v>0</v>
      </c>
      <c r="BP71" s="81">
        <v>0</v>
      </c>
      <c r="BQ71" s="81">
        <v>0</v>
      </c>
      <c r="BR71" s="81">
        <v>1</v>
      </c>
      <c r="BS71" s="81">
        <v>0</v>
      </c>
      <c r="BT71"/>
      <c r="BU71" s="80"/>
      <c r="BV71" s="80"/>
      <c r="BW71" s="80"/>
      <c r="BX71" s="80"/>
      <c r="BY71" s="80"/>
      <c r="BZ71" s="80"/>
      <c r="CA71" s="80"/>
      <c r="CB71" s="80"/>
      <c r="CC71" s="80"/>
    </row>
    <row r="72" spans="1:81">
      <c r="A72" s="80" t="s">
        <v>1853</v>
      </c>
      <c r="B72" s="80">
        <v>347</v>
      </c>
      <c r="C72" s="80">
        <v>7</v>
      </c>
      <c r="D72" s="80">
        <v>21</v>
      </c>
      <c r="E72" s="80">
        <v>2010</v>
      </c>
      <c r="F72" s="80" t="s">
        <v>86</v>
      </c>
      <c r="G72" s="80" t="s">
        <v>1847</v>
      </c>
      <c r="H72" s="80" t="s">
        <v>1775</v>
      </c>
      <c r="I72" s="177"/>
      <c r="J72" s="81">
        <v>26.783143243357859</v>
      </c>
      <c r="K72" s="81">
        <v>1.5628966312364103</v>
      </c>
      <c r="L72" s="81">
        <v>3.0607804268382903</v>
      </c>
      <c r="M72" s="81">
        <v>28.35241682449497</v>
      </c>
      <c r="N72" s="81">
        <v>33.61694697580554</v>
      </c>
      <c r="O72" s="81">
        <v>28.115269152115626</v>
      </c>
      <c r="P72" s="81">
        <v>23.394430779079492</v>
      </c>
      <c r="Q72" s="81">
        <v>1.4138903567373087</v>
      </c>
      <c r="R72" s="81">
        <v>0</v>
      </c>
      <c r="S72" s="81">
        <v>2.5468668658254381</v>
      </c>
      <c r="T72" s="82"/>
      <c r="U72" s="81">
        <v>2183126</v>
      </c>
      <c r="V72" s="81">
        <v>718</v>
      </c>
      <c r="W72" s="81">
        <v>62</v>
      </c>
      <c r="X72" s="81">
        <v>5689</v>
      </c>
      <c r="Y72" s="81">
        <v>8038</v>
      </c>
      <c r="Z72" s="81">
        <v>14279</v>
      </c>
      <c r="AA72" s="81">
        <v>4591</v>
      </c>
      <c r="AB72" s="81">
        <v>23239</v>
      </c>
      <c r="AC72" s="81">
        <v>0</v>
      </c>
      <c r="AD72" s="81">
        <v>2.5468668658254381</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0</v>
      </c>
      <c r="BK72" s="81">
        <v>5.1100000000000003</v>
      </c>
      <c r="BL72" s="81">
        <v>0</v>
      </c>
      <c r="BM72" s="82"/>
      <c r="BN72" s="81">
        <v>0</v>
      </c>
      <c r="BO72" s="81">
        <v>0</v>
      </c>
      <c r="BP72" s="81">
        <v>0</v>
      </c>
      <c r="BQ72" s="81">
        <v>0</v>
      </c>
      <c r="BR72" s="81">
        <v>1</v>
      </c>
      <c r="BS72" s="81">
        <v>0</v>
      </c>
      <c r="BT72"/>
      <c r="BU72" s="80">
        <v>5.1100000000000003</v>
      </c>
      <c r="BV72" s="80">
        <v>0</v>
      </c>
      <c r="BW72" s="80">
        <v>0</v>
      </c>
      <c r="BX72" s="80">
        <v>0</v>
      </c>
      <c r="BY72" s="80">
        <v>0</v>
      </c>
      <c r="BZ72" s="80">
        <v>0</v>
      </c>
      <c r="CA72" s="80">
        <v>0</v>
      </c>
      <c r="CB72" s="80">
        <v>0</v>
      </c>
      <c r="CC72" s="80">
        <v>0</v>
      </c>
    </row>
    <row r="73" spans="1:81">
      <c r="A73" s="80" t="s">
        <v>1854</v>
      </c>
      <c r="B73" s="80">
        <v>348</v>
      </c>
      <c r="C73" s="80">
        <v>8</v>
      </c>
      <c r="D73" s="80">
        <v>21</v>
      </c>
      <c r="E73" s="80">
        <v>2011</v>
      </c>
      <c r="F73" s="80" t="s">
        <v>87</v>
      </c>
      <c r="G73" s="80" t="s">
        <v>1847</v>
      </c>
      <c r="H73" s="80" t="s">
        <v>1775</v>
      </c>
      <c r="I73" s="177"/>
      <c r="J73" s="81">
        <v>30.832496553104466</v>
      </c>
      <c r="K73" s="81">
        <v>2.1574947873751351</v>
      </c>
      <c r="L73" s="81">
        <v>3.044174310214395</v>
      </c>
      <c r="M73" s="81">
        <v>33.020510968198174</v>
      </c>
      <c r="N73" s="81">
        <v>35.063693853939903</v>
      </c>
      <c r="O73" s="81">
        <v>27.926003405528643</v>
      </c>
      <c r="P73" s="81">
        <v>22.505584634853264</v>
      </c>
      <c r="Q73" s="81">
        <v>1.6263824679950805</v>
      </c>
      <c r="R73" s="81">
        <v>0</v>
      </c>
      <c r="S73" s="81">
        <v>2.4737723871544133</v>
      </c>
      <c r="T73" s="82"/>
      <c r="U73" s="81">
        <v>2330805</v>
      </c>
      <c r="V73" s="81">
        <v>718</v>
      </c>
      <c r="W73" s="81">
        <v>62</v>
      </c>
      <c r="X73" s="81">
        <v>5689</v>
      </c>
      <c r="Y73" s="81">
        <v>8131</v>
      </c>
      <c r="Z73" s="81">
        <v>14491</v>
      </c>
      <c r="AA73" s="81">
        <v>4548</v>
      </c>
      <c r="AB73" s="81">
        <v>23175</v>
      </c>
      <c r="AC73" s="81">
        <v>0</v>
      </c>
      <c r="AD73" s="81">
        <v>2.4737723871544133</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0</v>
      </c>
      <c r="BJ73" s="81">
        <v>0</v>
      </c>
      <c r="BK73" s="81">
        <v>4.6189999999999998</v>
      </c>
      <c r="BL73" s="81">
        <v>0</v>
      </c>
      <c r="BM73" s="82"/>
      <c r="BN73" s="81">
        <v>0</v>
      </c>
      <c r="BO73" s="81">
        <v>0</v>
      </c>
      <c r="BP73" s="81">
        <v>0</v>
      </c>
      <c r="BQ73" s="81">
        <v>0</v>
      </c>
      <c r="BR73" s="81">
        <v>1</v>
      </c>
      <c r="BS73" s="81">
        <v>0</v>
      </c>
      <c r="BT73"/>
      <c r="BU73" s="80">
        <v>4.6189999999999998</v>
      </c>
      <c r="BV73" s="80">
        <v>0</v>
      </c>
      <c r="BW73" s="80">
        <v>0</v>
      </c>
      <c r="BX73" s="80">
        <v>0</v>
      </c>
      <c r="BY73" s="80">
        <v>0</v>
      </c>
      <c r="BZ73" s="80">
        <v>0</v>
      </c>
      <c r="CA73" s="80">
        <v>0</v>
      </c>
      <c r="CB73" s="80">
        <v>0</v>
      </c>
      <c r="CC73" s="80">
        <v>0</v>
      </c>
    </row>
    <row r="74" spans="1:81">
      <c r="A74" s="80" t="s">
        <v>1855</v>
      </c>
      <c r="B74" s="80">
        <v>349</v>
      </c>
      <c r="C74" s="80">
        <v>9</v>
      </c>
      <c r="D74" s="80">
        <v>21</v>
      </c>
      <c r="E74" s="80">
        <v>2012</v>
      </c>
      <c r="F74" s="80" t="s">
        <v>88</v>
      </c>
      <c r="G74" s="80" t="s">
        <v>1847</v>
      </c>
      <c r="H74" s="80" t="s">
        <v>1775</v>
      </c>
      <c r="I74" s="177"/>
      <c r="J74" s="81">
        <v>28.258664944308059</v>
      </c>
      <c r="K74" s="81">
        <v>2.0145884075849825</v>
      </c>
      <c r="L74" s="81">
        <v>3.0890215696408871</v>
      </c>
      <c r="M74" s="81">
        <v>31.181865664476479</v>
      </c>
      <c r="N74" s="81">
        <v>33.889379384976195</v>
      </c>
      <c r="O74" s="81">
        <v>28.069521191075776</v>
      </c>
      <c r="P74" s="81">
        <v>22.3350362271993</v>
      </c>
      <c r="Q74" s="81">
        <v>1.7759465841758846</v>
      </c>
      <c r="R74" s="81">
        <v>0</v>
      </c>
      <c r="S74" s="81">
        <v>2.2300736532666603</v>
      </c>
      <c r="T74" s="82"/>
      <c r="U74" s="81">
        <v>2246734</v>
      </c>
      <c r="V74" s="81">
        <v>718</v>
      </c>
      <c r="W74" s="81">
        <v>62</v>
      </c>
      <c r="X74" s="81">
        <v>5689</v>
      </c>
      <c r="Y74" s="81">
        <v>8370</v>
      </c>
      <c r="Z74" s="81">
        <v>14681</v>
      </c>
      <c r="AA74" s="81">
        <v>4488</v>
      </c>
      <c r="AB74" s="81">
        <v>23292</v>
      </c>
      <c r="AC74" s="81">
        <v>0</v>
      </c>
      <c r="AD74" s="81">
        <v>2.2300736532666603</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0</v>
      </c>
      <c r="BJ74" s="81">
        <v>0</v>
      </c>
      <c r="BK74" s="81">
        <v>4.2809999999999997</v>
      </c>
      <c r="BL74" s="81">
        <v>0</v>
      </c>
      <c r="BM74" s="82"/>
      <c r="BN74" s="81">
        <v>0</v>
      </c>
      <c r="BO74" s="81">
        <v>0</v>
      </c>
      <c r="BP74" s="81">
        <v>0</v>
      </c>
      <c r="BQ74" s="81">
        <v>0</v>
      </c>
      <c r="BR74" s="81">
        <v>1</v>
      </c>
      <c r="BS74" s="81">
        <v>0</v>
      </c>
      <c r="BT74"/>
      <c r="BU74" s="80">
        <v>4.2809999999999997</v>
      </c>
      <c r="BV74" s="80">
        <v>0</v>
      </c>
      <c r="BW74" s="80">
        <v>0</v>
      </c>
      <c r="BX74" s="80">
        <v>0</v>
      </c>
      <c r="BY74" s="80">
        <v>0</v>
      </c>
      <c r="BZ74" s="80">
        <v>0</v>
      </c>
      <c r="CA74" s="80">
        <v>0</v>
      </c>
      <c r="CB74" s="80">
        <v>0</v>
      </c>
      <c r="CC74" s="80">
        <v>0</v>
      </c>
    </row>
    <row r="75" spans="1:81">
      <c r="A75" s="80" t="s">
        <v>1856</v>
      </c>
      <c r="B75" s="80">
        <v>350</v>
      </c>
      <c r="C75" s="80">
        <v>10</v>
      </c>
      <c r="D75" s="80">
        <v>21</v>
      </c>
      <c r="E75" s="80">
        <v>2013</v>
      </c>
      <c r="F75" s="80" t="s">
        <v>89</v>
      </c>
      <c r="G75" s="80" t="s">
        <v>1847</v>
      </c>
      <c r="H75" s="80" t="s">
        <v>1775</v>
      </c>
      <c r="I75" s="177"/>
      <c r="J75" s="81">
        <v>24.469249318182076</v>
      </c>
      <c r="K75" s="81">
        <v>1.7628356073001303</v>
      </c>
      <c r="L75" s="81">
        <v>2.9302590755331677</v>
      </c>
      <c r="M75" s="81">
        <v>31.397380797910248</v>
      </c>
      <c r="N75" s="81">
        <v>35.065154709967572</v>
      </c>
      <c r="O75" s="81">
        <v>27.243202641633665</v>
      </c>
      <c r="P75" s="81">
        <v>22.229368421179046</v>
      </c>
      <c r="Q75" s="81">
        <v>1.7972943139667541</v>
      </c>
      <c r="R75" s="81">
        <v>0</v>
      </c>
      <c r="S75" s="81">
        <v>2.1610302569175781</v>
      </c>
      <c r="T75" s="82"/>
      <c r="U75" s="81">
        <v>1952301</v>
      </c>
      <c r="V75" s="81">
        <v>718</v>
      </c>
      <c r="W75" s="81">
        <v>62</v>
      </c>
      <c r="X75" s="81">
        <v>5689</v>
      </c>
      <c r="Y75" s="81">
        <v>8458</v>
      </c>
      <c r="Z75" s="81">
        <v>14885</v>
      </c>
      <c r="AA75" s="81">
        <v>4450</v>
      </c>
      <c r="AB75" s="81">
        <v>23234</v>
      </c>
      <c r="AC75" s="81">
        <v>0</v>
      </c>
      <c r="AD75" s="81">
        <v>2.1610302569175781</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0</v>
      </c>
      <c r="BJ75" s="81">
        <v>0</v>
      </c>
      <c r="BK75" s="81">
        <v>4.2699999999999996</v>
      </c>
      <c r="BL75" s="81">
        <v>0</v>
      </c>
      <c r="BM75" s="82"/>
      <c r="BN75" s="81">
        <v>0</v>
      </c>
      <c r="BO75" s="81">
        <v>0</v>
      </c>
      <c r="BP75" s="81">
        <v>0</v>
      </c>
      <c r="BQ75" s="81">
        <v>0</v>
      </c>
      <c r="BR75" s="81">
        <v>1</v>
      </c>
      <c r="BS75" s="81">
        <v>0</v>
      </c>
      <c r="BT75"/>
      <c r="BU75" s="80">
        <v>4.2699999999999996</v>
      </c>
      <c r="BV75" s="80">
        <v>0</v>
      </c>
      <c r="BW75" s="80">
        <v>0</v>
      </c>
      <c r="BX75" s="80">
        <v>0</v>
      </c>
      <c r="BY75" s="80">
        <v>0</v>
      </c>
      <c r="BZ75" s="80">
        <v>0</v>
      </c>
      <c r="CA75" s="80">
        <v>0</v>
      </c>
      <c r="CB75" s="80">
        <v>0</v>
      </c>
      <c r="CC75" s="80">
        <v>0</v>
      </c>
    </row>
    <row r="76" spans="1:81">
      <c r="A76" s="80" t="s">
        <v>1857</v>
      </c>
      <c r="B76" s="80">
        <v>351</v>
      </c>
      <c r="C76" s="80">
        <v>11</v>
      </c>
      <c r="D76" s="80">
        <v>21</v>
      </c>
      <c r="E76" s="80">
        <v>2014</v>
      </c>
      <c r="F76" s="80" t="s">
        <v>90</v>
      </c>
      <c r="G76" s="80" t="s">
        <v>1847</v>
      </c>
      <c r="H76" s="80" t="s">
        <v>1775</v>
      </c>
      <c r="I76" s="177"/>
      <c r="J76" s="81">
        <v>24.564782613290443</v>
      </c>
      <c r="K76" s="81">
        <v>1.7673651719470498</v>
      </c>
      <c r="L76" s="81">
        <v>1.8727998222202289</v>
      </c>
      <c r="M76" s="81">
        <v>32.915979510350368</v>
      </c>
      <c r="N76" s="81">
        <v>31.682927970510704</v>
      </c>
      <c r="O76" s="81">
        <v>26.144842892759641</v>
      </c>
      <c r="P76" s="81">
        <v>22.314857182915386</v>
      </c>
      <c r="Q76" s="81">
        <v>1.7204890868690057</v>
      </c>
      <c r="R76" s="81">
        <v>0</v>
      </c>
      <c r="S76" s="81">
        <v>2.7863872453885947</v>
      </c>
      <c r="T76" s="82"/>
      <c r="U76" s="81">
        <v>2050818</v>
      </c>
      <c r="V76" s="81">
        <v>608</v>
      </c>
      <c r="W76" s="81">
        <v>41</v>
      </c>
      <c r="X76" s="81">
        <v>5843</v>
      </c>
      <c r="Y76" s="81">
        <v>8542</v>
      </c>
      <c r="Z76" s="81">
        <v>15045</v>
      </c>
      <c r="AA76" s="81">
        <v>4444</v>
      </c>
      <c r="AB76" s="81">
        <v>23181</v>
      </c>
      <c r="AC76" s="81">
        <v>0</v>
      </c>
      <c r="AD76" s="81">
        <v>2.7863872453885947</v>
      </c>
      <c r="AE76" s="82"/>
      <c r="AF76" s="81">
        <v>17176470.861275423</v>
      </c>
      <c r="AG76" s="81">
        <v>1410951.206976644</v>
      </c>
      <c r="AH76" s="81">
        <v>318925.27655482059</v>
      </c>
      <c r="AI76" s="81">
        <v>43683420.758104615</v>
      </c>
      <c r="AJ76" s="81">
        <v>42925090.220364228</v>
      </c>
      <c r="AK76" s="81">
        <v>0</v>
      </c>
      <c r="AL76" s="81">
        <v>0</v>
      </c>
      <c r="AM76" s="81">
        <v>3182404.9013338378</v>
      </c>
      <c r="AN76" s="81">
        <v>0</v>
      </c>
      <c r="AO76" s="81">
        <v>0</v>
      </c>
      <c r="AP76" s="82"/>
      <c r="AQ76" s="81">
        <v>668</v>
      </c>
      <c r="AR76" s="81">
        <v>158</v>
      </c>
      <c r="AS76" s="81">
        <v>0</v>
      </c>
      <c r="AT76" s="81">
        <v>0</v>
      </c>
      <c r="AU76" s="81">
        <v>0</v>
      </c>
      <c r="AV76" s="81">
        <v>0</v>
      </c>
      <c r="AW76" s="81" t="s">
        <v>564</v>
      </c>
      <c r="AX76" s="82"/>
      <c r="AY76" s="81">
        <v>2806.1</v>
      </c>
      <c r="AZ76" s="81">
        <v>11350.3</v>
      </c>
      <c r="BA76" s="81">
        <v>0</v>
      </c>
      <c r="BB76" s="81">
        <v>0</v>
      </c>
      <c r="BC76" s="81">
        <v>0</v>
      </c>
      <c r="BD76" s="81">
        <v>0</v>
      </c>
      <c r="BE76" s="81" t="s">
        <v>564</v>
      </c>
      <c r="BF76" s="82"/>
      <c r="BG76" s="81">
        <v>0</v>
      </c>
      <c r="BH76" s="81">
        <v>0</v>
      </c>
      <c r="BI76" s="81">
        <v>0</v>
      </c>
      <c r="BJ76" s="81">
        <v>0</v>
      </c>
      <c r="BK76" s="81">
        <v>4.1550000000000002</v>
      </c>
      <c r="BL76" s="81">
        <v>0</v>
      </c>
      <c r="BM76" s="82"/>
      <c r="BN76" s="81">
        <v>0</v>
      </c>
      <c r="BO76" s="81">
        <v>0</v>
      </c>
      <c r="BP76" s="81">
        <v>0</v>
      </c>
      <c r="BQ76" s="81">
        <v>0</v>
      </c>
      <c r="BR76" s="81">
        <v>1</v>
      </c>
      <c r="BS76" s="81">
        <v>0</v>
      </c>
      <c r="BT76"/>
      <c r="BU76" s="80">
        <v>4.1550000000000002</v>
      </c>
      <c r="BV76" s="80">
        <v>0</v>
      </c>
      <c r="BW76" s="80">
        <v>0</v>
      </c>
      <c r="BX76" s="80">
        <v>0</v>
      </c>
      <c r="BY76" s="80">
        <v>0</v>
      </c>
      <c r="BZ76" s="80">
        <v>0</v>
      </c>
      <c r="CA76" s="80">
        <v>0</v>
      </c>
      <c r="CB76" s="80">
        <v>0</v>
      </c>
      <c r="CC76" s="80">
        <v>0</v>
      </c>
    </row>
    <row r="77" spans="1:81">
      <c r="A77" s="80" t="s">
        <v>1858</v>
      </c>
      <c r="B77" s="80">
        <v>352</v>
      </c>
      <c r="C77" s="80">
        <v>12</v>
      </c>
      <c r="D77" s="80">
        <v>21</v>
      </c>
      <c r="E77" s="80">
        <v>2015</v>
      </c>
      <c r="F77" s="80" t="s">
        <v>91</v>
      </c>
      <c r="G77" s="80" t="s">
        <v>1847</v>
      </c>
      <c r="H77" s="80" t="s">
        <v>1775</v>
      </c>
      <c r="I77" s="177"/>
      <c r="J77" s="81">
        <v>23.628654416096488</v>
      </c>
      <c r="K77" s="81">
        <v>1.6723253571828929</v>
      </c>
      <c r="L77" s="81">
        <v>3.4673572759906657</v>
      </c>
      <c r="M77" s="81">
        <v>26.904880458314619</v>
      </c>
      <c r="N77" s="81">
        <v>30.095011380974022</v>
      </c>
      <c r="O77" s="81">
        <v>26.113938916875661</v>
      </c>
      <c r="P77" s="81">
        <v>22.146478939503794</v>
      </c>
      <c r="Q77" s="81">
        <v>1.6827475976143895</v>
      </c>
      <c r="R77" s="81">
        <v>0</v>
      </c>
      <c r="S77" s="81">
        <v>2.0899336424377175</v>
      </c>
      <c r="T77" s="82"/>
      <c r="U77" s="81">
        <v>2056057</v>
      </c>
      <c r="V77" s="81">
        <v>608</v>
      </c>
      <c r="W77" s="81">
        <v>41</v>
      </c>
      <c r="X77" s="81">
        <v>5843</v>
      </c>
      <c r="Y77" s="81">
        <v>8660</v>
      </c>
      <c r="Z77" s="81">
        <v>15172</v>
      </c>
      <c r="AA77" s="81">
        <v>4407</v>
      </c>
      <c r="AB77" s="81">
        <v>23160</v>
      </c>
      <c r="AC77" s="81">
        <v>0</v>
      </c>
      <c r="AD77" s="81">
        <v>2.0899336424377175</v>
      </c>
      <c r="AE77" s="82"/>
      <c r="AF77" s="81">
        <v>16101746.556212347</v>
      </c>
      <c r="AG77" s="81">
        <v>1246017.1765708835</v>
      </c>
      <c r="AH77" s="81">
        <v>558557.80331038625</v>
      </c>
      <c r="AI77" s="81">
        <v>38618110.088678844</v>
      </c>
      <c r="AJ77" s="81">
        <v>42931155.963141374</v>
      </c>
      <c r="AK77" s="81">
        <v>0</v>
      </c>
      <c r="AL77" s="81">
        <v>0</v>
      </c>
      <c r="AM77" s="81">
        <v>3173980.847453977</v>
      </c>
      <c r="AN77" s="81">
        <v>0</v>
      </c>
      <c r="AO77" s="81">
        <v>0</v>
      </c>
      <c r="AP77" s="82"/>
      <c r="AQ77" s="81">
        <v>738</v>
      </c>
      <c r="AR77" s="81">
        <v>237</v>
      </c>
      <c r="AS77" s="81">
        <v>0</v>
      </c>
      <c r="AT77" s="81">
        <v>0</v>
      </c>
      <c r="AU77" s="81">
        <v>0</v>
      </c>
      <c r="AV77" s="81">
        <v>0</v>
      </c>
      <c r="AW77" s="81" t="s">
        <v>564</v>
      </c>
      <c r="AX77" s="82"/>
      <c r="AY77" s="81">
        <v>3154.1</v>
      </c>
      <c r="AZ77" s="81">
        <v>17822.8</v>
      </c>
      <c r="BA77" s="81">
        <v>0</v>
      </c>
      <c r="BB77" s="81">
        <v>0</v>
      </c>
      <c r="BC77" s="81">
        <v>0</v>
      </c>
      <c r="BD77" s="81">
        <v>0</v>
      </c>
      <c r="BE77" s="81" t="s">
        <v>564</v>
      </c>
      <c r="BF77" s="82"/>
      <c r="BG77" s="81">
        <v>0</v>
      </c>
      <c r="BH77" s="81">
        <v>0</v>
      </c>
      <c r="BI77" s="81">
        <v>0</v>
      </c>
      <c r="BJ77" s="81">
        <v>0</v>
      </c>
      <c r="BK77" s="81">
        <v>4.0549999999999997</v>
      </c>
      <c r="BL77" s="81">
        <v>0</v>
      </c>
      <c r="BM77" s="82"/>
      <c r="BN77" s="81">
        <v>0</v>
      </c>
      <c r="BO77" s="81">
        <v>0</v>
      </c>
      <c r="BP77" s="81">
        <v>0</v>
      </c>
      <c r="BQ77" s="81">
        <v>0</v>
      </c>
      <c r="BR77" s="81">
        <v>1</v>
      </c>
      <c r="BS77" s="81">
        <v>0</v>
      </c>
      <c r="BT77"/>
      <c r="BU77" s="80">
        <v>4.0549999999999997</v>
      </c>
      <c r="BV77" s="80">
        <v>0</v>
      </c>
      <c r="BW77" s="80">
        <v>0</v>
      </c>
      <c r="BX77" s="80">
        <v>0</v>
      </c>
      <c r="BY77" s="80">
        <v>0</v>
      </c>
      <c r="BZ77" s="80">
        <v>0</v>
      </c>
      <c r="CA77" s="80">
        <v>0</v>
      </c>
      <c r="CB77" s="80">
        <v>0</v>
      </c>
      <c r="CC77" s="80">
        <v>0</v>
      </c>
    </row>
    <row r="78" spans="1:81">
      <c r="A78" s="80" t="s">
        <v>1859</v>
      </c>
      <c r="B78" s="80">
        <v>353</v>
      </c>
      <c r="C78" s="80">
        <v>13</v>
      </c>
      <c r="D78" s="80">
        <v>21</v>
      </c>
      <c r="E78" s="80">
        <v>2016</v>
      </c>
      <c r="F78" s="80" t="s">
        <v>92</v>
      </c>
      <c r="G78" s="80" t="s">
        <v>1847</v>
      </c>
      <c r="H78" s="80" t="s">
        <v>1775</v>
      </c>
      <c r="I78" s="177"/>
      <c r="J78" s="81">
        <v>25.294604024669475</v>
      </c>
      <c r="K78" s="81">
        <v>1.5653177883058533</v>
      </c>
      <c r="L78" s="81">
        <v>2.0348261505100926</v>
      </c>
      <c r="M78" s="81">
        <v>26.067688465403929</v>
      </c>
      <c r="N78" s="81">
        <v>31.059576526729412</v>
      </c>
      <c r="O78" s="81">
        <v>25.939650192257535</v>
      </c>
      <c r="P78" s="81">
        <v>21.36865906599904</v>
      </c>
      <c r="Q78" s="81">
        <v>1.6359790290919514</v>
      </c>
      <c r="R78" s="81">
        <v>0</v>
      </c>
      <c r="S78" s="81">
        <v>1.9284567391482796</v>
      </c>
      <c r="T78" s="82"/>
      <c r="U78" s="81">
        <v>2018142</v>
      </c>
      <c r="V78" s="81">
        <v>608</v>
      </c>
      <c r="W78" s="81">
        <v>41</v>
      </c>
      <c r="X78" s="81">
        <v>5843</v>
      </c>
      <c r="Y78" s="81">
        <v>8800</v>
      </c>
      <c r="Z78" s="81">
        <v>15256</v>
      </c>
      <c r="AA78" s="81">
        <v>4398</v>
      </c>
      <c r="AB78" s="81">
        <v>23162</v>
      </c>
      <c r="AC78" s="81">
        <v>0</v>
      </c>
      <c r="AD78" s="81">
        <v>1.9284567391482801</v>
      </c>
      <c r="AE78" s="82"/>
      <c r="AF78" s="81">
        <v>17601703.78552106</v>
      </c>
      <c r="AG78" s="81">
        <v>1146793.987261232</v>
      </c>
      <c r="AH78" s="81">
        <v>264072.81490000221</v>
      </c>
      <c r="AI78" s="81">
        <v>39717835.192141287</v>
      </c>
      <c r="AJ78" s="81">
        <v>44859546.396383941</v>
      </c>
      <c r="AK78" s="81">
        <v>0</v>
      </c>
      <c r="AL78" s="81">
        <v>0</v>
      </c>
      <c r="AM78" s="81">
        <v>3176721.0236968431</v>
      </c>
      <c r="AN78" s="81">
        <v>0</v>
      </c>
      <c r="AO78" s="81">
        <v>0</v>
      </c>
      <c r="AP78" s="82"/>
      <c r="AQ78" s="81">
        <v>796</v>
      </c>
      <c r="AR78" s="81">
        <v>307</v>
      </c>
      <c r="AS78" s="81">
        <v>0</v>
      </c>
      <c r="AT78" s="81">
        <v>0</v>
      </c>
      <c r="AU78" s="81">
        <v>0</v>
      </c>
      <c r="AV78" s="81">
        <v>0</v>
      </c>
      <c r="AW78" s="81" t="s">
        <v>564</v>
      </c>
      <c r="AX78" s="82"/>
      <c r="AY78" s="81">
        <v>3443.3</v>
      </c>
      <c r="AZ78" s="81">
        <v>24900.2</v>
      </c>
      <c r="BA78" s="81">
        <v>0</v>
      </c>
      <c r="BB78" s="81">
        <v>0</v>
      </c>
      <c r="BC78" s="81">
        <v>0</v>
      </c>
      <c r="BD78" s="81">
        <v>0</v>
      </c>
      <c r="BE78" s="81" t="s">
        <v>564</v>
      </c>
      <c r="BF78" s="82"/>
      <c r="BG78" s="81">
        <v>0</v>
      </c>
      <c r="BH78" s="81">
        <v>0</v>
      </c>
      <c r="BI78" s="81">
        <v>0</v>
      </c>
      <c r="BJ78" s="81">
        <v>0</v>
      </c>
      <c r="BK78" s="81">
        <v>3.8130000000000002</v>
      </c>
      <c r="BL78" s="81">
        <v>0</v>
      </c>
      <c r="BM78" s="82"/>
      <c r="BN78" s="81">
        <v>0</v>
      </c>
      <c r="BO78" s="81">
        <v>0</v>
      </c>
      <c r="BP78" s="81">
        <v>0</v>
      </c>
      <c r="BQ78" s="81">
        <v>0</v>
      </c>
      <c r="BR78" s="81">
        <v>1</v>
      </c>
      <c r="BS78" s="81">
        <v>0</v>
      </c>
      <c r="BT78"/>
      <c r="BU78" s="80">
        <v>3.8130000000000002</v>
      </c>
      <c r="BV78" s="80">
        <v>0</v>
      </c>
      <c r="BW78" s="80">
        <v>0</v>
      </c>
      <c r="BX78" s="80">
        <v>0</v>
      </c>
      <c r="BY78" s="80">
        <v>0</v>
      </c>
      <c r="BZ78" s="80">
        <v>0</v>
      </c>
      <c r="CA78" s="80">
        <v>0</v>
      </c>
      <c r="CB78" s="80">
        <v>0</v>
      </c>
      <c r="CC78" s="80">
        <v>0</v>
      </c>
    </row>
    <row r="79" spans="1:81">
      <c r="A79" s="80" t="s">
        <v>1860</v>
      </c>
      <c r="B79" s="80">
        <v>354</v>
      </c>
      <c r="C79" s="80">
        <v>14</v>
      </c>
      <c r="D79" s="80">
        <v>21</v>
      </c>
      <c r="E79" s="80">
        <v>2017</v>
      </c>
      <c r="F79" s="80" t="s">
        <v>71</v>
      </c>
      <c r="G79" s="80" t="s">
        <v>1847</v>
      </c>
      <c r="H79" s="80" t="s">
        <v>1775</v>
      </c>
      <c r="I79" s="177"/>
      <c r="J79" s="81">
        <v>26.215497310971799</v>
      </c>
      <c r="K79" s="81">
        <v>1.5803095937817677</v>
      </c>
      <c r="L79" s="81">
        <v>1.9884121538113659</v>
      </c>
      <c r="M79" s="81">
        <v>24.628142731817796</v>
      </c>
      <c r="N79" s="81">
        <v>30.562998802473313</v>
      </c>
      <c r="O79" s="81">
        <v>25.606694446224584</v>
      </c>
      <c r="P79" s="81">
        <v>21.257435959616309</v>
      </c>
      <c r="Q79" s="81">
        <v>1.584302083042971</v>
      </c>
      <c r="R79" s="81">
        <v>0</v>
      </c>
      <c r="S79" s="81">
        <v>2.0486992382736156</v>
      </c>
      <c r="T79" s="82"/>
      <c r="U79" s="81">
        <v>2235163</v>
      </c>
      <c r="V79" s="81">
        <v>608</v>
      </c>
      <c r="W79" s="81">
        <v>41</v>
      </c>
      <c r="X79" s="81">
        <v>5843</v>
      </c>
      <c r="Y79" s="81">
        <v>8933</v>
      </c>
      <c r="Z79" s="81">
        <v>15310</v>
      </c>
      <c r="AA79" s="81">
        <v>4403</v>
      </c>
      <c r="AB79" s="81">
        <v>23196</v>
      </c>
      <c r="AC79" s="81">
        <v>0</v>
      </c>
      <c r="AD79" s="81">
        <v>2.048699238273616</v>
      </c>
      <c r="AE79" s="82"/>
      <c r="AF79" s="81">
        <v>19899706.6496257</v>
      </c>
      <c r="AG79" s="81">
        <v>1207992.6133839679</v>
      </c>
      <c r="AH79" s="81">
        <v>323265.69043700281</v>
      </c>
      <c r="AI79" s="81">
        <v>39048728.656135373</v>
      </c>
      <c r="AJ79" s="81">
        <v>42974742.993832491</v>
      </c>
      <c r="AK79" s="81">
        <v>0</v>
      </c>
      <c r="AL79" s="81">
        <v>0</v>
      </c>
      <c r="AM79" s="81">
        <v>3186362.1989412531</v>
      </c>
      <c r="AN79" s="81">
        <v>0</v>
      </c>
      <c r="AO79" s="81">
        <v>0</v>
      </c>
      <c r="AP79" s="82"/>
      <c r="AQ79" s="81">
        <v>839</v>
      </c>
      <c r="AR79" s="81">
        <v>360</v>
      </c>
      <c r="AS79" s="81">
        <v>0</v>
      </c>
      <c r="AT79" s="81">
        <v>0</v>
      </c>
      <c r="AU79" s="81">
        <v>0</v>
      </c>
      <c r="AV79" s="81">
        <v>0</v>
      </c>
      <c r="AW79" s="81" t="s">
        <v>564</v>
      </c>
      <c r="AX79" s="82"/>
      <c r="AY79" s="81">
        <v>3662.6</v>
      </c>
      <c r="AZ79" s="81">
        <v>29540.999999999989</v>
      </c>
      <c r="BA79" s="81">
        <v>0</v>
      </c>
      <c r="BB79" s="81">
        <v>0</v>
      </c>
      <c r="BC79" s="81">
        <v>0</v>
      </c>
      <c r="BD79" s="81">
        <v>0</v>
      </c>
      <c r="BE79" s="81" t="s">
        <v>564</v>
      </c>
      <c r="BF79" s="82"/>
      <c r="BG79" s="81">
        <v>0</v>
      </c>
      <c r="BH79" s="81">
        <v>0</v>
      </c>
      <c r="BI79" s="81">
        <v>0</v>
      </c>
      <c r="BJ79" s="81">
        <v>0</v>
      </c>
      <c r="BK79" s="81">
        <v>3.8149999999999999</v>
      </c>
      <c r="BL79" s="81">
        <v>0</v>
      </c>
      <c r="BM79" s="82"/>
      <c r="BN79" s="81">
        <v>0</v>
      </c>
      <c r="BO79" s="81">
        <v>0</v>
      </c>
      <c r="BP79" s="81">
        <v>0</v>
      </c>
      <c r="BQ79" s="81">
        <v>0</v>
      </c>
      <c r="BR79" s="81">
        <v>1</v>
      </c>
      <c r="BS79" s="81">
        <v>0</v>
      </c>
      <c r="BT79"/>
      <c r="BU79" s="80">
        <v>3.8149999999999999</v>
      </c>
      <c r="BV79" s="80">
        <v>0</v>
      </c>
      <c r="BW79" s="80">
        <v>0</v>
      </c>
      <c r="BX79" s="80">
        <v>0</v>
      </c>
      <c r="BY79" s="80">
        <v>0</v>
      </c>
      <c r="BZ79" s="80">
        <v>0</v>
      </c>
      <c r="CA79" s="80">
        <v>0</v>
      </c>
      <c r="CB79" s="80">
        <v>0</v>
      </c>
      <c r="CC79" s="80">
        <v>0</v>
      </c>
    </row>
    <row r="80" spans="1:81">
      <c r="A80" s="80" t="s">
        <v>1861</v>
      </c>
      <c r="B80" s="80">
        <v>355</v>
      </c>
      <c r="C80" s="80">
        <v>15</v>
      </c>
      <c r="D80" s="80">
        <v>21</v>
      </c>
      <c r="E80" s="80">
        <v>2018</v>
      </c>
      <c r="F80" s="80" t="s">
        <v>93</v>
      </c>
      <c r="G80" s="80" t="s">
        <v>1847</v>
      </c>
      <c r="H80" s="80" t="s">
        <v>1775</v>
      </c>
      <c r="I80" s="177"/>
      <c r="J80" s="81">
        <v>23.523519890872155</v>
      </c>
      <c r="K80" s="81">
        <v>1.4637496294319123</v>
      </c>
      <c r="L80" s="81">
        <v>1.8284662566268484</v>
      </c>
      <c r="M80" s="81">
        <v>25.488504632826686</v>
      </c>
      <c r="N80" s="81">
        <v>27.86990839412038</v>
      </c>
      <c r="O80" s="81">
        <v>25.191245482110045</v>
      </c>
      <c r="P80" s="81">
        <v>20.935897037601993</v>
      </c>
      <c r="Q80" s="81">
        <v>1.4690749272662618</v>
      </c>
      <c r="R80" s="81">
        <v>0</v>
      </c>
      <c r="S80" s="81">
        <v>2.3872902610730473</v>
      </c>
      <c r="T80" s="82"/>
      <c r="U80" s="81">
        <v>2090636</v>
      </c>
      <c r="V80" s="81">
        <v>608</v>
      </c>
      <c r="W80" s="81">
        <v>41</v>
      </c>
      <c r="X80" s="81">
        <v>5843</v>
      </c>
      <c r="Y80" s="81">
        <v>9032</v>
      </c>
      <c r="Z80" s="81">
        <v>15350</v>
      </c>
      <c r="AA80" s="81">
        <v>4380</v>
      </c>
      <c r="AB80" s="81">
        <v>23179</v>
      </c>
      <c r="AC80" s="81">
        <v>0</v>
      </c>
      <c r="AD80" s="81">
        <v>2.3872902610730469</v>
      </c>
      <c r="AE80" s="82"/>
      <c r="AF80" s="81">
        <v>18926453.150138151</v>
      </c>
      <c r="AG80" s="81">
        <v>1094957.0153995629</v>
      </c>
      <c r="AH80" s="81">
        <v>299182.3708563337</v>
      </c>
      <c r="AI80" s="81">
        <v>39741268.207384363</v>
      </c>
      <c r="AJ80" s="81">
        <v>42657472.330090478</v>
      </c>
      <c r="AK80" s="81">
        <v>0</v>
      </c>
      <c r="AL80" s="81">
        <v>0</v>
      </c>
      <c r="AM80" s="81">
        <v>3190615.0951853092</v>
      </c>
      <c r="AN80" s="81">
        <v>0</v>
      </c>
      <c r="AO80" s="81">
        <v>0</v>
      </c>
      <c r="AP80" s="82"/>
      <c r="AQ80" s="81">
        <v>887</v>
      </c>
      <c r="AR80" s="81">
        <v>501</v>
      </c>
      <c r="AS80" s="81">
        <v>0</v>
      </c>
      <c r="AT80" s="81">
        <v>0</v>
      </c>
      <c r="AU80" s="81">
        <v>0</v>
      </c>
      <c r="AV80" s="81">
        <v>0</v>
      </c>
      <c r="AW80" s="81" t="s">
        <v>564</v>
      </c>
      <c r="AX80" s="82"/>
      <c r="AY80" s="81">
        <v>3903.5</v>
      </c>
      <c r="AZ80" s="81">
        <v>38390</v>
      </c>
      <c r="BA80" s="81">
        <v>0</v>
      </c>
      <c r="BB80" s="81">
        <v>0</v>
      </c>
      <c r="BC80" s="81">
        <v>0</v>
      </c>
      <c r="BD80" s="81">
        <v>0</v>
      </c>
      <c r="BE80" s="81" t="s">
        <v>564</v>
      </c>
      <c r="BF80" s="82"/>
      <c r="BG80" s="81">
        <v>0</v>
      </c>
      <c r="BH80" s="81">
        <v>0</v>
      </c>
      <c r="BI80" s="81">
        <v>0</v>
      </c>
      <c r="BJ80" s="81">
        <v>0</v>
      </c>
      <c r="BK80" s="81">
        <v>3.823</v>
      </c>
      <c r="BL80" s="81">
        <v>0</v>
      </c>
      <c r="BM80" s="82"/>
      <c r="BN80" s="81">
        <v>0</v>
      </c>
      <c r="BO80" s="81">
        <v>0</v>
      </c>
      <c r="BP80" s="81">
        <v>0</v>
      </c>
      <c r="BQ80" s="81">
        <v>0</v>
      </c>
      <c r="BR80" s="81">
        <v>1</v>
      </c>
      <c r="BS80" s="81">
        <v>0</v>
      </c>
      <c r="BT80"/>
      <c r="BU80" s="80">
        <v>3.823</v>
      </c>
      <c r="BV80" s="80">
        <v>0</v>
      </c>
      <c r="BW80" s="80">
        <v>0</v>
      </c>
      <c r="BX80" s="80">
        <v>0</v>
      </c>
      <c r="BY80" s="80">
        <v>0</v>
      </c>
      <c r="BZ80" s="80">
        <v>0</v>
      </c>
      <c r="CA80" s="80">
        <v>0</v>
      </c>
      <c r="CB80" s="80">
        <v>0</v>
      </c>
      <c r="CC80" s="80">
        <v>0</v>
      </c>
    </row>
    <row r="81" spans="1:81">
      <c r="A81" s="80" t="s">
        <v>1862</v>
      </c>
      <c r="B81" s="80">
        <v>356</v>
      </c>
      <c r="C81" s="80">
        <v>16</v>
      </c>
      <c r="D81" s="80">
        <v>21</v>
      </c>
      <c r="E81" s="80">
        <v>2019</v>
      </c>
      <c r="F81" s="80" t="s">
        <v>73</v>
      </c>
      <c r="G81" s="80" t="s">
        <v>1847</v>
      </c>
      <c r="H81" s="80" t="s">
        <v>1775</v>
      </c>
      <c r="I81" s="177"/>
      <c r="J81" s="81">
        <v>27.754094491068066</v>
      </c>
      <c r="K81" s="81">
        <v>1.3647161556534946</v>
      </c>
      <c r="L81" s="81">
        <v>1.8414635144530938</v>
      </c>
      <c r="M81" s="81">
        <v>22.725971412667381</v>
      </c>
      <c r="N81" s="81">
        <v>26.207494430419491</v>
      </c>
      <c r="O81" s="81">
        <v>24.736908902905487</v>
      </c>
      <c r="P81" s="81">
        <v>20.930030676306178</v>
      </c>
      <c r="Q81" s="81">
        <v>1.4278796899771979</v>
      </c>
      <c r="R81" s="81">
        <v>0</v>
      </c>
      <c r="S81" s="81">
        <v>2.3727622809057483</v>
      </c>
      <c r="T81" s="82"/>
      <c r="U81" s="81">
        <v>2427368</v>
      </c>
      <c r="V81" s="81">
        <v>608</v>
      </c>
      <c r="W81" s="81">
        <v>41</v>
      </c>
      <c r="X81" s="81">
        <v>5843</v>
      </c>
      <c r="Y81" s="81">
        <v>9149</v>
      </c>
      <c r="Z81" s="81">
        <v>15487</v>
      </c>
      <c r="AA81" s="81">
        <v>4346</v>
      </c>
      <c r="AB81" s="81">
        <v>23139</v>
      </c>
      <c r="AC81" s="81">
        <v>0</v>
      </c>
      <c r="AD81" s="81">
        <v>2.3727622809057478</v>
      </c>
      <c r="AE81" s="82"/>
      <c r="AF81" s="81">
        <v>23304052.739587281</v>
      </c>
      <c r="AG81" s="81">
        <v>1075555.8634388191</v>
      </c>
      <c r="AH81" s="81">
        <v>329058.16589038487</v>
      </c>
      <c r="AI81" s="81">
        <v>38131686.384633221</v>
      </c>
      <c r="AJ81" s="81">
        <v>38765419.243518569</v>
      </c>
      <c r="AK81" s="81">
        <v>0</v>
      </c>
      <c r="AL81" s="81">
        <v>0</v>
      </c>
      <c r="AM81" s="81">
        <v>3151357.6097012609</v>
      </c>
      <c r="AN81" s="81">
        <v>0</v>
      </c>
      <c r="AO81" s="81">
        <v>0</v>
      </c>
      <c r="AP81" s="82"/>
      <c r="AQ81" s="81">
        <v>946</v>
      </c>
      <c r="AR81" s="81">
        <v>632</v>
      </c>
      <c r="AS81" s="81">
        <v>0</v>
      </c>
      <c r="AT81" s="81">
        <v>0</v>
      </c>
      <c r="AU81" s="81">
        <v>0</v>
      </c>
      <c r="AV81" s="81">
        <v>0</v>
      </c>
      <c r="AW81" s="81" t="s">
        <v>564</v>
      </c>
      <c r="AX81" s="82"/>
      <c r="AY81" s="81">
        <v>4194.9000000000005</v>
      </c>
      <c r="AZ81" s="81">
        <v>47688.600000000013</v>
      </c>
      <c r="BA81" s="81">
        <v>0</v>
      </c>
      <c r="BB81" s="81">
        <v>0</v>
      </c>
      <c r="BC81" s="81">
        <v>0</v>
      </c>
      <c r="BD81" s="81">
        <v>0</v>
      </c>
      <c r="BE81" s="81" t="s">
        <v>564</v>
      </c>
      <c r="BF81" s="82"/>
      <c r="BG81" s="81">
        <v>0</v>
      </c>
      <c r="BH81" s="81">
        <v>0</v>
      </c>
      <c r="BI81" s="81">
        <v>0</v>
      </c>
      <c r="BJ81" s="81">
        <v>0</v>
      </c>
      <c r="BK81" s="81">
        <v>3.0190000000000001</v>
      </c>
      <c r="BL81" s="81">
        <v>0</v>
      </c>
      <c r="BM81" s="82"/>
      <c r="BN81" s="81">
        <v>0</v>
      </c>
      <c r="BO81" s="81">
        <v>0</v>
      </c>
      <c r="BP81" s="81">
        <v>0</v>
      </c>
      <c r="BQ81" s="81">
        <v>0</v>
      </c>
      <c r="BR81" s="81">
        <v>1</v>
      </c>
      <c r="BS81" s="81">
        <v>0</v>
      </c>
      <c r="BT81"/>
      <c r="BU81" s="80">
        <v>3.0190000000000001</v>
      </c>
      <c r="BV81" s="80">
        <v>0</v>
      </c>
      <c r="BW81" s="80">
        <v>0</v>
      </c>
      <c r="BX81" s="80">
        <v>0</v>
      </c>
      <c r="BY81" s="80">
        <v>0</v>
      </c>
      <c r="BZ81" s="80">
        <v>0</v>
      </c>
      <c r="CA81" s="80">
        <v>0</v>
      </c>
      <c r="CB81" s="80">
        <v>0</v>
      </c>
      <c r="CC81" s="80">
        <v>0</v>
      </c>
    </row>
    <row r="82" spans="1:81">
      <c r="A82" s="80" t="s">
        <v>1863</v>
      </c>
      <c r="B82" s="80">
        <v>357</v>
      </c>
      <c r="C82" s="80">
        <v>17</v>
      </c>
      <c r="D82" s="80">
        <v>21</v>
      </c>
      <c r="E82" s="80">
        <v>2020</v>
      </c>
      <c r="F82" s="80" t="s">
        <v>218</v>
      </c>
      <c r="G82" s="80" t="s">
        <v>1847</v>
      </c>
      <c r="H82" s="80" t="s">
        <v>1775</v>
      </c>
      <c r="I82" s="177"/>
      <c r="J82" s="81">
        <v>31.038818566227661</v>
      </c>
      <c r="K82" s="81">
        <v>1.3302839324223055</v>
      </c>
      <c r="L82" s="81">
        <v>5.9879692832434444</v>
      </c>
      <c r="M82" s="81">
        <v>22.473351553734339</v>
      </c>
      <c r="N82" s="81">
        <v>26.332754578846512</v>
      </c>
      <c r="O82" s="81">
        <v>21.877349855606088</v>
      </c>
      <c r="P82" s="81">
        <v>19.467917831715219</v>
      </c>
      <c r="Q82" s="81">
        <v>1.3610468773978874</v>
      </c>
      <c r="R82" s="81">
        <v>0</v>
      </c>
      <c r="S82" s="81">
        <v>1.783590040558229</v>
      </c>
      <c r="T82" s="82"/>
      <c r="U82" s="81">
        <v>2766198</v>
      </c>
      <c r="V82" s="81">
        <v>564</v>
      </c>
      <c r="W82" s="81">
        <v>142</v>
      </c>
      <c r="X82" s="81">
        <v>6410</v>
      </c>
      <c r="Y82" s="81">
        <v>9253</v>
      </c>
      <c r="Z82" s="81">
        <v>15633</v>
      </c>
      <c r="AA82" s="81">
        <v>4392</v>
      </c>
      <c r="AB82" s="81">
        <v>23083</v>
      </c>
      <c r="AC82" s="81">
        <v>0</v>
      </c>
      <c r="AD82" s="81">
        <v>1.783590040558229</v>
      </c>
      <c r="AE82" s="82"/>
      <c r="AF82" s="81">
        <v>27021950.790903188</v>
      </c>
      <c r="AG82" s="81">
        <v>1021985.921347907</v>
      </c>
      <c r="AH82" s="81">
        <v>1115968.7784460264</v>
      </c>
      <c r="AI82" s="81">
        <v>40409487.022032842</v>
      </c>
      <c r="AJ82" s="81">
        <v>45071424.893851489</v>
      </c>
      <c r="AK82" s="81"/>
      <c r="AL82" s="81"/>
      <c r="AM82" s="81">
        <v>3012587.9574789451</v>
      </c>
      <c r="AN82" s="81"/>
      <c r="AO82" s="81"/>
      <c r="AP82" s="82"/>
      <c r="AQ82" s="81">
        <v>995</v>
      </c>
      <c r="AR82" s="81">
        <v>713</v>
      </c>
      <c r="AS82" s="81">
        <v>0</v>
      </c>
      <c r="AT82" s="81">
        <v>0</v>
      </c>
      <c r="AU82" s="81">
        <v>0</v>
      </c>
      <c r="AV82" s="81">
        <v>0</v>
      </c>
      <c r="AW82" s="81">
        <v>0</v>
      </c>
      <c r="AX82" s="82"/>
      <c r="AY82" s="81">
        <v>4494.100000000004</v>
      </c>
      <c r="AZ82" s="81">
        <v>53463.89999999998</v>
      </c>
      <c r="BA82" s="81">
        <v>0</v>
      </c>
      <c r="BB82" s="81">
        <v>0</v>
      </c>
      <c r="BC82" s="81">
        <v>0</v>
      </c>
      <c r="BD82" s="81">
        <v>0</v>
      </c>
      <c r="BE82" s="81">
        <v>0</v>
      </c>
      <c r="BF82" s="82"/>
      <c r="BG82" s="81">
        <v>0</v>
      </c>
      <c r="BH82" s="81">
        <v>0</v>
      </c>
      <c r="BI82" s="81">
        <v>0</v>
      </c>
      <c r="BJ82" s="81">
        <v>0</v>
      </c>
      <c r="BK82" s="81">
        <v>3.056</v>
      </c>
      <c r="BL82" s="81">
        <v>0</v>
      </c>
      <c r="BM82" s="82"/>
      <c r="BN82" s="81">
        <v>0</v>
      </c>
      <c r="BO82" s="81">
        <v>0</v>
      </c>
      <c r="BP82" s="81">
        <v>0</v>
      </c>
      <c r="BQ82" s="81">
        <v>0</v>
      </c>
      <c r="BR82" s="81">
        <v>1</v>
      </c>
      <c r="BS82" s="81">
        <v>0</v>
      </c>
      <c r="BT82"/>
      <c r="BU82" s="80">
        <v>3.056</v>
      </c>
      <c r="BV82" s="80">
        <v>0</v>
      </c>
      <c r="BW82" s="80">
        <v>0</v>
      </c>
      <c r="BX82" s="80">
        <v>0</v>
      </c>
      <c r="BY82" s="80">
        <v>0</v>
      </c>
      <c r="BZ82" s="80">
        <v>0</v>
      </c>
      <c r="CA82" s="80">
        <v>0</v>
      </c>
      <c r="CB82" s="80">
        <v>0</v>
      </c>
      <c r="CC82" s="80">
        <v>0</v>
      </c>
    </row>
    <row r="83" spans="1:81">
      <c r="A83" s="80" t="s">
        <v>1864</v>
      </c>
      <c r="B83" s="80">
        <v>357</v>
      </c>
      <c r="C83" s="80">
        <v>18</v>
      </c>
      <c r="D83" s="80">
        <v>21</v>
      </c>
      <c r="E83" s="80">
        <v>2021</v>
      </c>
      <c r="F83" s="80" t="s">
        <v>75</v>
      </c>
      <c r="G83" s="174" t="s">
        <v>1847</v>
      </c>
      <c r="H83" s="80" t="s">
        <v>1775</v>
      </c>
      <c r="I83" s="177"/>
      <c r="J83" s="81">
        <v>33.745174660685514</v>
      </c>
      <c r="K83" s="81">
        <v>1.4580292951846834</v>
      </c>
      <c r="L83" s="81">
        <v>5.7278770416992444</v>
      </c>
      <c r="M83" s="81">
        <v>25.659603935674209</v>
      </c>
      <c r="N83" s="81">
        <v>25.959399278826005</v>
      </c>
      <c r="O83" s="81">
        <v>21.265664367022719</v>
      </c>
      <c r="P83" s="81">
        <v>20.112916709629225</v>
      </c>
      <c r="Q83" s="81">
        <v>1.3718908321200221</v>
      </c>
      <c r="R83" s="81">
        <v>0</v>
      </c>
      <c r="S83" s="81">
        <v>2.6369241207819409</v>
      </c>
      <c r="T83" s="82"/>
      <c r="U83" s="81">
        <v>2967207</v>
      </c>
      <c r="V83" s="81">
        <v>564</v>
      </c>
      <c r="W83" s="81">
        <v>142</v>
      </c>
      <c r="X83" s="81">
        <v>6410</v>
      </c>
      <c r="Y83" s="81">
        <v>9371</v>
      </c>
      <c r="Z83" s="81">
        <v>15647</v>
      </c>
      <c r="AA83" s="81">
        <v>4425</v>
      </c>
      <c r="AB83" s="81">
        <v>22991</v>
      </c>
      <c r="AC83" s="81">
        <v>0</v>
      </c>
      <c r="AD83" s="81">
        <v>2.6369241207819409</v>
      </c>
      <c r="AE83" s="82"/>
      <c r="AF83" s="81">
        <v>29457847.124967404</v>
      </c>
      <c r="AG83" s="81">
        <v>1083063.4800192562</v>
      </c>
      <c r="AH83" s="81">
        <v>1019558.5294766596</v>
      </c>
      <c r="AI83" s="81">
        <v>43034563.748814456</v>
      </c>
      <c r="AJ83" s="81">
        <v>42223340.806486107</v>
      </c>
      <c r="AK83" s="81">
        <v>0</v>
      </c>
      <c r="AL83" s="81">
        <v>0</v>
      </c>
      <c r="AM83" s="81">
        <v>3017888.0445891968</v>
      </c>
      <c r="AN83" s="81">
        <v>0</v>
      </c>
      <c r="AO83" s="81">
        <v>0</v>
      </c>
      <c r="AP83" s="82"/>
      <c r="AQ83" s="81">
        <v>1051</v>
      </c>
      <c r="AR83" s="81">
        <v>761</v>
      </c>
      <c r="AS83" s="81">
        <v>0</v>
      </c>
      <c r="AT83" s="81">
        <v>0</v>
      </c>
      <c r="AU83" s="81">
        <v>0</v>
      </c>
      <c r="AV83" s="81">
        <v>0</v>
      </c>
      <c r="AW83" s="81"/>
      <c r="AX83" s="82"/>
      <c r="AY83" s="81">
        <v>4892.8000000000056</v>
      </c>
      <c r="AZ83" s="81">
        <v>55900.699999999983</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1865</v>
      </c>
      <c r="B84" s="80">
        <v>357</v>
      </c>
      <c r="C84" s="80">
        <v>19</v>
      </c>
      <c r="D84" s="80">
        <v>21</v>
      </c>
      <c r="E84" s="80">
        <v>2022</v>
      </c>
      <c r="F84" s="80" t="s">
        <v>568</v>
      </c>
      <c r="G84" s="174" t="s">
        <v>1847</v>
      </c>
      <c r="H84" s="80" t="s">
        <v>1775</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1120</v>
      </c>
      <c r="AR84" s="81">
        <v>779</v>
      </c>
      <c r="AS84" s="81">
        <v>0</v>
      </c>
      <c r="AT84" s="81">
        <v>0</v>
      </c>
      <c r="AU84" s="81">
        <v>0</v>
      </c>
      <c r="AV84" s="81">
        <v>0</v>
      </c>
      <c r="AW84" s="81"/>
      <c r="AX84" s="82"/>
      <c r="AY84" s="81">
        <v>5403.700000000008</v>
      </c>
      <c r="AZ84" s="81">
        <v>57265.499999999978</v>
      </c>
      <c r="BA84" s="81">
        <v>0</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1866</v>
      </c>
      <c r="B85" s="80">
        <v>205</v>
      </c>
      <c r="C85" s="80">
        <v>1</v>
      </c>
      <c r="D85" s="80">
        <v>13</v>
      </c>
      <c r="E85" s="80">
        <v>1990</v>
      </c>
      <c r="F85" s="80" t="s">
        <v>562</v>
      </c>
      <c r="G85" s="80" t="s">
        <v>1672</v>
      </c>
      <c r="H85" s="80" t="s">
        <v>1673</v>
      </c>
      <c r="I85" s="177"/>
      <c r="J85" s="81">
        <v>52.378377864435286</v>
      </c>
      <c r="K85" s="81">
        <v>9.4004430103999503</v>
      </c>
      <c r="L85" s="81">
        <v>22.912804647484677</v>
      </c>
      <c r="M85" s="81">
        <v>22.616811723883121</v>
      </c>
      <c r="N85" s="81">
        <v>35.194372624933074</v>
      </c>
      <c r="O85" s="81">
        <v>21.752359916160572</v>
      </c>
      <c r="P85" s="81">
        <v>29.986274093024395</v>
      </c>
      <c r="Q85" s="81">
        <v>1.3488042869038404</v>
      </c>
      <c r="R85" s="81">
        <v>0</v>
      </c>
      <c r="S85" s="81">
        <v>1.098347797443745</v>
      </c>
      <c r="T85" s="82"/>
      <c r="U85" s="81">
        <v>1470599</v>
      </c>
      <c r="V85" s="81">
        <v>1720</v>
      </c>
      <c r="W85" s="81">
        <v>268</v>
      </c>
      <c r="X85" s="81">
        <v>7584</v>
      </c>
      <c r="Y85" s="81">
        <v>7529</v>
      </c>
      <c r="Z85" s="81">
        <v>8947</v>
      </c>
      <c r="AA85" s="81">
        <v>7281</v>
      </c>
      <c r="AB85" s="81">
        <v>21900</v>
      </c>
      <c r="AC85" s="81">
        <v>0</v>
      </c>
      <c r="AD85" s="81">
        <v>1.098347797443745</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1867</v>
      </c>
      <c r="B86" s="80">
        <v>206</v>
      </c>
      <c r="C86" s="80">
        <v>2</v>
      </c>
      <c r="D86" s="80">
        <v>13</v>
      </c>
      <c r="E86" s="80">
        <v>2005</v>
      </c>
      <c r="F86" s="80" t="s">
        <v>565</v>
      </c>
      <c r="G86" s="80" t="s">
        <v>1672</v>
      </c>
      <c r="H86" s="80" t="s">
        <v>1673</v>
      </c>
      <c r="I86" s="177"/>
      <c r="J86" s="81">
        <v>30.532022636805408</v>
      </c>
      <c r="K86" s="81">
        <v>5.1600326497498985</v>
      </c>
      <c r="L86" s="81">
        <v>19.820075341845133</v>
      </c>
      <c r="M86" s="81">
        <v>48.356769755810319</v>
      </c>
      <c r="N86" s="81">
        <v>49.269573911014007</v>
      </c>
      <c r="O86" s="81">
        <v>31.792183193651457</v>
      </c>
      <c r="P86" s="81">
        <v>31.253143702432684</v>
      </c>
      <c r="Q86" s="81">
        <v>1.4145444174745072</v>
      </c>
      <c r="R86" s="81">
        <v>0</v>
      </c>
      <c r="S86" s="81">
        <v>0</v>
      </c>
      <c r="T86" s="82"/>
      <c r="U86" s="81">
        <v>942993</v>
      </c>
      <c r="V86" s="81">
        <v>1574</v>
      </c>
      <c r="W86" s="81">
        <v>176</v>
      </c>
      <c r="X86" s="81">
        <v>7853</v>
      </c>
      <c r="Y86" s="81">
        <v>10045</v>
      </c>
      <c r="Z86" s="81">
        <v>15132</v>
      </c>
      <c r="AA86" s="81">
        <v>6215</v>
      </c>
      <c r="AB86" s="81">
        <v>24010</v>
      </c>
      <c r="AC86" s="81">
        <v>0</v>
      </c>
      <c r="AD86" s="81">
        <v>0</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1868</v>
      </c>
      <c r="B87" s="80">
        <v>207</v>
      </c>
      <c r="C87" s="80">
        <v>3</v>
      </c>
      <c r="D87" s="80">
        <v>13</v>
      </c>
      <c r="E87" s="80">
        <v>2006</v>
      </c>
      <c r="F87" s="80" t="s">
        <v>566</v>
      </c>
      <c r="G87" s="80" t="s">
        <v>1672</v>
      </c>
      <c r="H87" s="80" t="s">
        <v>1673</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1869</v>
      </c>
      <c r="B88" s="80">
        <v>208</v>
      </c>
      <c r="C88" s="80">
        <v>4</v>
      </c>
      <c r="D88" s="80">
        <v>13</v>
      </c>
      <c r="E88" s="80">
        <v>2007</v>
      </c>
      <c r="F88" s="80" t="s">
        <v>567</v>
      </c>
      <c r="G88" s="80" t="s">
        <v>1672</v>
      </c>
      <c r="H88" s="80" t="s">
        <v>1673</v>
      </c>
      <c r="I88" s="177"/>
      <c r="J88" s="81">
        <v>31.279911546255015</v>
      </c>
      <c r="K88" s="81">
        <v>4.538406179748887</v>
      </c>
      <c r="L88" s="81">
        <v>25.44133313827539</v>
      </c>
      <c r="M88" s="81">
        <v>47.249271644771277</v>
      </c>
      <c r="N88" s="81">
        <v>50.187150431970402</v>
      </c>
      <c r="O88" s="81">
        <v>30.711939794750542</v>
      </c>
      <c r="P88" s="81">
        <v>31.404983673884875</v>
      </c>
      <c r="Q88" s="81">
        <v>1.496951452489385</v>
      </c>
      <c r="R88" s="81">
        <v>0</v>
      </c>
      <c r="S88" s="81">
        <v>2.0080353097721271</v>
      </c>
      <c r="T88" s="82"/>
      <c r="U88" s="81">
        <v>1027239</v>
      </c>
      <c r="V88" s="81">
        <v>1510</v>
      </c>
      <c r="W88" s="81">
        <v>310</v>
      </c>
      <c r="X88" s="81">
        <v>9611</v>
      </c>
      <c r="Y88" s="81">
        <v>10259</v>
      </c>
      <c r="Z88" s="81">
        <v>15196</v>
      </c>
      <c r="AA88" s="81">
        <v>6150</v>
      </c>
      <c r="AB88" s="81">
        <v>24065</v>
      </c>
      <c r="AC88" s="81">
        <v>0</v>
      </c>
      <c r="AD88" s="81">
        <v>2.0080353097721271</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1870</v>
      </c>
      <c r="B89" s="80">
        <v>209</v>
      </c>
      <c r="C89" s="80">
        <v>5</v>
      </c>
      <c r="D89" s="80">
        <v>13</v>
      </c>
      <c r="E89" s="80">
        <v>2008</v>
      </c>
      <c r="F89" s="80" t="s">
        <v>84</v>
      </c>
      <c r="G89" s="80" t="s">
        <v>1672</v>
      </c>
      <c r="H89" s="80" t="s">
        <v>1673</v>
      </c>
      <c r="I89" s="177"/>
      <c r="J89" s="81">
        <v>41.413247873299376</v>
      </c>
      <c r="K89" s="81">
        <v>3.9831661056550529</v>
      </c>
      <c r="L89" s="81">
        <v>21.967630959897537</v>
      </c>
      <c r="M89" s="81">
        <v>55.286223230053544</v>
      </c>
      <c r="N89" s="81">
        <v>51.179970041016801</v>
      </c>
      <c r="O89" s="81">
        <v>29.779896647020244</v>
      </c>
      <c r="P89" s="81">
        <v>29.986908279634019</v>
      </c>
      <c r="Q89" s="81">
        <v>1.4712209939777527</v>
      </c>
      <c r="R89" s="81">
        <v>0</v>
      </c>
      <c r="S89" s="81">
        <v>2.040888915323591</v>
      </c>
      <c r="T89" s="82"/>
      <c r="U89" s="81">
        <v>1428959</v>
      </c>
      <c r="V89" s="81">
        <v>1510</v>
      </c>
      <c r="W89" s="81">
        <v>310</v>
      </c>
      <c r="X89" s="81">
        <v>9611</v>
      </c>
      <c r="Y89" s="81">
        <v>10323</v>
      </c>
      <c r="Z89" s="81">
        <v>15252</v>
      </c>
      <c r="AA89" s="81">
        <v>5879</v>
      </c>
      <c r="AB89" s="81">
        <v>24040</v>
      </c>
      <c r="AC89" s="81">
        <v>0</v>
      </c>
      <c r="AD89" s="81">
        <v>2.040888915323591</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1871</v>
      </c>
      <c r="B90" s="80">
        <v>210</v>
      </c>
      <c r="C90" s="80">
        <v>6</v>
      </c>
      <c r="D90" s="80">
        <v>13</v>
      </c>
      <c r="E90" s="80">
        <v>2009</v>
      </c>
      <c r="F90" s="80" t="s">
        <v>85</v>
      </c>
      <c r="G90" s="80" t="s">
        <v>1672</v>
      </c>
      <c r="H90" s="80" t="s">
        <v>1673</v>
      </c>
      <c r="I90" s="177"/>
      <c r="J90" s="81">
        <v>40.531888793281418</v>
      </c>
      <c r="K90" s="81">
        <v>3.1229710784785691</v>
      </c>
      <c r="L90" s="81">
        <v>23.746366448950379</v>
      </c>
      <c r="M90" s="81">
        <v>42.961677054619372</v>
      </c>
      <c r="N90" s="81">
        <v>44.164377153373891</v>
      </c>
      <c r="O90" s="81">
        <v>30.566277836879891</v>
      </c>
      <c r="P90" s="81">
        <v>29.184715703598087</v>
      </c>
      <c r="Q90" s="81">
        <v>1.4025385204100129</v>
      </c>
      <c r="R90" s="81">
        <v>0</v>
      </c>
      <c r="S90" s="81">
        <v>2.8766723785958992</v>
      </c>
      <c r="T90" s="82"/>
      <c r="U90" s="81">
        <v>1412337</v>
      </c>
      <c r="V90" s="81">
        <v>1450</v>
      </c>
      <c r="W90" s="81">
        <v>384</v>
      </c>
      <c r="X90" s="81">
        <v>9432</v>
      </c>
      <c r="Y90" s="81">
        <v>10371</v>
      </c>
      <c r="Z90" s="81">
        <v>15452</v>
      </c>
      <c r="AA90" s="81">
        <v>5874</v>
      </c>
      <c r="AB90" s="81">
        <v>24058</v>
      </c>
      <c r="AC90" s="81">
        <v>0</v>
      </c>
      <c r="AD90" s="81">
        <v>2.8766723785958992</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23</v>
      </c>
      <c r="BJ90" s="81">
        <v>0</v>
      </c>
      <c r="BK90" s="81">
        <v>0</v>
      </c>
      <c r="BL90" s="81">
        <v>0</v>
      </c>
      <c r="BM90" s="82"/>
      <c r="BN90" s="81">
        <v>0</v>
      </c>
      <c r="BO90" s="81">
        <v>0</v>
      </c>
      <c r="BP90" s="81">
        <v>1</v>
      </c>
      <c r="BQ90" s="81">
        <v>0</v>
      </c>
      <c r="BR90" s="81">
        <v>0</v>
      </c>
      <c r="BS90" s="81">
        <v>0</v>
      </c>
      <c r="BT90"/>
      <c r="BU90" s="80"/>
      <c r="BV90" s="80"/>
      <c r="BW90" s="80"/>
      <c r="BX90" s="80"/>
      <c r="BY90" s="80"/>
      <c r="BZ90" s="80"/>
      <c r="CA90" s="80"/>
      <c r="CB90" s="80"/>
      <c r="CC90" s="80"/>
    </row>
    <row r="91" spans="1:81">
      <c r="A91" s="80" t="s">
        <v>1872</v>
      </c>
      <c r="B91" s="80">
        <v>211</v>
      </c>
      <c r="C91" s="80">
        <v>7</v>
      </c>
      <c r="D91" s="80">
        <v>13</v>
      </c>
      <c r="E91" s="80">
        <v>2010</v>
      </c>
      <c r="F91" s="80" t="s">
        <v>86</v>
      </c>
      <c r="G91" s="80" t="s">
        <v>1672</v>
      </c>
      <c r="H91" s="80" t="s">
        <v>1673</v>
      </c>
      <c r="I91" s="177"/>
      <c r="J91" s="81">
        <v>35.40975511237265</v>
      </c>
      <c r="K91" s="81">
        <v>3.2569659770356765</v>
      </c>
      <c r="L91" s="81">
        <v>21.618745518398462</v>
      </c>
      <c r="M91" s="81">
        <v>38.456692736247192</v>
      </c>
      <c r="N91" s="81">
        <v>44.643236822995483</v>
      </c>
      <c r="O91" s="81">
        <v>30.710403597279043</v>
      </c>
      <c r="P91" s="81">
        <v>30.095296924688192</v>
      </c>
      <c r="Q91" s="81">
        <v>1.4680999314975367</v>
      </c>
      <c r="R91" s="81">
        <v>0</v>
      </c>
      <c r="S91" s="81">
        <v>3.0325666332667742</v>
      </c>
      <c r="T91" s="82"/>
      <c r="U91" s="81">
        <v>1381199</v>
      </c>
      <c r="V91" s="81">
        <v>1450</v>
      </c>
      <c r="W91" s="81">
        <v>384</v>
      </c>
      <c r="X91" s="81">
        <v>9432</v>
      </c>
      <c r="Y91" s="81">
        <v>10662</v>
      </c>
      <c r="Z91" s="81">
        <v>15597</v>
      </c>
      <c r="AA91" s="81">
        <v>5906</v>
      </c>
      <c r="AB91" s="81">
        <v>24130</v>
      </c>
      <c r="AC91" s="81">
        <v>0</v>
      </c>
      <c r="AD91" s="81">
        <v>3.0325666332667742</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0</v>
      </c>
      <c r="BK91" s="81">
        <v>0</v>
      </c>
      <c r="BL91" s="81">
        <v>0</v>
      </c>
      <c r="BM91" s="82"/>
      <c r="BN91" s="81">
        <v>0</v>
      </c>
      <c r="BO91" s="81">
        <v>0</v>
      </c>
      <c r="BP91" s="81">
        <v>0</v>
      </c>
      <c r="BQ91" s="81">
        <v>0</v>
      </c>
      <c r="BR91" s="81">
        <v>0</v>
      </c>
      <c r="BS91" s="81">
        <v>0</v>
      </c>
      <c r="BT91"/>
      <c r="BU91" s="80">
        <v>0</v>
      </c>
      <c r="BV91" s="80">
        <v>0</v>
      </c>
      <c r="BW91" s="80">
        <v>0</v>
      </c>
      <c r="BX91" s="80">
        <v>0</v>
      </c>
      <c r="BY91" s="80">
        <v>0</v>
      </c>
      <c r="BZ91" s="80">
        <v>0</v>
      </c>
      <c r="CA91" s="80">
        <v>0</v>
      </c>
      <c r="CB91" s="80">
        <v>0</v>
      </c>
      <c r="CC91" s="80">
        <v>0</v>
      </c>
    </row>
    <row r="92" spans="1:81">
      <c r="A92" s="80" t="s">
        <v>1873</v>
      </c>
      <c r="B92" s="80">
        <v>212</v>
      </c>
      <c r="C92" s="80">
        <v>8</v>
      </c>
      <c r="D92" s="80">
        <v>13</v>
      </c>
      <c r="E92" s="80">
        <v>2011</v>
      </c>
      <c r="F92" s="80" t="s">
        <v>87</v>
      </c>
      <c r="G92" s="80" t="s">
        <v>1672</v>
      </c>
      <c r="H92" s="80" t="s">
        <v>1673</v>
      </c>
      <c r="I92" s="177"/>
      <c r="J92" s="81">
        <v>39.138259134264501</v>
      </c>
      <c r="K92" s="81">
        <v>4.5636151509030745</v>
      </c>
      <c r="L92" s="81">
        <v>20.171864815122927</v>
      </c>
      <c r="M92" s="81">
        <v>48.58161481218</v>
      </c>
      <c r="N92" s="81">
        <v>54.285472758188526</v>
      </c>
      <c r="O92" s="81">
        <v>30.593147751208832</v>
      </c>
      <c r="P92" s="81">
        <v>29.156311492646314</v>
      </c>
      <c r="Q92" s="81">
        <v>1.6976836368185109</v>
      </c>
      <c r="R92" s="81">
        <v>0</v>
      </c>
      <c r="S92" s="81">
        <v>2.914926017712848</v>
      </c>
      <c r="T92" s="82"/>
      <c r="U92" s="81">
        <v>1437778</v>
      </c>
      <c r="V92" s="81">
        <v>1450</v>
      </c>
      <c r="W92" s="81">
        <v>384</v>
      </c>
      <c r="X92" s="81">
        <v>9432</v>
      </c>
      <c r="Y92" s="81">
        <v>10771</v>
      </c>
      <c r="Z92" s="81">
        <v>15875</v>
      </c>
      <c r="AA92" s="81">
        <v>5892</v>
      </c>
      <c r="AB92" s="81">
        <v>24191</v>
      </c>
      <c r="AC92" s="81">
        <v>0</v>
      </c>
      <c r="AD92" s="81">
        <v>2.914926017712848</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19.722999999999999</v>
      </c>
      <c r="BJ92" s="81">
        <v>0</v>
      </c>
      <c r="BK92" s="81">
        <v>0</v>
      </c>
      <c r="BL92" s="81">
        <v>0</v>
      </c>
      <c r="BM92" s="82"/>
      <c r="BN92" s="81">
        <v>0</v>
      </c>
      <c r="BO92" s="81">
        <v>0</v>
      </c>
      <c r="BP92" s="81">
        <v>1</v>
      </c>
      <c r="BQ92" s="81">
        <v>0</v>
      </c>
      <c r="BR92" s="81">
        <v>0</v>
      </c>
      <c r="BS92" s="81">
        <v>0</v>
      </c>
      <c r="BT92"/>
      <c r="BU92" s="80">
        <v>19.722999999999999</v>
      </c>
      <c r="BV92" s="80">
        <v>0</v>
      </c>
      <c r="BW92" s="80">
        <v>0</v>
      </c>
      <c r="BX92" s="80">
        <v>0</v>
      </c>
      <c r="BY92" s="80">
        <v>0</v>
      </c>
      <c r="BZ92" s="80">
        <v>0</v>
      </c>
      <c r="CA92" s="80">
        <v>0</v>
      </c>
      <c r="CB92" s="80">
        <v>0</v>
      </c>
      <c r="CC92" s="80">
        <v>0</v>
      </c>
    </row>
    <row r="93" spans="1:81">
      <c r="A93" s="80" t="s">
        <v>1874</v>
      </c>
      <c r="B93" s="80">
        <v>213</v>
      </c>
      <c r="C93" s="80">
        <v>9</v>
      </c>
      <c r="D93" s="80">
        <v>13</v>
      </c>
      <c r="E93" s="80">
        <v>2012</v>
      </c>
      <c r="F93" s="80" t="s">
        <v>88</v>
      </c>
      <c r="G93" s="80" t="s">
        <v>1672</v>
      </c>
      <c r="H93" s="80" t="s">
        <v>1673</v>
      </c>
      <c r="I93" s="177"/>
      <c r="J93" s="81">
        <v>37.056445040533532</v>
      </c>
      <c r="K93" s="81">
        <v>5.1410889699862921</v>
      </c>
      <c r="L93" s="81">
        <v>20.352811772045474</v>
      </c>
      <c r="M93" s="81">
        <v>60.338211236568839</v>
      </c>
      <c r="N93" s="81">
        <v>60.175692442733641</v>
      </c>
      <c r="O93" s="81">
        <v>30.727149040377277</v>
      </c>
      <c r="P93" s="81">
        <v>29.262480618523149</v>
      </c>
      <c r="Q93" s="81">
        <v>1.8502112232359618</v>
      </c>
      <c r="R93" s="81">
        <v>0</v>
      </c>
      <c r="S93" s="81">
        <v>3.2728082455066723</v>
      </c>
      <c r="T93" s="82"/>
      <c r="U93" s="81">
        <v>1304312</v>
      </c>
      <c r="V93" s="81">
        <v>1450</v>
      </c>
      <c r="W93" s="81">
        <v>384</v>
      </c>
      <c r="X93" s="81">
        <v>9432</v>
      </c>
      <c r="Y93" s="81">
        <v>10869</v>
      </c>
      <c r="Z93" s="81">
        <v>16071</v>
      </c>
      <c r="AA93" s="81">
        <v>5880</v>
      </c>
      <c r="AB93" s="81">
        <v>24266</v>
      </c>
      <c r="AC93" s="81">
        <v>0</v>
      </c>
      <c r="AD93" s="81">
        <v>3.2728082455066723</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21.689</v>
      </c>
      <c r="BJ93" s="81">
        <v>0</v>
      </c>
      <c r="BK93" s="81">
        <v>0</v>
      </c>
      <c r="BL93" s="81">
        <v>0</v>
      </c>
      <c r="BM93" s="82"/>
      <c r="BN93" s="81">
        <v>0</v>
      </c>
      <c r="BO93" s="81">
        <v>0</v>
      </c>
      <c r="BP93" s="81">
        <v>1</v>
      </c>
      <c r="BQ93" s="81">
        <v>0</v>
      </c>
      <c r="BR93" s="81">
        <v>0</v>
      </c>
      <c r="BS93" s="81">
        <v>0</v>
      </c>
      <c r="BT93"/>
      <c r="BU93" s="80">
        <v>21.689</v>
      </c>
      <c r="BV93" s="80">
        <v>0</v>
      </c>
      <c r="BW93" s="80">
        <v>0</v>
      </c>
      <c r="BX93" s="80">
        <v>0</v>
      </c>
      <c r="BY93" s="80">
        <v>0</v>
      </c>
      <c r="BZ93" s="80">
        <v>0</v>
      </c>
      <c r="CA93" s="80">
        <v>0</v>
      </c>
      <c r="CB93" s="80">
        <v>0</v>
      </c>
      <c r="CC93" s="80">
        <v>0</v>
      </c>
    </row>
    <row r="94" spans="1:81">
      <c r="A94" s="80" t="s">
        <v>1875</v>
      </c>
      <c r="B94" s="80">
        <v>214</v>
      </c>
      <c r="C94" s="80">
        <v>10</v>
      </c>
      <c r="D94" s="80">
        <v>13</v>
      </c>
      <c r="E94" s="80">
        <v>2013</v>
      </c>
      <c r="F94" s="80" t="s">
        <v>89</v>
      </c>
      <c r="G94" s="80" t="s">
        <v>1672</v>
      </c>
      <c r="H94" s="80" t="s">
        <v>1673</v>
      </c>
      <c r="I94" s="177"/>
      <c r="J94" s="81">
        <v>39.480702613962521</v>
      </c>
      <c r="K94" s="81">
        <v>4.2491275697763982</v>
      </c>
      <c r="L94" s="81">
        <v>17.973137646932805</v>
      </c>
      <c r="M94" s="81">
        <v>56.115979028100348</v>
      </c>
      <c r="N94" s="81">
        <v>58.768956801650383</v>
      </c>
      <c r="O94" s="81">
        <v>30.07276201576639</v>
      </c>
      <c r="P94" s="81">
        <v>29.382729225477561</v>
      </c>
      <c r="Q94" s="81">
        <v>1.881225807926207</v>
      </c>
      <c r="R94" s="81">
        <v>0</v>
      </c>
      <c r="S94" s="81">
        <v>3.2910341441228823</v>
      </c>
      <c r="T94" s="82"/>
      <c r="U94" s="81">
        <v>1414940</v>
      </c>
      <c r="V94" s="81">
        <v>1450</v>
      </c>
      <c r="W94" s="81">
        <v>384</v>
      </c>
      <c r="X94" s="81">
        <v>9432</v>
      </c>
      <c r="Y94" s="81">
        <v>10953</v>
      </c>
      <c r="Z94" s="81">
        <v>16431</v>
      </c>
      <c r="AA94" s="81">
        <v>5882</v>
      </c>
      <c r="AB94" s="81">
        <v>24319</v>
      </c>
      <c r="AC94" s="81">
        <v>0</v>
      </c>
      <c r="AD94" s="81">
        <v>3.2910341441228823</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22.544</v>
      </c>
      <c r="BJ94" s="81">
        <v>0</v>
      </c>
      <c r="BK94" s="81">
        <v>0</v>
      </c>
      <c r="BL94" s="81">
        <v>0</v>
      </c>
      <c r="BM94" s="82"/>
      <c r="BN94" s="81">
        <v>0</v>
      </c>
      <c r="BO94" s="81">
        <v>0</v>
      </c>
      <c r="BP94" s="81">
        <v>1</v>
      </c>
      <c r="BQ94" s="81">
        <v>0</v>
      </c>
      <c r="BR94" s="81">
        <v>0</v>
      </c>
      <c r="BS94" s="81">
        <v>0</v>
      </c>
      <c r="BT94"/>
      <c r="BU94" s="80">
        <v>22.544</v>
      </c>
      <c r="BV94" s="80">
        <v>0</v>
      </c>
      <c r="BW94" s="80">
        <v>0</v>
      </c>
      <c r="BX94" s="80">
        <v>0</v>
      </c>
      <c r="BY94" s="80">
        <v>0</v>
      </c>
      <c r="BZ94" s="80">
        <v>0</v>
      </c>
      <c r="CA94" s="80">
        <v>0</v>
      </c>
      <c r="CB94" s="80">
        <v>0</v>
      </c>
      <c r="CC94" s="80">
        <v>0</v>
      </c>
    </row>
    <row r="95" spans="1:81">
      <c r="A95" s="80" t="s">
        <v>1876</v>
      </c>
      <c r="B95" s="80">
        <v>215</v>
      </c>
      <c r="C95" s="80">
        <v>11</v>
      </c>
      <c r="D95" s="80">
        <v>13</v>
      </c>
      <c r="E95" s="80">
        <v>2014</v>
      </c>
      <c r="F95" s="80" t="s">
        <v>90</v>
      </c>
      <c r="G95" s="80" t="s">
        <v>1672</v>
      </c>
      <c r="H95" s="80" t="s">
        <v>1673</v>
      </c>
      <c r="I95" s="177"/>
      <c r="J95" s="81">
        <v>35.905624593230307</v>
      </c>
      <c r="K95" s="81">
        <v>4.5126347705280088</v>
      </c>
      <c r="L95" s="81">
        <v>21.00070236513238</v>
      </c>
      <c r="M95" s="81">
        <v>59.839421777676293</v>
      </c>
      <c r="N95" s="81">
        <v>62.433270609254279</v>
      </c>
      <c r="O95" s="81">
        <v>28.904431494534471</v>
      </c>
      <c r="P95" s="81">
        <v>29.766533163888926</v>
      </c>
      <c r="Q95" s="81">
        <v>1.7964901577871655</v>
      </c>
      <c r="R95" s="81">
        <v>0</v>
      </c>
      <c r="S95" s="81">
        <v>2.7283541857186702</v>
      </c>
      <c r="T95" s="82"/>
      <c r="U95" s="81">
        <v>1429156</v>
      </c>
      <c r="V95" s="81">
        <v>1338</v>
      </c>
      <c r="W95" s="81">
        <v>458</v>
      </c>
      <c r="X95" s="81">
        <v>9562</v>
      </c>
      <c r="Y95" s="81">
        <v>10989</v>
      </c>
      <c r="Z95" s="81">
        <v>16633</v>
      </c>
      <c r="AA95" s="81">
        <v>5928</v>
      </c>
      <c r="AB95" s="81">
        <v>24205</v>
      </c>
      <c r="AC95" s="81">
        <v>0</v>
      </c>
      <c r="AD95" s="81">
        <v>2.7283541857186702</v>
      </c>
      <c r="AE95" s="82"/>
      <c r="AF95" s="81">
        <v>11639265.696935393</v>
      </c>
      <c r="AG95" s="81">
        <v>3166491.6336220447</v>
      </c>
      <c r="AH95" s="81">
        <v>3415766.4084453546</v>
      </c>
      <c r="AI95" s="81">
        <v>62969726.343303554</v>
      </c>
      <c r="AJ95" s="81">
        <v>47263423.885521077</v>
      </c>
      <c r="AK95" s="81">
        <v>0</v>
      </c>
      <c r="AL95" s="81">
        <v>0</v>
      </c>
      <c r="AM95" s="81">
        <v>3322984.7994817114</v>
      </c>
      <c r="AN95" s="81">
        <v>0</v>
      </c>
      <c r="AO95" s="81">
        <v>0</v>
      </c>
      <c r="AP95" s="82"/>
      <c r="AQ95" s="81">
        <v>175</v>
      </c>
      <c r="AR95" s="81">
        <v>38</v>
      </c>
      <c r="AS95" s="81">
        <v>0</v>
      </c>
      <c r="AT95" s="81">
        <v>0</v>
      </c>
      <c r="AU95" s="81">
        <v>0</v>
      </c>
      <c r="AV95" s="81">
        <v>0</v>
      </c>
      <c r="AW95" s="81" t="s">
        <v>564</v>
      </c>
      <c r="AX95" s="82"/>
      <c r="AY95" s="81">
        <v>1012.597</v>
      </c>
      <c r="AZ95" s="81">
        <v>3547</v>
      </c>
      <c r="BA95" s="81">
        <v>0</v>
      </c>
      <c r="BB95" s="81">
        <v>0</v>
      </c>
      <c r="BC95" s="81">
        <v>0</v>
      </c>
      <c r="BD95" s="81">
        <v>0</v>
      </c>
      <c r="BE95" s="81" t="s">
        <v>564</v>
      </c>
      <c r="BF95" s="82"/>
      <c r="BG95" s="81">
        <v>0</v>
      </c>
      <c r="BH95" s="81">
        <v>0</v>
      </c>
      <c r="BI95" s="81">
        <v>20.303999999999998</v>
      </c>
      <c r="BJ95" s="81">
        <v>0</v>
      </c>
      <c r="BK95" s="81">
        <v>0</v>
      </c>
      <c r="BL95" s="81">
        <v>0</v>
      </c>
      <c r="BM95" s="82"/>
      <c r="BN95" s="81">
        <v>0</v>
      </c>
      <c r="BO95" s="81">
        <v>0</v>
      </c>
      <c r="BP95" s="81">
        <v>1</v>
      </c>
      <c r="BQ95" s="81">
        <v>0</v>
      </c>
      <c r="BR95" s="81">
        <v>0</v>
      </c>
      <c r="BS95" s="81">
        <v>0</v>
      </c>
      <c r="BT95"/>
      <c r="BU95" s="80">
        <v>20.303999999999998</v>
      </c>
      <c r="BV95" s="80">
        <v>0</v>
      </c>
      <c r="BW95" s="80">
        <v>0</v>
      </c>
      <c r="BX95" s="80">
        <v>0</v>
      </c>
      <c r="BY95" s="80">
        <v>0</v>
      </c>
      <c r="BZ95" s="80">
        <v>0</v>
      </c>
      <c r="CA95" s="80">
        <v>0</v>
      </c>
      <c r="CB95" s="80">
        <v>0</v>
      </c>
      <c r="CC95" s="80">
        <v>0</v>
      </c>
    </row>
    <row r="96" spans="1:81">
      <c r="A96" s="80" t="s">
        <v>1877</v>
      </c>
      <c r="B96" s="80">
        <v>216</v>
      </c>
      <c r="C96" s="80">
        <v>12</v>
      </c>
      <c r="D96" s="80">
        <v>13</v>
      </c>
      <c r="E96" s="80">
        <v>2015</v>
      </c>
      <c r="F96" s="80" t="s">
        <v>91</v>
      </c>
      <c r="G96" s="80" t="s">
        <v>1672</v>
      </c>
      <c r="H96" s="80" t="s">
        <v>1673</v>
      </c>
      <c r="I96" s="177"/>
      <c r="J96" s="81">
        <v>41.316553128233821</v>
      </c>
      <c r="K96" s="81">
        <v>4.3271476439707959</v>
      </c>
      <c r="L96" s="81">
        <v>22.105430110969824</v>
      </c>
      <c r="M96" s="81">
        <v>57.898999368493477</v>
      </c>
      <c r="N96" s="81">
        <v>57.740683539919587</v>
      </c>
      <c r="O96" s="81">
        <v>28.848914459909896</v>
      </c>
      <c r="P96" s="81">
        <v>30.016092286284582</v>
      </c>
      <c r="Q96" s="81">
        <v>1.7482846586268326</v>
      </c>
      <c r="R96" s="81">
        <v>0</v>
      </c>
      <c r="S96" s="81">
        <v>3.26787405140854</v>
      </c>
      <c r="T96" s="82"/>
      <c r="U96" s="81">
        <v>1648821</v>
      </c>
      <c r="V96" s="81">
        <v>1338</v>
      </c>
      <c r="W96" s="81">
        <v>458</v>
      </c>
      <c r="X96" s="81">
        <v>9562</v>
      </c>
      <c r="Y96" s="81">
        <v>11042</v>
      </c>
      <c r="Z96" s="81">
        <v>16761</v>
      </c>
      <c r="AA96" s="81">
        <v>5973</v>
      </c>
      <c r="AB96" s="81">
        <v>24062</v>
      </c>
      <c r="AC96" s="81">
        <v>0</v>
      </c>
      <c r="AD96" s="81">
        <v>3.26787405140854</v>
      </c>
      <c r="AE96" s="82"/>
      <c r="AF96" s="81">
        <v>12724447.240153322</v>
      </c>
      <c r="AG96" s="81">
        <v>2882831.7312943954</v>
      </c>
      <c r="AH96" s="81">
        <v>2858273.3263901677</v>
      </c>
      <c r="AI96" s="81">
        <v>60815096.092284933</v>
      </c>
      <c r="AJ96" s="81">
        <v>45576459.129758693</v>
      </c>
      <c r="AK96" s="81">
        <v>0</v>
      </c>
      <c r="AL96" s="81">
        <v>0</v>
      </c>
      <c r="AM96" s="81">
        <v>3297596.1637062868</v>
      </c>
      <c r="AN96" s="81">
        <v>0</v>
      </c>
      <c r="AO96" s="81">
        <v>0</v>
      </c>
      <c r="AP96" s="82"/>
      <c r="AQ96" s="81">
        <v>231</v>
      </c>
      <c r="AR96" s="81">
        <v>43</v>
      </c>
      <c r="AS96" s="81">
        <v>0</v>
      </c>
      <c r="AT96" s="81">
        <v>0</v>
      </c>
      <c r="AU96" s="81">
        <v>0</v>
      </c>
      <c r="AV96" s="81">
        <v>0</v>
      </c>
      <c r="AW96" s="81" t="s">
        <v>564</v>
      </c>
      <c r="AX96" s="82"/>
      <c r="AY96" s="81">
        <v>1429.5360000000001</v>
      </c>
      <c r="AZ96" s="81">
        <v>6559.3</v>
      </c>
      <c r="BA96" s="81">
        <v>0</v>
      </c>
      <c r="BB96" s="81">
        <v>0</v>
      </c>
      <c r="BC96" s="81">
        <v>0</v>
      </c>
      <c r="BD96" s="81">
        <v>0</v>
      </c>
      <c r="BE96" s="81" t="s">
        <v>564</v>
      </c>
      <c r="BF96" s="82"/>
      <c r="BG96" s="81">
        <v>0</v>
      </c>
      <c r="BH96" s="81">
        <v>0</v>
      </c>
      <c r="BI96" s="81">
        <v>22.283000000000001</v>
      </c>
      <c r="BJ96" s="81">
        <v>0</v>
      </c>
      <c r="BK96" s="81">
        <v>0</v>
      </c>
      <c r="BL96" s="81">
        <v>0</v>
      </c>
      <c r="BM96" s="82"/>
      <c r="BN96" s="81">
        <v>0</v>
      </c>
      <c r="BO96" s="81">
        <v>0</v>
      </c>
      <c r="BP96" s="81">
        <v>1</v>
      </c>
      <c r="BQ96" s="81">
        <v>0</v>
      </c>
      <c r="BR96" s="81">
        <v>0</v>
      </c>
      <c r="BS96" s="81">
        <v>0</v>
      </c>
      <c r="BT96"/>
      <c r="BU96" s="80">
        <v>22.283000000000001</v>
      </c>
      <c r="BV96" s="80">
        <v>0</v>
      </c>
      <c r="BW96" s="80">
        <v>0</v>
      </c>
      <c r="BX96" s="80">
        <v>0</v>
      </c>
      <c r="BY96" s="80">
        <v>0</v>
      </c>
      <c r="BZ96" s="80">
        <v>0</v>
      </c>
      <c r="CA96" s="80">
        <v>0</v>
      </c>
      <c r="CB96" s="80">
        <v>0</v>
      </c>
      <c r="CC96" s="80">
        <v>0</v>
      </c>
    </row>
    <row r="97" spans="1:81">
      <c r="A97" s="80" t="s">
        <v>1878</v>
      </c>
      <c r="B97" s="80">
        <v>217</v>
      </c>
      <c r="C97" s="80">
        <v>13</v>
      </c>
      <c r="D97" s="80">
        <v>13</v>
      </c>
      <c r="E97" s="80">
        <v>2016</v>
      </c>
      <c r="F97" s="80" t="s">
        <v>92</v>
      </c>
      <c r="G97" s="80" t="s">
        <v>1672</v>
      </c>
      <c r="H97" s="80" t="s">
        <v>1673</v>
      </c>
      <c r="I97" s="177"/>
      <c r="J97" s="81">
        <v>42.357094174976822</v>
      </c>
      <c r="K97" s="81">
        <v>4.0817034266419787</v>
      </c>
      <c r="L97" s="81">
        <v>23.771033903944691</v>
      </c>
      <c r="M97" s="81">
        <v>49.641677196996277</v>
      </c>
      <c r="N97" s="81">
        <v>58.94180532235562</v>
      </c>
      <c r="O97" s="81">
        <v>28.823344917353811</v>
      </c>
      <c r="P97" s="81">
        <v>33.787552329458229</v>
      </c>
      <c r="Q97" s="81">
        <v>1.6871872492841482</v>
      </c>
      <c r="R97" s="81">
        <v>0</v>
      </c>
      <c r="S97" s="81">
        <v>3.6098117803040877</v>
      </c>
      <c r="T97" s="82"/>
      <c r="U97" s="81">
        <v>1608981</v>
      </c>
      <c r="V97" s="81">
        <v>1338</v>
      </c>
      <c r="W97" s="81">
        <v>458</v>
      </c>
      <c r="X97" s="81">
        <v>9562</v>
      </c>
      <c r="Y97" s="81">
        <v>11084</v>
      </c>
      <c r="Z97" s="81">
        <v>16952</v>
      </c>
      <c r="AA97" s="81">
        <v>6954</v>
      </c>
      <c r="AB97" s="81">
        <v>23887</v>
      </c>
      <c r="AC97" s="81">
        <v>0</v>
      </c>
      <c r="AD97" s="81">
        <v>3.6098117803040881</v>
      </c>
      <c r="AE97" s="82"/>
      <c r="AF97" s="81">
        <v>13273282.1543229</v>
      </c>
      <c r="AG97" s="81">
        <v>2747928.2099869698</v>
      </c>
      <c r="AH97" s="81">
        <v>2422527.4872571342</v>
      </c>
      <c r="AI97" s="81">
        <v>60705591.064281352</v>
      </c>
      <c r="AJ97" s="81">
        <v>47619027.611199297</v>
      </c>
      <c r="AK97" s="81">
        <v>0</v>
      </c>
      <c r="AL97" s="81">
        <v>0</v>
      </c>
      <c r="AM97" s="81">
        <v>3276156.4240154768</v>
      </c>
      <c r="AN97" s="81">
        <v>0</v>
      </c>
      <c r="AO97" s="81">
        <v>0</v>
      </c>
      <c r="AP97" s="82"/>
      <c r="AQ97" s="81">
        <v>248</v>
      </c>
      <c r="AR97" s="81">
        <v>73</v>
      </c>
      <c r="AS97" s="81">
        <v>0</v>
      </c>
      <c r="AT97" s="81">
        <v>0</v>
      </c>
      <c r="AU97" s="81">
        <v>0</v>
      </c>
      <c r="AV97" s="81">
        <v>0</v>
      </c>
      <c r="AW97" s="81" t="s">
        <v>564</v>
      </c>
      <c r="AX97" s="82"/>
      <c r="AY97" s="81">
        <v>1549.2360000000001</v>
      </c>
      <c r="AZ97" s="81">
        <v>10482.6</v>
      </c>
      <c r="BA97" s="81">
        <v>0</v>
      </c>
      <c r="BB97" s="81">
        <v>0</v>
      </c>
      <c r="BC97" s="81">
        <v>0</v>
      </c>
      <c r="BD97" s="81">
        <v>0</v>
      </c>
      <c r="BE97" s="81" t="s">
        <v>564</v>
      </c>
      <c r="BF97" s="82"/>
      <c r="BG97" s="81">
        <v>0</v>
      </c>
      <c r="BH97" s="81">
        <v>0</v>
      </c>
      <c r="BI97" s="81">
        <v>22.349</v>
      </c>
      <c r="BJ97" s="81">
        <v>0</v>
      </c>
      <c r="BK97" s="81">
        <v>0</v>
      </c>
      <c r="BL97" s="81">
        <v>0</v>
      </c>
      <c r="BM97" s="82"/>
      <c r="BN97" s="81">
        <v>0</v>
      </c>
      <c r="BO97" s="81">
        <v>0</v>
      </c>
      <c r="BP97" s="81">
        <v>1</v>
      </c>
      <c r="BQ97" s="81">
        <v>0</v>
      </c>
      <c r="BR97" s="81">
        <v>0</v>
      </c>
      <c r="BS97" s="81">
        <v>0</v>
      </c>
      <c r="BT97"/>
      <c r="BU97" s="80">
        <v>22.349</v>
      </c>
      <c r="BV97" s="80">
        <v>0</v>
      </c>
      <c r="BW97" s="80">
        <v>0</v>
      </c>
      <c r="BX97" s="80">
        <v>0</v>
      </c>
      <c r="BY97" s="80">
        <v>0</v>
      </c>
      <c r="BZ97" s="80">
        <v>0</v>
      </c>
      <c r="CA97" s="80">
        <v>0</v>
      </c>
      <c r="CB97" s="80">
        <v>0</v>
      </c>
      <c r="CC97" s="80">
        <v>0</v>
      </c>
    </row>
    <row r="98" spans="1:81">
      <c r="A98" s="80" t="s">
        <v>1879</v>
      </c>
      <c r="B98" s="80">
        <v>218</v>
      </c>
      <c r="C98" s="80">
        <v>14</v>
      </c>
      <c r="D98" s="80">
        <v>13</v>
      </c>
      <c r="E98" s="80">
        <v>2017</v>
      </c>
      <c r="F98" s="80" t="s">
        <v>71</v>
      </c>
      <c r="G98" s="80" t="s">
        <v>1672</v>
      </c>
      <c r="H98" s="80" t="s">
        <v>1673</v>
      </c>
      <c r="I98" s="177"/>
      <c r="J98" s="81">
        <v>45.569412142749776</v>
      </c>
      <c r="K98" s="81">
        <v>4.1708897566722252</v>
      </c>
      <c r="L98" s="81">
        <v>21.458351324137148</v>
      </c>
      <c r="M98" s="81">
        <v>49.775211843539303</v>
      </c>
      <c r="N98" s="81">
        <v>57.870496450687021</v>
      </c>
      <c r="O98" s="81">
        <v>28.70425147525188</v>
      </c>
      <c r="P98" s="81">
        <v>34.012863124119221</v>
      </c>
      <c r="Q98" s="81">
        <v>1.6160618894154053</v>
      </c>
      <c r="R98" s="81">
        <v>0</v>
      </c>
      <c r="S98" s="81">
        <v>4.5721987339008185</v>
      </c>
      <c r="T98" s="82"/>
      <c r="U98" s="81">
        <v>1703276</v>
      </c>
      <c r="V98" s="81">
        <v>1338</v>
      </c>
      <c r="W98" s="81">
        <v>458</v>
      </c>
      <c r="X98" s="81">
        <v>9562</v>
      </c>
      <c r="Y98" s="81">
        <v>11121</v>
      </c>
      <c r="Z98" s="81">
        <v>17162</v>
      </c>
      <c r="AA98" s="81">
        <v>7045</v>
      </c>
      <c r="AB98" s="81">
        <v>23661</v>
      </c>
      <c r="AC98" s="81">
        <v>0</v>
      </c>
      <c r="AD98" s="81">
        <v>4.5721987339008194</v>
      </c>
      <c r="AE98" s="82"/>
      <c r="AF98" s="81">
        <v>13807220.910390019</v>
      </c>
      <c r="AG98" s="81">
        <v>2755912.4477591682</v>
      </c>
      <c r="AH98" s="81">
        <v>2959373.6367822392</v>
      </c>
      <c r="AI98" s="81">
        <v>59203696.529380359</v>
      </c>
      <c r="AJ98" s="81">
        <v>41869688.880031392</v>
      </c>
      <c r="AK98" s="81">
        <v>0</v>
      </c>
      <c r="AL98" s="81">
        <v>0</v>
      </c>
      <c r="AM98" s="81">
        <v>3250237.7991528278</v>
      </c>
      <c r="AN98" s="81">
        <v>0</v>
      </c>
      <c r="AO98" s="81">
        <v>0</v>
      </c>
      <c r="AP98" s="82"/>
      <c r="AQ98" s="81">
        <v>265</v>
      </c>
      <c r="AR98" s="81">
        <v>109</v>
      </c>
      <c r="AS98" s="81">
        <v>0</v>
      </c>
      <c r="AT98" s="81">
        <v>0</v>
      </c>
      <c r="AU98" s="81">
        <v>0</v>
      </c>
      <c r="AV98" s="81">
        <v>0</v>
      </c>
      <c r="AW98" s="81" t="s">
        <v>564</v>
      </c>
      <c r="AX98" s="82"/>
      <c r="AY98" s="81">
        <v>1670.7360000000001</v>
      </c>
      <c r="AZ98" s="81">
        <v>11998</v>
      </c>
      <c r="BA98" s="81">
        <v>0</v>
      </c>
      <c r="BB98" s="81">
        <v>0</v>
      </c>
      <c r="BC98" s="81">
        <v>0</v>
      </c>
      <c r="BD98" s="81">
        <v>0</v>
      </c>
      <c r="BE98" s="81" t="s">
        <v>564</v>
      </c>
      <c r="BF98" s="82"/>
      <c r="BG98" s="81">
        <v>0</v>
      </c>
      <c r="BH98" s="81">
        <v>0</v>
      </c>
      <c r="BI98" s="81">
        <v>20.888999999999999</v>
      </c>
      <c r="BJ98" s="81">
        <v>0</v>
      </c>
      <c r="BK98" s="81">
        <v>0</v>
      </c>
      <c r="BL98" s="81">
        <v>0</v>
      </c>
      <c r="BM98" s="82"/>
      <c r="BN98" s="81">
        <v>0</v>
      </c>
      <c r="BO98" s="81">
        <v>0</v>
      </c>
      <c r="BP98" s="81">
        <v>1</v>
      </c>
      <c r="BQ98" s="81">
        <v>0</v>
      </c>
      <c r="BR98" s="81">
        <v>0</v>
      </c>
      <c r="BS98" s="81">
        <v>0</v>
      </c>
      <c r="BT98"/>
      <c r="BU98" s="80">
        <v>20.888999999999999</v>
      </c>
      <c r="BV98" s="80">
        <v>0</v>
      </c>
      <c r="BW98" s="80">
        <v>0</v>
      </c>
      <c r="BX98" s="80">
        <v>0</v>
      </c>
      <c r="BY98" s="80">
        <v>0</v>
      </c>
      <c r="BZ98" s="80">
        <v>0</v>
      </c>
      <c r="CA98" s="80">
        <v>0</v>
      </c>
      <c r="CB98" s="80">
        <v>0</v>
      </c>
      <c r="CC98" s="80">
        <v>0</v>
      </c>
    </row>
    <row r="99" spans="1:81">
      <c r="A99" s="80" t="s">
        <v>1880</v>
      </c>
      <c r="B99" s="80">
        <v>219</v>
      </c>
      <c r="C99" s="80">
        <v>15</v>
      </c>
      <c r="D99" s="80">
        <v>13</v>
      </c>
      <c r="E99" s="80">
        <v>2018</v>
      </c>
      <c r="F99" s="80" t="s">
        <v>93</v>
      </c>
      <c r="G99" s="80" t="s">
        <v>1672</v>
      </c>
      <c r="H99" s="80" t="s">
        <v>1673</v>
      </c>
      <c r="I99" s="177"/>
      <c r="J99" s="81">
        <v>47.848416794069621</v>
      </c>
      <c r="K99" s="81">
        <v>3.8819686608088122</v>
      </c>
      <c r="L99" s="81">
        <v>19.68527342863862</v>
      </c>
      <c r="M99" s="81">
        <v>50.020706990187442</v>
      </c>
      <c r="N99" s="81">
        <v>53.663666242175303</v>
      </c>
      <c r="O99" s="81">
        <v>28.284763249782841</v>
      </c>
      <c r="P99" s="81">
        <v>33.97064389183501</v>
      </c>
      <c r="Q99" s="81">
        <v>1.4889761105425725</v>
      </c>
      <c r="R99" s="81">
        <v>0</v>
      </c>
      <c r="S99" s="81">
        <v>4.2057853557499127</v>
      </c>
      <c r="T99" s="82"/>
      <c r="U99" s="81">
        <v>1868729</v>
      </c>
      <c r="V99" s="81">
        <v>1338</v>
      </c>
      <c r="W99" s="81">
        <v>458</v>
      </c>
      <c r="X99" s="81">
        <v>9562</v>
      </c>
      <c r="Y99" s="81">
        <v>11201</v>
      </c>
      <c r="Z99" s="81">
        <v>17235</v>
      </c>
      <c r="AA99" s="81">
        <v>7107</v>
      </c>
      <c r="AB99" s="81">
        <v>23493</v>
      </c>
      <c r="AC99" s="81">
        <v>0</v>
      </c>
      <c r="AD99" s="81">
        <v>4.2057853557499127</v>
      </c>
      <c r="AE99" s="82"/>
      <c r="AF99" s="81">
        <v>15206359.264088601</v>
      </c>
      <c r="AG99" s="81">
        <v>2493441.4906957098</v>
      </c>
      <c r="AH99" s="81">
        <v>2789210.0168020022</v>
      </c>
      <c r="AI99" s="81">
        <v>60518271.067728482</v>
      </c>
      <c r="AJ99" s="81">
        <v>40871074.984704331</v>
      </c>
      <c r="AK99" s="81">
        <v>0</v>
      </c>
      <c r="AL99" s="81">
        <v>0</v>
      </c>
      <c r="AM99" s="81">
        <v>3233837.5439487668</v>
      </c>
      <c r="AN99" s="81">
        <v>0</v>
      </c>
      <c r="AO99" s="81">
        <v>0</v>
      </c>
      <c r="AP99" s="82"/>
      <c r="AQ99" s="81">
        <v>284</v>
      </c>
      <c r="AR99" s="81">
        <v>126</v>
      </c>
      <c r="AS99" s="81">
        <v>0</v>
      </c>
      <c r="AT99" s="81">
        <v>0</v>
      </c>
      <c r="AU99" s="81">
        <v>0</v>
      </c>
      <c r="AV99" s="81">
        <v>0</v>
      </c>
      <c r="AW99" s="81" t="s">
        <v>564</v>
      </c>
      <c r="AX99" s="82"/>
      <c r="AY99" s="81">
        <v>1791.7360000000001</v>
      </c>
      <c r="AZ99" s="81">
        <v>12826</v>
      </c>
      <c r="BA99" s="81">
        <v>0</v>
      </c>
      <c r="BB99" s="81">
        <v>0</v>
      </c>
      <c r="BC99" s="81">
        <v>0</v>
      </c>
      <c r="BD99" s="81">
        <v>0</v>
      </c>
      <c r="BE99" s="81" t="s">
        <v>564</v>
      </c>
      <c r="BF99" s="82"/>
      <c r="BG99" s="81">
        <v>0</v>
      </c>
      <c r="BH99" s="81">
        <v>0</v>
      </c>
      <c r="BI99" s="81">
        <v>20.471</v>
      </c>
      <c r="BJ99" s="81">
        <v>0</v>
      </c>
      <c r="BK99" s="81">
        <v>0</v>
      </c>
      <c r="BL99" s="81">
        <v>0</v>
      </c>
      <c r="BM99" s="82"/>
      <c r="BN99" s="81">
        <v>0</v>
      </c>
      <c r="BO99" s="81">
        <v>0</v>
      </c>
      <c r="BP99" s="81">
        <v>1</v>
      </c>
      <c r="BQ99" s="81">
        <v>0</v>
      </c>
      <c r="BR99" s="81">
        <v>0</v>
      </c>
      <c r="BS99" s="81">
        <v>0</v>
      </c>
      <c r="BT99"/>
      <c r="BU99" s="80">
        <v>20.471</v>
      </c>
      <c r="BV99" s="80">
        <v>0</v>
      </c>
      <c r="BW99" s="80">
        <v>0</v>
      </c>
      <c r="BX99" s="80">
        <v>0</v>
      </c>
      <c r="BY99" s="80">
        <v>0</v>
      </c>
      <c r="BZ99" s="80">
        <v>0</v>
      </c>
      <c r="CA99" s="80">
        <v>0</v>
      </c>
      <c r="CB99" s="80">
        <v>0</v>
      </c>
      <c r="CC99" s="80">
        <v>0</v>
      </c>
    </row>
    <row r="100" spans="1:81">
      <c r="A100" s="80" t="s">
        <v>1881</v>
      </c>
      <c r="B100" s="80">
        <v>220</v>
      </c>
      <c r="C100" s="80">
        <v>16</v>
      </c>
      <c r="D100" s="80">
        <v>13</v>
      </c>
      <c r="E100" s="80">
        <v>2019</v>
      </c>
      <c r="F100" s="80" t="s">
        <v>73</v>
      </c>
      <c r="G100" s="80" t="s">
        <v>1672</v>
      </c>
      <c r="H100" s="80" t="s">
        <v>1673</v>
      </c>
      <c r="I100" s="177"/>
      <c r="J100" s="81">
        <v>42.068441759271685</v>
      </c>
      <c r="K100" s="81">
        <v>3.6021810676305663</v>
      </c>
      <c r="L100" s="81">
        <v>19.773470170431821</v>
      </c>
      <c r="M100" s="81">
        <v>44.873116197918833</v>
      </c>
      <c r="N100" s="81">
        <v>54.762930777669744</v>
      </c>
      <c r="O100" s="81">
        <v>27.659911633732438</v>
      </c>
      <c r="P100" s="81">
        <v>30.436675994996559</v>
      </c>
      <c r="Q100" s="81">
        <v>1.4434920138271583</v>
      </c>
      <c r="R100" s="81">
        <v>0</v>
      </c>
      <c r="S100" s="81">
        <v>3.6732308444639163</v>
      </c>
      <c r="T100" s="82"/>
      <c r="U100" s="81">
        <v>1728344</v>
      </c>
      <c r="V100" s="81">
        <v>1338</v>
      </c>
      <c r="W100" s="81">
        <v>458</v>
      </c>
      <c r="X100" s="81">
        <v>9562</v>
      </c>
      <c r="Y100" s="81">
        <v>11291</v>
      </c>
      <c r="Z100" s="81">
        <v>17317</v>
      </c>
      <c r="AA100" s="81">
        <v>6320</v>
      </c>
      <c r="AB100" s="81">
        <v>23392</v>
      </c>
      <c r="AC100" s="81">
        <v>0</v>
      </c>
      <c r="AD100" s="81">
        <v>3.6732308444639159</v>
      </c>
      <c r="AE100" s="82"/>
      <c r="AF100" s="81">
        <v>13800533.205349609</v>
      </c>
      <c r="AG100" s="81">
        <v>2492703.1126924418</v>
      </c>
      <c r="AH100" s="81">
        <v>3011513.6751143001</v>
      </c>
      <c r="AI100" s="81">
        <v>59302881.708155587</v>
      </c>
      <c r="AJ100" s="81">
        <v>41901608.772494957</v>
      </c>
      <c r="AK100" s="81">
        <v>0</v>
      </c>
      <c r="AL100" s="81">
        <v>0</v>
      </c>
      <c r="AM100" s="81">
        <v>3185814.3051182805</v>
      </c>
      <c r="AN100" s="81">
        <v>0</v>
      </c>
      <c r="AO100" s="81">
        <v>0</v>
      </c>
      <c r="AP100" s="82"/>
      <c r="AQ100" s="81">
        <v>327</v>
      </c>
      <c r="AR100" s="81">
        <v>165</v>
      </c>
      <c r="AS100" s="81">
        <v>0</v>
      </c>
      <c r="AT100" s="81">
        <v>0</v>
      </c>
      <c r="AU100" s="81">
        <v>0</v>
      </c>
      <c r="AV100" s="81">
        <v>0</v>
      </c>
      <c r="AW100" s="81" t="s">
        <v>564</v>
      </c>
      <c r="AX100" s="82"/>
      <c r="AY100" s="81">
        <v>2108.2959999999998</v>
      </c>
      <c r="AZ100" s="81">
        <v>37913.300000000003</v>
      </c>
      <c r="BA100" s="81">
        <v>0</v>
      </c>
      <c r="BB100" s="81">
        <v>0</v>
      </c>
      <c r="BC100" s="81">
        <v>0</v>
      </c>
      <c r="BD100" s="81">
        <v>0</v>
      </c>
      <c r="BE100" s="81" t="s">
        <v>564</v>
      </c>
      <c r="BF100" s="82"/>
      <c r="BG100" s="81">
        <v>0</v>
      </c>
      <c r="BH100" s="81">
        <v>0</v>
      </c>
      <c r="BI100" s="81">
        <v>22.11</v>
      </c>
      <c r="BJ100" s="81">
        <v>0</v>
      </c>
      <c r="BK100" s="81">
        <v>0</v>
      </c>
      <c r="BL100" s="81">
        <v>0</v>
      </c>
      <c r="BM100" s="82"/>
      <c r="BN100" s="81">
        <v>0</v>
      </c>
      <c r="BO100" s="81">
        <v>0</v>
      </c>
      <c r="BP100" s="81">
        <v>1</v>
      </c>
      <c r="BQ100" s="81">
        <v>0</v>
      </c>
      <c r="BR100" s="81">
        <v>0</v>
      </c>
      <c r="BS100" s="81">
        <v>0</v>
      </c>
      <c r="BT100"/>
      <c r="BU100" s="80">
        <v>22.11</v>
      </c>
      <c r="BV100" s="80">
        <v>0</v>
      </c>
      <c r="BW100" s="80">
        <v>0</v>
      </c>
      <c r="BX100" s="80">
        <v>0</v>
      </c>
      <c r="BY100" s="80">
        <v>0</v>
      </c>
      <c r="BZ100" s="80">
        <v>0</v>
      </c>
      <c r="CA100" s="80">
        <v>0</v>
      </c>
      <c r="CB100" s="80">
        <v>0</v>
      </c>
      <c r="CC100" s="80">
        <v>0</v>
      </c>
    </row>
    <row r="101" spans="1:81">
      <c r="A101" s="80" t="s">
        <v>1882</v>
      </c>
      <c r="B101" s="80">
        <v>221</v>
      </c>
      <c r="C101" s="80">
        <v>17</v>
      </c>
      <c r="D101" s="80">
        <v>13</v>
      </c>
      <c r="E101" s="80">
        <v>2020</v>
      </c>
      <c r="F101" s="80" t="s">
        <v>218</v>
      </c>
      <c r="G101" s="80" t="s">
        <v>1672</v>
      </c>
      <c r="H101" s="80" t="s">
        <v>1673</v>
      </c>
      <c r="I101" s="177"/>
      <c r="J101" s="81">
        <v>37.816931234882581</v>
      </c>
      <c r="K101" s="81">
        <v>4.1320698547109886</v>
      </c>
      <c r="L101" s="81">
        <v>26.966235286601631</v>
      </c>
      <c r="M101" s="81">
        <v>40.860612616042957</v>
      </c>
      <c r="N101" s="81">
        <v>50.433370886331645</v>
      </c>
      <c r="O101" s="81">
        <v>24.485894609066698</v>
      </c>
      <c r="P101" s="81">
        <v>32.974007456769023</v>
      </c>
      <c r="Q101" s="81">
        <v>1.3681224579241513</v>
      </c>
      <c r="R101" s="81">
        <v>0</v>
      </c>
      <c r="S101" s="81">
        <v>2.980468769483037</v>
      </c>
      <c r="T101" s="82"/>
      <c r="U101" s="81">
        <v>1761227</v>
      </c>
      <c r="V101" s="81">
        <v>1420</v>
      </c>
      <c r="W101" s="81">
        <v>555</v>
      </c>
      <c r="X101" s="81">
        <v>9156</v>
      </c>
      <c r="Y101" s="81">
        <v>11345</v>
      </c>
      <c r="Z101" s="81">
        <v>17497</v>
      </c>
      <c r="AA101" s="81">
        <v>7439</v>
      </c>
      <c r="AB101" s="81">
        <v>23203</v>
      </c>
      <c r="AC101" s="81">
        <v>0</v>
      </c>
      <c r="AD101" s="81">
        <v>2.980468769483037</v>
      </c>
      <c r="AE101" s="82"/>
      <c r="AF101" s="81">
        <v>13751497.38660932</v>
      </c>
      <c r="AG101" s="81">
        <v>2647419.6183734313</v>
      </c>
      <c r="AH101" s="81">
        <v>3954552.2407498611</v>
      </c>
      <c r="AI101" s="81">
        <v>52570837.261237003</v>
      </c>
      <c r="AJ101" s="81">
        <v>42981885.093992941</v>
      </c>
      <c r="AK101" s="81"/>
      <c r="AL101" s="81"/>
      <c r="AM101" s="81">
        <v>3028249.2907067528</v>
      </c>
      <c r="AN101" s="81"/>
      <c r="AO101" s="81"/>
      <c r="AP101" s="82"/>
      <c r="AQ101" s="81">
        <v>354</v>
      </c>
      <c r="AR101" s="81">
        <v>183</v>
      </c>
      <c r="AS101" s="81">
        <v>0</v>
      </c>
      <c r="AT101" s="81">
        <v>0</v>
      </c>
      <c r="AU101" s="81">
        <v>0</v>
      </c>
      <c r="AV101" s="81">
        <v>0</v>
      </c>
      <c r="AW101" s="81">
        <v>0</v>
      </c>
      <c r="AX101" s="82"/>
      <c r="AY101" s="81">
        <v>2320.5960000000009</v>
      </c>
      <c r="AZ101" s="81">
        <v>40687.399999999972</v>
      </c>
      <c r="BA101" s="81">
        <v>0</v>
      </c>
      <c r="BB101" s="81">
        <v>0</v>
      </c>
      <c r="BC101" s="81">
        <v>0</v>
      </c>
      <c r="BD101" s="81">
        <v>0</v>
      </c>
      <c r="BE101" s="81">
        <v>0</v>
      </c>
      <c r="BF101" s="82"/>
      <c r="BG101" s="81">
        <v>0</v>
      </c>
      <c r="BH101" s="81">
        <v>0</v>
      </c>
      <c r="BI101" s="81">
        <v>23.213000000000001</v>
      </c>
      <c r="BJ101" s="81">
        <v>0</v>
      </c>
      <c r="BK101" s="81">
        <v>0</v>
      </c>
      <c r="BL101" s="81">
        <v>0</v>
      </c>
      <c r="BM101" s="82"/>
      <c r="BN101" s="81">
        <v>0</v>
      </c>
      <c r="BO101" s="81">
        <v>0</v>
      </c>
      <c r="BP101" s="81">
        <v>1</v>
      </c>
      <c r="BQ101" s="81">
        <v>0</v>
      </c>
      <c r="BR101" s="81">
        <v>0</v>
      </c>
      <c r="BS101" s="81">
        <v>0</v>
      </c>
      <c r="BT101"/>
      <c r="BU101" s="80">
        <v>23.213000000000001</v>
      </c>
      <c r="BV101" s="80">
        <v>0</v>
      </c>
      <c r="BW101" s="80">
        <v>0</v>
      </c>
      <c r="BX101" s="80">
        <v>0</v>
      </c>
      <c r="BY101" s="80">
        <v>0</v>
      </c>
      <c r="BZ101" s="80">
        <v>0</v>
      </c>
      <c r="CA101" s="80">
        <v>0</v>
      </c>
      <c r="CB101" s="80">
        <v>0</v>
      </c>
      <c r="CC101" s="80">
        <v>0</v>
      </c>
    </row>
    <row r="102" spans="1:81">
      <c r="A102" s="80" t="s">
        <v>1674</v>
      </c>
      <c r="B102" s="80">
        <v>221</v>
      </c>
      <c r="C102" s="80">
        <v>18</v>
      </c>
      <c r="D102" s="80">
        <v>13</v>
      </c>
      <c r="E102" s="80">
        <v>2021</v>
      </c>
      <c r="F102" s="80" t="s">
        <v>75</v>
      </c>
      <c r="G102" s="174" t="s">
        <v>1672</v>
      </c>
      <c r="H102" s="80" t="s">
        <v>1673</v>
      </c>
      <c r="I102" s="177"/>
      <c r="J102" s="81">
        <v>39.964218888296877</v>
      </c>
      <c r="K102" s="81">
        <v>3.9803302621580188</v>
      </c>
      <c r="L102" s="81">
        <v>24.609088177215348</v>
      </c>
      <c r="M102" s="81">
        <v>41.270517895083167</v>
      </c>
      <c r="N102" s="81">
        <v>48.080183775274648</v>
      </c>
      <c r="O102" s="81">
        <v>23.68620173761564</v>
      </c>
      <c r="P102" s="81">
        <v>34.380588020708572</v>
      </c>
      <c r="Q102" s="81">
        <v>1.3711151120200891</v>
      </c>
      <c r="R102" s="81">
        <v>0</v>
      </c>
      <c r="S102" s="81">
        <v>2.752948894778894</v>
      </c>
      <c r="T102" s="82"/>
      <c r="U102" s="81">
        <v>1911357</v>
      </c>
      <c r="V102" s="81">
        <v>1420</v>
      </c>
      <c r="W102" s="81">
        <v>555</v>
      </c>
      <c r="X102" s="81">
        <v>9156</v>
      </c>
      <c r="Y102" s="81">
        <v>11386</v>
      </c>
      <c r="Z102" s="81">
        <v>17428</v>
      </c>
      <c r="AA102" s="81">
        <v>7564</v>
      </c>
      <c r="AB102" s="81">
        <v>22978</v>
      </c>
      <c r="AC102" s="81">
        <v>0</v>
      </c>
      <c r="AD102" s="81">
        <v>2.752948894778894</v>
      </c>
      <c r="AE102" s="82"/>
      <c r="AF102" s="81">
        <v>14640171.903978193</v>
      </c>
      <c r="AG102" s="81">
        <v>2693136.3996222764</v>
      </c>
      <c r="AH102" s="81">
        <v>3545486.2244607555</v>
      </c>
      <c r="AI102" s="81">
        <v>57362549.98590643</v>
      </c>
      <c r="AJ102" s="81">
        <v>42038235.807284415</v>
      </c>
      <c r="AK102" s="81">
        <v>0</v>
      </c>
      <c r="AL102" s="81">
        <v>0</v>
      </c>
      <c r="AM102" s="81">
        <v>3016181.6140476954</v>
      </c>
      <c r="AN102" s="81">
        <v>0</v>
      </c>
      <c r="AO102" s="81">
        <v>0</v>
      </c>
      <c r="AP102" s="82"/>
      <c r="AQ102" s="81">
        <v>371</v>
      </c>
      <c r="AR102" s="81">
        <v>191</v>
      </c>
      <c r="AS102" s="81">
        <v>0</v>
      </c>
      <c r="AT102" s="81">
        <v>0</v>
      </c>
      <c r="AU102" s="81">
        <v>0</v>
      </c>
      <c r="AV102" s="81">
        <v>0</v>
      </c>
      <c r="AW102" s="81"/>
      <c r="AX102" s="82"/>
      <c r="AY102" s="81">
        <v>2454.108000000002</v>
      </c>
      <c r="AZ102" s="81">
        <v>41078.799999999967</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1671</v>
      </c>
      <c r="B103" s="80">
        <v>221</v>
      </c>
      <c r="C103" s="80">
        <v>19</v>
      </c>
      <c r="D103" s="80">
        <v>13</v>
      </c>
      <c r="E103" s="80">
        <v>2022</v>
      </c>
      <c r="F103" s="80" t="s">
        <v>568</v>
      </c>
      <c r="G103" s="174" t="s">
        <v>1672</v>
      </c>
      <c r="H103" s="80" t="s">
        <v>1673</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416</v>
      </c>
      <c r="AR103" s="81">
        <v>198</v>
      </c>
      <c r="AS103" s="81">
        <v>0</v>
      </c>
      <c r="AT103" s="81">
        <v>0</v>
      </c>
      <c r="AU103" s="81">
        <v>0</v>
      </c>
      <c r="AV103" s="81">
        <v>0</v>
      </c>
      <c r="AW103" s="81"/>
      <c r="AX103" s="82"/>
      <c r="AY103" s="81">
        <v>2762.8300000000036</v>
      </c>
      <c r="AZ103" s="81">
        <v>41427.699999999975</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1883</v>
      </c>
      <c r="B104" s="80">
        <v>409</v>
      </c>
      <c r="C104" s="80">
        <v>1</v>
      </c>
      <c r="D104" s="80">
        <v>25</v>
      </c>
      <c r="E104" s="80">
        <v>1990</v>
      </c>
      <c r="F104" s="80" t="s">
        <v>562</v>
      </c>
      <c r="G104" s="80" t="s">
        <v>1884</v>
      </c>
      <c r="H104" s="80" t="s">
        <v>1885</v>
      </c>
      <c r="I104" s="177"/>
      <c r="J104" s="81">
        <v>99.158503256889986</v>
      </c>
      <c r="K104" s="81">
        <v>5.1350231557118766</v>
      </c>
      <c r="L104" s="81">
        <v>7.1315189228774214</v>
      </c>
      <c r="M104" s="81">
        <v>24.0407381197315</v>
      </c>
      <c r="N104" s="81">
        <v>32.576678801077534</v>
      </c>
      <c r="O104" s="81">
        <v>20.76770519770243</v>
      </c>
      <c r="P104" s="81">
        <v>27.469914599707831</v>
      </c>
      <c r="Q104" s="81">
        <v>2.1306180594133086</v>
      </c>
      <c r="R104" s="81">
        <v>8.1880615608105458</v>
      </c>
      <c r="S104" s="81">
        <v>1.970704532066601</v>
      </c>
      <c r="T104" s="82"/>
      <c r="U104" s="81">
        <v>7996739</v>
      </c>
      <c r="V104" s="81">
        <v>1510</v>
      </c>
      <c r="W104" s="81">
        <v>93</v>
      </c>
      <c r="X104" s="81">
        <v>9431</v>
      </c>
      <c r="Y104" s="81">
        <v>11770</v>
      </c>
      <c r="Z104" s="81">
        <v>8542</v>
      </c>
      <c r="AA104" s="81">
        <v>6670</v>
      </c>
      <c r="AB104" s="81">
        <v>34594</v>
      </c>
      <c r="AC104" s="81">
        <v>1418187</v>
      </c>
      <c r="AD104" s="81">
        <v>1.970704532066601</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1886</v>
      </c>
      <c r="B105" s="80">
        <v>410</v>
      </c>
      <c r="C105" s="80">
        <v>2</v>
      </c>
      <c r="D105" s="80">
        <v>25</v>
      </c>
      <c r="E105" s="80">
        <v>2005</v>
      </c>
      <c r="F105" s="80" t="s">
        <v>565</v>
      </c>
      <c r="G105" s="80" t="s">
        <v>1884</v>
      </c>
      <c r="H105" s="80" t="s">
        <v>1885</v>
      </c>
      <c r="I105" s="177"/>
      <c r="J105" s="81">
        <v>52.822795707216429</v>
      </c>
      <c r="K105" s="81">
        <v>2.952770751712726</v>
      </c>
      <c r="L105" s="81">
        <v>6.2181170185459687</v>
      </c>
      <c r="M105" s="81">
        <v>34.846982570061876</v>
      </c>
      <c r="N105" s="81">
        <v>37.691752275711607</v>
      </c>
      <c r="O105" s="81">
        <v>28.741545472452547</v>
      </c>
      <c r="P105" s="81">
        <v>26.0685916256494</v>
      </c>
      <c r="Q105" s="81">
        <v>1.7409913403077535</v>
      </c>
      <c r="R105" s="81">
        <v>3.2849704168579219</v>
      </c>
      <c r="S105" s="81">
        <v>2.4485036785555296</v>
      </c>
      <c r="T105" s="82"/>
      <c r="U105" s="81">
        <v>4868959</v>
      </c>
      <c r="V105" s="81">
        <v>1188</v>
      </c>
      <c r="W105" s="81">
        <v>82</v>
      </c>
      <c r="X105" s="81">
        <v>7721</v>
      </c>
      <c r="Y105" s="81">
        <v>12428</v>
      </c>
      <c r="Z105" s="81">
        <v>13680</v>
      </c>
      <c r="AA105" s="81">
        <v>5184</v>
      </c>
      <c r="AB105" s="81">
        <v>29551</v>
      </c>
      <c r="AC105" s="81">
        <v>580879</v>
      </c>
      <c r="AD105" s="81">
        <v>2.4485036785555296</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1887</v>
      </c>
      <c r="B106" s="80">
        <v>411</v>
      </c>
      <c r="C106" s="80">
        <v>3</v>
      </c>
      <c r="D106" s="80">
        <v>25</v>
      </c>
      <c r="E106" s="80">
        <v>2006</v>
      </c>
      <c r="F106" s="80" t="s">
        <v>566</v>
      </c>
      <c r="G106" s="80" t="s">
        <v>1884</v>
      </c>
      <c r="H106" s="80" t="s">
        <v>1885</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1888</v>
      </c>
      <c r="B107" s="80">
        <v>412</v>
      </c>
      <c r="C107" s="80">
        <v>4</v>
      </c>
      <c r="D107" s="80">
        <v>25</v>
      </c>
      <c r="E107" s="80">
        <v>2007</v>
      </c>
      <c r="F107" s="80" t="s">
        <v>567</v>
      </c>
      <c r="G107" s="80" t="s">
        <v>1884</v>
      </c>
      <c r="H107" s="80" t="s">
        <v>1885</v>
      </c>
      <c r="I107" s="177"/>
      <c r="J107" s="81">
        <v>73.280067522861174</v>
      </c>
      <c r="K107" s="81">
        <v>2.4304877960491997</v>
      </c>
      <c r="L107" s="81">
        <v>5.2780578018519995</v>
      </c>
      <c r="M107" s="81">
        <v>37.465171234515886</v>
      </c>
      <c r="N107" s="81">
        <v>37.561051742458908</v>
      </c>
      <c r="O107" s="81">
        <v>27.421663538771742</v>
      </c>
      <c r="P107" s="81">
        <v>25.302714488471469</v>
      </c>
      <c r="Q107" s="81">
        <v>1.7843362732041559</v>
      </c>
      <c r="R107" s="81">
        <v>1.5024107787176497</v>
      </c>
      <c r="S107" s="81">
        <v>2.4469815156875909</v>
      </c>
      <c r="T107" s="82"/>
      <c r="U107" s="81">
        <v>7683941</v>
      </c>
      <c r="V107" s="81">
        <v>997</v>
      </c>
      <c r="W107" s="81">
        <v>68</v>
      </c>
      <c r="X107" s="81">
        <v>9564</v>
      </c>
      <c r="Y107" s="81">
        <v>12333</v>
      </c>
      <c r="Z107" s="81">
        <v>13568</v>
      </c>
      <c r="AA107" s="81">
        <v>4955</v>
      </c>
      <c r="AB107" s="81">
        <v>28685</v>
      </c>
      <c r="AC107" s="81">
        <v>273293</v>
      </c>
      <c r="AD107" s="81">
        <v>2.4469815156875909</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1889</v>
      </c>
      <c r="B108" s="80">
        <v>413</v>
      </c>
      <c r="C108" s="80">
        <v>5</v>
      </c>
      <c r="D108" s="80">
        <v>25</v>
      </c>
      <c r="E108" s="80">
        <v>2008</v>
      </c>
      <c r="F108" s="80" t="s">
        <v>84</v>
      </c>
      <c r="G108" s="80" t="s">
        <v>1884</v>
      </c>
      <c r="H108" s="80" t="s">
        <v>1885</v>
      </c>
      <c r="I108" s="177"/>
      <c r="J108" s="81">
        <v>73.633894978115279</v>
      </c>
      <c r="K108" s="81">
        <v>1.8001120192550315</v>
      </c>
      <c r="L108" s="81">
        <v>4.7297638901246657</v>
      </c>
      <c r="M108" s="81">
        <v>39.023574322535048</v>
      </c>
      <c r="N108" s="81">
        <v>33.335857354490166</v>
      </c>
      <c r="O108" s="81">
        <v>26.526991597588317</v>
      </c>
      <c r="P108" s="81">
        <v>24.330252167690809</v>
      </c>
      <c r="Q108" s="81">
        <v>1.7270322982550825</v>
      </c>
      <c r="R108" s="81">
        <v>0.93965552553160703</v>
      </c>
      <c r="S108" s="81">
        <v>0</v>
      </c>
      <c r="T108" s="82"/>
      <c r="U108" s="81">
        <v>7961925</v>
      </c>
      <c r="V108" s="81">
        <v>997</v>
      </c>
      <c r="W108" s="81">
        <v>68</v>
      </c>
      <c r="X108" s="81">
        <v>9564</v>
      </c>
      <c r="Y108" s="81">
        <v>12278</v>
      </c>
      <c r="Z108" s="81">
        <v>13586</v>
      </c>
      <c r="AA108" s="81">
        <v>4770</v>
      </c>
      <c r="AB108" s="81">
        <v>28220</v>
      </c>
      <c r="AC108" s="81">
        <v>177488</v>
      </c>
      <c r="AD108" s="81">
        <v>0</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1890</v>
      </c>
      <c r="B109" s="80">
        <v>414</v>
      </c>
      <c r="C109" s="80">
        <v>6</v>
      </c>
      <c r="D109" s="80">
        <v>25</v>
      </c>
      <c r="E109" s="80">
        <v>2009</v>
      </c>
      <c r="F109" s="80" t="s">
        <v>85</v>
      </c>
      <c r="G109" s="80" t="s">
        <v>1884</v>
      </c>
      <c r="H109" s="80" t="s">
        <v>1885</v>
      </c>
      <c r="I109" s="177"/>
      <c r="J109" s="81">
        <v>69.136305388359816</v>
      </c>
      <c r="K109" s="81">
        <v>1.6859538332823556</v>
      </c>
      <c r="L109" s="81">
        <v>8.9487399430664638</v>
      </c>
      <c r="M109" s="81">
        <v>37.318440479930963</v>
      </c>
      <c r="N109" s="81">
        <v>31.994268608947085</v>
      </c>
      <c r="O109" s="81">
        <v>26.993750152864546</v>
      </c>
      <c r="P109" s="81">
        <v>23.321936587110898</v>
      </c>
      <c r="Q109" s="81">
        <v>1.6222062045443935</v>
      </c>
      <c r="R109" s="81">
        <v>0.66129361393115027</v>
      </c>
      <c r="S109" s="81">
        <v>1.9435292513965752</v>
      </c>
      <c r="T109" s="82"/>
      <c r="U109" s="81">
        <v>6755972</v>
      </c>
      <c r="V109" s="81">
        <v>890</v>
      </c>
      <c r="W109" s="81">
        <v>185</v>
      </c>
      <c r="X109" s="81">
        <v>9758</v>
      </c>
      <c r="Y109" s="81">
        <v>12240</v>
      </c>
      <c r="Z109" s="81">
        <v>13646</v>
      </c>
      <c r="AA109" s="81">
        <v>4694</v>
      </c>
      <c r="AB109" s="81">
        <v>27826</v>
      </c>
      <c r="AC109" s="81">
        <v>121859</v>
      </c>
      <c r="AD109" s="81">
        <v>1.9435292513965752</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46.58</v>
      </c>
      <c r="BJ109" s="81">
        <v>0</v>
      </c>
      <c r="BK109" s="81">
        <v>0</v>
      </c>
      <c r="BL109" s="81">
        <v>0</v>
      </c>
      <c r="BM109" s="82"/>
      <c r="BN109" s="81">
        <v>0</v>
      </c>
      <c r="BO109" s="81">
        <v>0</v>
      </c>
      <c r="BP109" s="81">
        <v>3</v>
      </c>
      <c r="BQ109" s="81">
        <v>0</v>
      </c>
      <c r="BR109" s="81">
        <v>0</v>
      </c>
      <c r="BS109" s="81">
        <v>0</v>
      </c>
      <c r="BT109"/>
      <c r="BU109" s="80"/>
      <c r="BV109" s="80"/>
      <c r="BW109" s="80"/>
      <c r="BX109" s="80"/>
      <c r="BY109" s="80"/>
      <c r="BZ109" s="80"/>
      <c r="CA109" s="80"/>
      <c r="CB109" s="80"/>
      <c r="CC109" s="80"/>
    </row>
    <row r="110" spans="1:81">
      <c r="A110" s="80" t="s">
        <v>1891</v>
      </c>
      <c r="B110" s="80">
        <v>415</v>
      </c>
      <c r="C110" s="80">
        <v>7</v>
      </c>
      <c r="D110" s="80">
        <v>25</v>
      </c>
      <c r="E110" s="80">
        <v>2010</v>
      </c>
      <c r="F110" s="80" t="s">
        <v>86</v>
      </c>
      <c r="G110" s="80" t="s">
        <v>1884</v>
      </c>
      <c r="H110" s="80" t="s">
        <v>1885</v>
      </c>
      <c r="I110" s="177"/>
      <c r="J110" s="81">
        <v>86.513067485934727</v>
      </c>
      <c r="K110" s="81">
        <v>1.8164529635521127</v>
      </c>
      <c r="L110" s="81">
        <v>8.6173354391324324</v>
      </c>
      <c r="M110" s="81">
        <v>39.420673289221753</v>
      </c>
      <c r="N110" s="81">
        <v>38.643780624111741</v>
      </c>
      <c r="O110" s="81">
        <v>26.98900443084592</v>
      </c>
      <c r="P110" s="81">
        <v>23.399526494779575</v>
      </c>
      <c r="Q110" s="81">
        <v>1.6702754836055482</v>
      </c>
      <c r="R110" s="81">
        <v>0.68214498235905818</v>
      </c>
      <c r="S110" s="81">
        <v>2.3623800618717361</v>
      </c>
      <c r="T110" s="82"/>
      <c r="U110" s="81">
        <v>8398196</v>
      </c>
      <c r="V110" s="81">
        <v>890</v>
      </c>
      <c r="W110" s="81">
        <v>185</v>
      </c>
      <c r="X110" s="81">
        <v>9758</v>
      </c>
      <c r="Y110" s="81">
        <v>12211</v>
      </c>
      <c r="Z110" s="81">
        <v>13707</v>
      </c>
      <c r="AA110" s="81">
        <v>4592</v>
      </c>
      <c r="AB110" s="81">
        <v>27453</v>
      </c>
      <c r="AC110" s="81">
        <v>119122</v>
      </c>
      <c r="AD110" s="81">
        <v>2.3623800618717361</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10.076000000000001</v>
      </c>
      <c r="BJ110" s="81">
        <v>0</v>
      </c>
      <c r="BK110" s="81">
        <v>0</v>
      </c>
      <c r="BL110" s="81">
        <v>0</v>
      </c>
      <c r="BM110" s="82"/>
      <c r="BN110" s="81">
        <v>0</v>
      </c>
      <c r="BO110" s="81">
        <v>0</v>
      </c>
      <c r="BP110" s="81">
        <v>2</v>
      </c>
      <c r="BQ110" s="81">
        <v>0</v>
      </c>
      <c r="BR110" s="81">
        <v>0</v>
      </c>
      <c r="BS110" s="81">
        <v>0</v>
      </c>
      <c r="BT110"/>
      <c r="BU110" s="80">
        <v>10.076000000000001</v>
      </c>
      <c r="BV110" s="80">
        <v>0</v>
      </c>
      <c r="BW110" s="80">
        <v>0</v>
      </c>
      <c r="BX110" s="80">
        <v>0</v>
      </c>
      <c r="BY110" s="80">
        <v>0</v>
      </c>
      <c r="BZ110" s="80">
        <v>0</v>
      </c>
      <c r="CA110" s="80">
        <v>0</v>
      </c>
      <c r="CB110" s="80">
        <v>0</v>
      </c>
      <c r="CC110" s="80">
        <v>0</v>
      </c>
    </row>
    <row r="111" spans="1:81">
      <c r="A111" s="80" t="s">
        <v>1892</v>
      </c>
      <c r="B111" s="80">
        <v>416</v>
      </c>
      <c r="C111" s="80">
        <v>8</v>
      </c>
      <c r="D111" s="80">
        <v>25</v>
      </c>
      <c r="E111" s="80">
        <v>2011</v>
      </c>
      <c r="F111" s="80" t="s">
        <v>87</v>
      </c>
      <c r="G111" s="80" t="s">
        <v>1884</v>
      </c>
      <c r="H111" s="80" t="s">
        <v>1885</v>
      </c>
      <c r="I111" s="177"/>
      <c r="J111" s="81">
        <v>64.552704882444459</v>
      </c>
      <c r="K111" s="81">
        <v>2.399897416314754</v>
      </c>
      <c r="L111" s="81">
        <v>7.6318912126673544</v>
      </c>
      <c r="M111" s="81">
        <v>45.270603658289218</v>
      </c>
      <c r="N111" s="81">
        <v>47.51105972029999</v>
      </c>
      <c r="O111" s="81">
        <v>26.544253047253576</v>
      </c>
      <c r="P111" s="81">
        <v>22.456100060018496</v>
      </c>
      <c r="Q111" s="81">
        <v>1.906674661184826</v>
      </c>
      <c r="R111" s="81">
        <v>0.97062200744953642</v>
      </c>
      <c r="S111" s="81">
        <v>3.0825697734386899</v>
      </c>
      <c r="T111" s="82"/>
      <c r="U111" s="81">
        <v>5405435</v>
      </c>
      <c r="V111" s="81">
        <v>890</v>
      </c>
      <c r="W111" s="81">
        <v>185</v>
      </c>
      <c r="X111" s="81">
        <v>9758</v>
      </c>
      <c r="Y111" s="81">
        <v>12215</v>
      </c>
      <c r="Z111" s="81">
        <v>13774</v>
      </c>
      <c r="AA111" s="81">
        <v>4538</v>
      </c>
      <c r="AB111" s="81">
        <v>27169</v>
      </c>
      <c r="AC111" s="81">
        <v>169218</v>
      </c>
      <c r="AD111" s="81">
        <v>3.0825697734386899</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46.466999999999999</v>
      </c>
      <c r="BJ111" s="81">
        <v>0</v>
      </c>
      <c r="BK111" s="81">
        <v>0</v>
      </c>
      <c r="BL111" s="81">
        <v>0</v>
      </c>
      <c r="BM111" s="82"/>
      <c r="BN111" s="81">
        <v>0</v>
      </c>
      <c r="BO111" s="81">
        <v>0</v>
      </c>
      <c r="BP111" s="81">
        <v>3</v>
      </c>
      <c r="BQ111" s="81">
        <v>0</v>
      </c>
      <c r="BR111" s="81">
        <v>0</v>
      </c>
      <c r="BS111" s="81">
        <v>0</v>
      </c>
      <c r="BT111"/>
      <c r="BU111" s="80">
        <v>30.695</v>
      </c>
      <c r="BV111" s="80">
        <v>10.202</v>
      </c>
      <c r="BW111" s="80">
        <v>5.57</v>
      </c>
      <c r="BX111" s="80">
        <v>0</v>
      </c>
      <c r="BY111" s="80">
        <v>0</v>
      </c>
      <c r="BZ111" s="80">
        <v>0</v>
      </c>
      <c r="CA111" s="80">
        <v>0</v>
      </c>
      <c r="CB111" s="80">
        <v>0</v>
      </c>
      <c r="CC111" s="80">
        <v>0</v>
      </c>
    </row>
    <row r="112" spans="1:81">
      <c r="A112" s="80" t="s">
        <v>1893</v>
      </c>
      <c r="B112" s="80">
        <v>417</v>
      </c>
      <c r="C112" s="80">
        <v>9</v>
      </c>
      <c r="D112" s="80">
        <v>25</v>
      </c>
      <c r="E112" s="80">
        <v>2012</v>
      </c>
      <c r="F112" s="80" t="s">
        <v>88</v>
      </c>
      <c r="G112" s="80" t="s">
        <v>1884</v>
      </c>
      <c r="H112" s="80" t="s">
        <v>1885</v>
      </c>
      <c r="I112" s="177"/>
      <c r="J112" s="81">
        <v>80.289164247550943</v>
      </c>
      <c r="K112" s="81">
        <v>2.3202356319692696</v>
      </c>
      <c r="L112" s="81">
        <v>7.5573258949689608</v>
      </c>
      <c r="M112" s="81">
        <v>51.036813196348312</v>
      </c>
      <c r="N112" s="81">
        <v>50.747768675568501</v>
      </c>
      <c r="O112" s="81">
        <v>26.809537915759453</v>
      </c>
      <c r="P112" s="81">
        <v>21.986673362693072</v>
      </c>
      <c r="Q112" s="81">
        <v>2.0517322099256776</v>
      </c>
      <c r="R112" s="81">
        <v>0.5524595066063408</v>
      </c>
      <c r="S112" s="81">
        <v>2.7853520568246917</v>
      </c>
      <c r="T112" s="82"/>
      <c r="U112" s="81">
        <v>6019458</v>
      </c>
      <c r="V112" s="81">
        <v>890</v>
      </c>
      <c r="W112" s="81">
        <v>185</v>
      </c>
      <c r="X112" s="81">
        <v>9758</v>
      </c>
      <c r="Y112" s="81">
        <v>12189</v>
      </c>
      <c r="Z112" s="81">
        <v>14022</v>
      </c>
      <c r="AA112" s="81">
        <v>4418</v>
      </c>
      <c r="AB112" s="81">
        <v>26909</v>
      </c>
      <c r="AC112" s="81">
        <v>93821</v>
      </c>
      <c r="AD112" s="81">
        <v>2.7853520568246917</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48.521999999999998</v>
      </c>
      <c r="BJ112" s="81">
        <v>0</v>
      </c>
      <c r="BK112" s="81">
        <v>0</v>
      </c>
      <c r="BL112" s="81">
        <v>0</v>
      </c>
      <c r="BM112" s="82"/>
      <c r="BN112" s="81">
        <v>0</v>
      </c>
      <c r="BO112" s="81">
        <v>0</v>
      </c>
      <c r="BP112" s="81">
        <v>3</v>
      </c>
      <c r="BQ112" s="81">
        <v>0</v>
      </c>
      <c r="BR112" s="81">
        <v>0</v>
      </c>
      <c r="BS112" s="81">
        <v>0</v>
      </c>
      <c r="BT112"/>
      <c r="BU112" s="80">
        <v>31.920999999999999</v>
      </c>
      <c r="BV112" s="80">
        <v>10.122999999999999</v>
      </c>
      <c r="BW112" s="80">
        <v>6.4779999999999998</v>
      </c>
      <c r="BX112" s="80">
        <v>0</v>
      </c>
      <c r="BY112" s="80">
        <v>0</v>
      </c>
      <c r="BZ112" s="80">
        <v>0</v>
      </c>
      <c r="CA112" s="80">
        <v>0</v>
      </c>
      <c r="CB112" s="80">
        <v>0</v>
      </c>
      <c r="CC112" s="80">
        <v>0</v>
      </c>
    </row>
    <row r="113" spans="1:81">
      <c r="A113" s="80" t="s">
        <v>1894</v>
      </c>
      <c r="B113" s="80">
        <v>418</v>
      </c>
      <c r="C113" s="80">
        <v>10</v>
      </c>
      <c r="D113" s="80">
        <v>25</v>
      </c>
      <c r="E113" s="80">
        <v>2013</v>
      </c>
      <c r="F113" s="80" t="s">
        <v>89</v>
      </c>
      <c r="G113" s="80" t="s">
        <v>1884</v>
      </c>
      <c r="H113" s="80" t="s">
        <v>1885</v>
      </c>
      <c r="I113" s="177"/>
      <c r="J113" s="81">
        <v>89.139966198661142</v>
      </c>
      <c r="K113" s="81">
        <v>2.0010334283633759</v>
      </c>
      <c r="L113" s="81">
        <v>7.1154788794060364</v>
      </c>
      <c r="M113" s="81">
        <v>50.061167078690566</v>
      </c>
      <c r="N113" s="81">
        <v>55.556254497158044</v>
      </c>
      <c r="O113" s="81">
        <v>25.874179089336589</v>
      </c>
      <c r="P113" s="81">
        <v>21.619934050980429</v>
      </c>
      <c r="Q113" s="81">
        <v>2.0676542875965125</v>
      </c>
      <c r="R113" s="81">
        <v>0.58509948198916917</v>
      </c>
      <c r="S113" s="81">
        <v>2.5617490788512476</v>
      </c>
      <c r="T113" s="82"/>
      <c r="U113" s="81">
        <v>6286686</v>
      </c>
      <c r="V113" s="81">
        <v>890</v>
      </c>
      <c r="W113" s="81">
        <v>185</v>
      </c>
      <c r="X113" s="81">
        <v>9758</v>
      </c>
      <c r="Y113" s="81">
        <v>12180</v>
      </c>
      <c r="Z113" s="81">
        <v>14137</v>
      </c>
      <c r="AA113" s="81">
        <v>4328</v>
      </c>
      <c r="AB113" s="81">
        <v>26729</v>
      </c>
      <c r="AC113" s="81">
        <v>96993</v>
      </c>
      <c r="AD113" s="81">
        <v>2.5617490788512476</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52.621000000000002</v>
      </c>
      <c r="BJ113" s="81">
        <v>0</v>
      </c>
      <c r="BK113" s="81">
        <v>0</v>
      </c>
      <c r="BL113" s="81">
        <v>0</v>
      </c>
      <c r="BM113" s="82"/>
      <c r="BN113" s="81">
        <v>0</v>
      </c>
      <c r="BO113" s="81">
        <v>0</v>
      </c>
      <c r="BP113" s="81">
        <v>3</v>
      </c>
      <c r="BQ113" s="81">
        <v>0</v>
      </c>
      <c r="BR113" s="81">
        <v>0</v>
      </c>
      <c r="BS113" s="81">
        <v>0</v>
      </c>
      <c r="BT113"/>
      <c r="BU113" s="80">
        <v>36.345999999999997</v>
      </c>
      <c r="BV113" s="80">
        <v>10.693</v>
      </c>
      <c r="BW113" s="80">
        <v>5.5819999999999999</v>
      </c>
      <c r="BX113" s="80">
        <v>0</v>
      </c>
      <c r="BY113" s="80">
        <v>0</v>
      </c>
      <c r="BZ113" s="80">
        <v>0</v>
      </c>
      <c r="CA113" s="80">
        <v>0</v>
      </c>
      <c r="CB113" s="80">
        <v>0</v>
      </c>
      <c r="CC113" s="80">
        <v>0</v>
      </c>
    </row>
    <row r="114" spans="1:81">
      <c r="A114" s="80" t="s">
        <v>1895</v>
      </c>
      <c r="B114" s="80">
        <v>419</v>
      </c>
      <c r="C114" s="80">
        <v>11</v>
      </c>
      <c r="D114" s="80">
        <v>25</v>
      </c>
      <c r="E114" s="80">
        <v>2014</v>
      </c>
      <c r="F114" s="80" t="s">
        <v>90</v>
      </c>
      <c r="G114" s="80" t="s">
        <v>1884</v>
      </c>
      <c r="H114" s="80" t="s">
        <v>1885</v>
      </c>
      <c r="I114" s="177"/>
      <c r="J114" s="81">
        <v>89.111094684387695</v>
      </c>
      <c r="K114" s="81">
        <v>1.801680544438687</v>
      </c>
      <c r="L114" s="81">
        <v>6.9269168713417493</v>
      </c>
      <c r="M114" s="81">
        <v>47.788002540785492</v>
      </c>
      <c r="N114" s="81">
        <v>43.529549201198115</v>
      </c>
      <c r="O114" s="81">
        <v>24.785901906243321</v>
      </c>
      <c r="P114" s="81">
        <v>21.421057772798612</v>
      </c>
      <c r="Q114" s="81">
        <v>1.9588088512422586</v>
      </c>
      <c r="R114" s="81">
        <v>0.60447502104235096</v>
      </c>
      <c r="S114" s="81">
        <v>2.9573889708071719</v>
      </c>
      <c r="T114" s="82"/>
      <c r="U114" s="81">
        <v>6864344</v>
      </c>
      <c r="V114" s="81">
        <v>723</v>
      </c>
      <c r="W114" s="81">
        <v>158</v>
      </c>
      <c r="X114" s="81">
        <v>9256</v>
      </c>
      <c r="Y114" s="81">
        <v>12125</v>
      </c>
      <c r="Z114" s="81">
        <v>14263</v>
      </c>
      <c r="AA114" s="81">
        <v>4266</v>
      </c>
      <c r="AB114" s="81">
        <v>26392</v>
      </c>
      <c r="AC114" s="81">
        <v>100520</v>
      </c>
      <c r="AD114" s="81">
        <v>2.9573889708071719</v>
      </c>
      <c r="AE114" s="82"/>
      <c r="AF114" s="81">
        <v>85409098.096348122</v>
      </c>
      <c r="AG114" s="81">
        <v>1395156.9212682527</v>
      </c>
      <c r="AH114" s="81">
        <v>1757700.3859384926</v>
      </c>
      <c r="AI114" s="81">
        <v>59164164.726617001</v>
      </c>
      <c r="AJ114" s="81">
        <v>60643813.977973223</v>
      </c>
      <c r="AK114" s="81">
        <v>0</v>
      </c>
      <c r="AL114" s="81">
        <v>0</v>
      </c>
      <c r="AM114" s="81">
        <v>3623227.2186705773</v>
      </c>
      <c r="AN114" s="81">
        <v>0</v>
      </c>
      <c r="AO114" s="81">
        <v>0</v>
      </c>
      <c r="AP114" s="82"/>
      <c r="AQ114" s="81">
        <v>592</v>
      </c>
      <c r="AR114" s="81">
        <v>88</v>
      </c>
      <c r="AS114" s="81">
        <v>0</v>
      </c>
      <c r="AT114" s="81">
        <v>0</v>
      </c>
      <c r="AU114" s="81">
        <v>0</v>
      </c>
      <c r="AV114" s="81">
        <v>0</v>
      </c>
      <c r="AW114" s="81" t="s">
        <v>564</v>
      </c>
      <c r="AX114" s="82"/>
      <c r="AY114" s="81">
        <v>2532.288</v>
      </c>
      <c r="AZ114" s="81">
        <v>10586.609999999999</v>
      </c>
      <c r="BA114" s="81">
        <v>0</v>
      </c>
      <c r="BB114" s="81">
        <v>0</v>
      </c>
      <c r="BC114" s="81">
        <v>0</v>
      </c>
      <c r="BD114" s="81">
        <v>0</v>
      </c>
      <c r="BE114" s="81" t="s">
        <v>564</v>
      </c>
      <c r="BF114" s="82"/>
      <c r="BG114" s="81">
        <v>0</v>
      </c>
      <c r="BH114" s="81">
        <v>0</v>
      </c>
      <c r="BI114" s="81">
        <v>51.231999999999999</v>
      </c>
      <c r="BJ114" s="81">
        <v>0</v>
      </c>
      <c r="BK114" s="81">
        <v>0</v>
      </c>
      <c r="BL114" s="81">
        <v>0</v>
      </c>
      <c r="BM114" s="82"/>
      <c r="BN114" s="81">
        <v>0</v>
      </c>
      <c r="BO114" s="81">
        <v>0</v>
      </c>
      <c r="BP114" s="81">
        <v>3</v>
      </c>
      <c r="BQ114" s="81">
        <v>0</v>
      </c>
      <c r="BR114" s="81">
        <v>0</v>
      </c>
      <c r="BS114" s="81">
        <v>0</v>
      </c>
      <c r="BT114"/>
      <c r="BU114" s="80">
        <v>34.024999999999999</v>
      </c>
      <c r="BV114" s="80">
        <v>10.010999999999999</v>
      </c>
      <c r="BW114" s="80">
        <v>7.1959999999999997</v>
      </c>
      <c r="BX114" s="80">
        <v>0</v>
      </c>
      <c r="BY114" s="80">
        <v>0</v>
      </c>
      <c r="BZ114" s="80">
        <v>0</v>
      </c>
      <c r="CA114" s="80">
        <v>0</v>
      </c>
      <c r="CB114" s="80">
        <v>0</v>
      </c>
      <c r="CC114" s="80">
        <v>0</v>
      </c>
    </row>
    <row r="115" spans="1:81">
      <c r="A115" s="80" t="s">
        <v>1896</v>
      </c>
      <c r="B115" s="80">
        <v>420</v>
      </c>
      <c r="C115" s="80">
        <v>12</v>
      </c>
      <c r="D115" s="80">
        <v>25</v>
      </c>
      <c r="E115" s="80">
        <v>2015</v>
      </c>
      <c r="F115" s="80" t="s">
        <v>91</v>
      </c>
      <c r="G115" s="80" t="s">
        <v>1884</v>
      </c>
      <c r="H115" s="80" t="s">
        <v>1885</v>
      </c>
      <c r="I115" s="177"/>
      <c r="J115" s="81">
        <v>81.111358178553061</v>
      </c>
      <c r="K115" s="81">
        <v>1.6982021536901946</v>
      </c>
      <c r="L115" s="81">
        <v>6.8360669045703597</v>
      </c>
      <c r="M115" s="81">
        <v>42.709625707126889</v>
      </c>
      <c r="N115" s="81">
        <v>38.892303910734611</v>
      </c>
      <c r="O115" s="81">
        <v>24.318734705809135</v>
      </c>
      <c r="P115" s="81">
        <v>21.136394467790552</v>
      </c>
      <c r="Q115" s="81">
        <v>1.8813205330323572</v>
      </c>
      <c r="R115" s="81">
        <v>0.55090169520131527</v>
      </c>
      <c r="S115" s="81">
        <v>2.9736004346101104</v>
      </c>
      <c r="T115" s="82"/>
      <c r="U115" s="81">
        <v>7814059</v>
      </c>
      <c r="V115" s="81">
        <v>723</v>
      </c>
      <c r="W115" s="81">
        <v>158</v>
      </c>
      <c r="X115" s="81">
        <v>9256</v>
      </c>
      <c r="Y115" s="81">
        <v>12034</v>
      </c>
      <c r="Z115" s="81">
        <v>14129</v>
      </c>
      <c r="AA115" s="81">
        <v>4206</v>
      </c>
      <c r="AB115" s="81">
        <v>25893</v>
      </c>
      <c r="AC115" s="81">
        <v>94371</v>
      </c>
      <c r="AD115" s="81">
        <v>2.9736004346101104</v>
      </c>
      <c r="AE115" s="82"/>
      <c r="AF115" s="81">
        <v>81616368.367714718</v>
      </c>
      <c r="AG115" s="81">
        <v>1283570.3422816212</v>
      </c>
      <c r="AH115" s="81">
        <v>1423695.1457829748</v>
      </c>
      <c r="AI115" s="81">
        <v>56710258.606785633</v>
      </c>
      <c r="AJ115" s="81">
        <v>59416866.34777163</v>
      </c>
      <c r="AK115" s="81">
        <v>0</v>
      </c>
      <c r="AL115" s="81">
        <v>0</v>
      </c>
      <c r="AM115" s="81">
        <v>3548527.0329501657</v>
      </c>
      <c r="AN115" s="81">
        <v>0</v>
      </c>
      <c r="AO115" s="81">
        <v>0</v>
      </c>
      <c r="AP115" s="82"/>
      <c r="AQ115" s="81">
        <v>629</v>
      </c>
      <c r="AR115" s="81">
        <v>96</v>
      </c>
      <c r="AS115" s="81">
        <v>0</v>
      </c>
      <c r="AT115" s="81">
        <v>0</v>
      </c>
      <c r="AU115" s="81">
        <v>0</v>
      </c>
      <c r="AV115" s="81">
        <v>0</v>
      </c>
      <c r="AW115" s="81" t="s">
        <v>564</v>
      </c>
      <c r="AX115" s="82"/>
      <c r="AY115" s="81">
        <v>2750.7080000000001</v>
      </c>
      <c r="AZ115" s="81">
        <v>10787.41</v>
      </c>
      <c r="BA115" s="81">
        <v>0</v>
      </c>
      <c r="BB115" s="81">
        <v>0</v>
      </c>
      <c r="BC115" s="81">
        <v>0</v>
      </c>
      <c r="BD115" s="81">
        <v>0</v>
      </c>
      <c r="BE115" s="81" t="s">
        <v>564</v>
      </c>
      <c r="BF115" s="82"/>
      <c r="BG115" s="81">
        <v>0</v>
      </c>
      <c r="BH115" s="81">
        <v>0</v>
      </c>
      <c r="BI115" s="81">
        <v>48.204999999999998</v>
      </c>
      <c r="BJ115" s="81">
        <v>0</v>
      </c>
      <c r="BK115" s="81">
        <v>0</v>
      </c>
      <c r="BL115" s="81">
        <v>0</v>
      </c>
      <c r="BM115" s="82"/>
      <c r="BN115" s="81">
        <v>0</v>
      </c>
      <c r="BO115" s="81">
        <v>0</v>
      </c>
      <c r="BP115" s="81">
        <v>3</v>
      </c>
      <c r="BQ115" s="81">
        <v>0</v>
      </c>
      <c r="BR115" s="81">
        <v>0</v>
      </c>
      <c r="BS115" s="81">
        <v>0</v>
      </c>
      <c r="BT115"/>
      <c r="BU115" s="80">
        <v>32.441000000000003</v>
      </c>
      <c r="BV115" s="80">
        <v>10.192</v>
      </c>
      <c r="BW115" s="80">
        <v>5.5720000000000001</v>
      </c>
      <c r="BX115" s="80">
        <v>0</v>
      </c>
      <c r="BY115" s="80">
        <v>0</v>
      </c>
      <c r="BZ115" s="80">
        <v>0</v>
      </c>
      <c r="CA115" s="80">
        <v>0</v>
      </c>
      <c r="CB115" s="80">
        <v>0</v>
      </c>
      <c r="CC115" s="80">
        <v>0</v>
      </c>
    </row>
    <row r="116" spans="1:81">
      <c r="A116" s="80" t="s">
        <v>1897</v>
      </c>
      <c r="B116" s="80">
        <v>421</v>
      </c>
      <c r="C116" s="80">
        <v>13</v>
      </c>
      <c r="D116" s="80">
        <v>25</v>
      </c>
      <c r="E116" s="80">
        <v>2016</v>
      </c>
      <c r="F116" s="80" t="s">
        <v>92</v>
      </c>
      <c r="G116" s="80" t="s">
        <v>1884</v>
      </c>
      <c r="H116" s="80" t="s">
        <v>1885</v>
      </c>
      <c r="I116" s="177"/>
      <c r="J116" s="81">
        <v>70.985166202424466</v>
      </c>
      <c r="K116" s="81">
        <v>1.6317373791782204</v>
      </c>
      <c r="L116" s="81">
        <v>6.6786355815141434</v>
      </c>
      <c r="M116" s="81">
        <v>34.249093126289544</v>
      </c>
      <c r="N116" s="81">
        <v>38.034560243752679</v>
      </c>
      <c r="O116" s="81">
        <v>23.980914152569497</v>
      </c>
      <c r="P116" s="81">
        <v>20.6932967171646</v>
      </c>
      <c r="Q116" s="81">
        <v>1.8006222860133458</v>
      </c>
      <c r="R116" s="81">
        <v>0.54389443888594413</v>
      </c>
      <c r="S116" s="81">
        <v>2.6915003140981959</v>
      </c>
      <c r="T116" s="82"/>
      <c r="U116" s="81">
        <v>7271253.9999999991</v>
      </c>
      <c r="V116" s="81">
        <v>723</v>
      </c>
      <c r="W116" s="81">
        <v>158</v>
      </c>
      <c r="X116" s="81">
        <v>9256</v>
      </c>
      <c r="Y116" s="81">
        <v>11928</v>
      </c>
      <c r="Z116" s="81">
        <v>14104</v>
      </c>
      <c r="AA116" s="81">
        <v>4259</v>
      </c>
      <c r="AB116" s="81">
        <v>25493</v>
      </c>
      <c r="AC116" s="81">
        <v>92891.816347662199</v>
      </c>
      <c r="AD116" s="81">
        <v>2.6915003140981959</v>
      </c>
      <c r="AE116" s="82"/>
      <c r="AF116" s="81">
        <v>77157735.098560378</v>
      </c>
      <c r="AG116" s="81">
        <v>1219339.3158274221</v>
      </c>
      <c r="AH116" s="81">
        <v>1188769.5019561891</v>
      </c>
      <c r="AI116" s="81">
        <v>53997925.031442903</v>
      </c>
      <c r="AJ116" s="81">
        <v>63947614.094194293</v>
      </c>
      <c r="AK116" s="81">
        <v>0</v>
      </c>
      <c r="AL116" s="81">
        <v>0</v>
      </c>
      <c r="AM116" s="81">
        <v>3496422.97975579</v>
      </c>
      <c r="AN116" s="81">
        <v>0</v>
      </c>
      <c r="AO116" s="81">
        <v>0</v>
      </c>
      <c r="AP116" s="82"/>
      <c r="AQ116" s="81">
        <v>650</v>
      </c>
      <c r="AR116" s="81">
        <v>99</v>
      </c>
      <c r="AS116" s="81">
        <v>0</v>
      </c>
      <c r="AT116" s="81">
        <v>1</v>
      </c>
      <c r="AU116" s="81">
        <v>0</v>
      </c>
      <c r="AV116" s="81">
        <v>0</v>
      </c>
      <c r="AW116" s="81" t="s">
        <v>564</v>
      </c>
      <c r="AX116" s="82"/>
      <c r="AY116" s="81">
        <v>2866.5079999999998</v>
      </c>
      <c r="AZ116" s="81">
        <v>11535.21</v>
      </c>
      <c r="BA116" s="81">
        <v>0</v>
      </c>
      <c r="BB116" s="81">
        <v>3.2</v>
      </c>
      <c r="BC116" s="81">
        <v>0</v>
      </c>
      <c r="BD116" s="81">
        <v>0</v>
      </c>
      <c r="BE116" s="81" t="s">
        <v>564</v>
      </c>
      <c r="BF116" s="82"/>
      <c r="BG116" s="81">
        <v>0</v>
      </c>
      <c r="BH116" s="81">
        <v>0</v>
      </c>
      <c r="BI116" s="81">
        <v>43.283999999999999</v>
      </c>
      <c r="BJ116" s="81">
        <v>0</v>
      </c>
      <c r="BK116" s="81">
        <v>0</v>
      </c>
      <c r="BL116" s="81">
        <v>0</v>
      </c>
      <c r="BM116" s="82"/>
      <c r="BN116" s="81">
        <v>0</v>
      </c>
      <c r="BO116" s="81">
        <v>0</v>
      </c>
      <c r="BP116" s="81">
        <v>3</v>
      </c>
      <c r="BQ116" s="81">
        <v>0</v>
      </c>
      <c r="BR116" s="81">
        <v>0</v>
      </c>
      <c r="BS116" s="81">
        <v>0</v>
      </c>
      <c r="BT116"/>
      <c r="BU116" s="80">
        <v>29.355</v>
      </c>
      <c r="BV116" s="80">
        <v>7.6929999999999996</v>
      </c>
      <c r="BW116" s="80">
        <v>6.2359999999999998</v>
      </c>
      <c r="BX116" s="80">
        <v>0</v>
      </c>
      <c r="BY116" s="80">
        <v>0</v>
      </c>
      <c r="BZ116" s="80">
        <v>0</v>
      </c>
      <c r="CA116" s="80">
        <v>0</v>
      </c>
      <c r="CB116" s="80">
        <v>0</v>
      </c>
      <c r="CC116" s="80">
        <v>0</v>
      </c>
    </row>
    <row r="117" spans="1:81">
      <c r="A117" s="80" t="s">
        <v>1898</v>
      </c>
      <c r="B117" s="80">
        <v>422</v>
      </c>
      <c r="C117" s="80">
        <v>14</v>
      </c>
      <c r="D117" s="80">
        <v>25</v>
      </c>
      <c r="E117" s="80">
        <v>2017</v>
      </c>
      <c r="F117" s="80" t="s">
        <v>71</v>
      </c>
      <c r="G117" s="80" t="s">
        <v>1884</v>
      </c>
      <c r="H117" s="80" t="s">
        <v>1885</v>
      </c>
      <c r="I117" s="177"/>
      <c r="J117" s="81">
        <v>64.136258918528995</v>
      </c>
      <c r="K117" s="81">
        <v>1.5706527802938848</v>
      </c>
      <c r="L117" s="81">
        <v>6.1666124684212944</v>
      </c>
      <c r="M117" s="81">
        <v>31.16935412524473</v>
      </c>
      <c r="N117" s="81">
        <v>35.545830605115306</v>
      </c>
      <c r="O117" s="81">
        <v>23.586257679990794</v>
      </c>
      <c r="P117" s="81">
        <v>20.05527798688307</v>
      </c>
      <c r="Q117" s="81">
        <v>1.7144831388405184</v>
      </c>
      <c r="R117" s="81">
        <v>0.50397582731373014</v>
      </c>
      <c r="S117" s="81">
        <v>2.0248169705413566</v>
      </c>
      <c r="T117" s="82"/>
      <c r="U117" s="81">
        <v>7120625.9999999991</v>
      </c>
      <c r="V117" s="81">
        <v>723</v>
      </c>
      <c r="W117" s="81">
        <v>158</v>
      </c>
      <c r="X117" s="81">
        <v>9256</v>
      </c>
      <c r="Y117" s="81">
        <v>11835</v>
      </c>
      <c r="Z117" s="81">
        <v>14102</v>
      </c>
      <c r="AA117" s="81">
        <v>4154</v>
      </c>
      <c r="AB117" s="81">
        <v>25102</v>
      </c>
      <c r="AC117" s="81">
        <v>87781.999999999985</v>
      </c>
      <c r="AD117" s="81">
        <v>2.024816970541357</v>
      </c>
      <c r="AE117" s="82"/>
      <c r="AF117" s="81">
        <v>78778611.094556689</v>
      </c>
      <c r="AG117" s="81">
        <v>1197525.680444886</v>
      </c>
      <c r="AH117" s="81">
        <v>1435593.5394250669</v>
      </c>
      <c r="AI117" s="81">
        <v>52019956.910470881</v>
      </c>
      <c r="AJ117" s="81">
        <v>63831529.060883611</v>
      </c>
      <c r="AK117" s="81">
        <v>0</v>
      </c>
      <c r="AL117" s="81">
        <v>0</v>
      </c>
      <c r="AM117" s="81">
        <v>3448183.4763676212</v>
      </c>
      <c r="AN117" s="81">
        <v>0</v>
      </c>
      <c r="AO117" s="81">
        <v>0</v>
      </c>
      <c r="AP117" s="82"/>
      <c r="AQ117" s="81">
        <v>675</v>
      </c>
      <c r="AR117" s="81">
        <v>134</v>
      </c>
      <c r="AS117" s="81">
        <v>0</v>
      </c>
      <c r="AT117" s="81">
        <v>1</v>
      </c>
      <c r="AU117" s="81">
        <v>0</v>
      </c>
      <c r="AV117" s="81">
        <v>0</v>
      </c>
      <c r="AW117" s="81" t="s">
        <v>564</v>
      </c>
      <c r="AX117" s="82"/>
      <c r="AY117" s="81">
        <v>3022.558</v>
      </c>
      <c r="AZ117" s="81">
        <v>22356.61</v>
      </c>
      <c r="BA117" s="81">
        <v>0</v>
      </c>
      <c r="BB117" s="81">
        <v>3.2</v>
      </c>
      <c r="BC117" s="81">
        <v>0</v>
      </c>
      <c r="BD117" s="81">
        <v>0</v>
      </c>
      <c r="BE117" s="81" t="s">
        <v>564</v>
      </c>
      <c r="BF117" s="82"/>
      <c r="BG117" s="81">
        <v>0</v>
      </c>
      <c r="BH117" s="81">
        <v>0</v>
      </c>
      <c r="BI117" s="81">
        <v>28.791</v>
      </c>
      <c r="BJ117" s="81">
        <v>0</v>
      </c>
      <c r="BK117" s="81">
        <v>0</v>
      </c>
      <c r="BL117" s="81">
        <v>0</v>
      </c>
      <c r="BM117" s="82"/>
      <c r="BN117" s="81">
        <v>0</v>
      </c>
      <c r="BO117" s="81">
        <v>0</v>
      </c>
      <c r="BP117" s="81">
        <v>3</v>
      </c>
      <c r="BQ117" s="81">
        <v>0</v>
      </c>
      <c r="BR117" s="81">
        <v>0</v>
      </c>
      <c r="BS117" s="81">
        <v>0</v>
      </c>
      <c r="BT117"/>
      <c r="BU117" s="80">
        <v>28.791</v>
      </c>
      <c r="BV117" s="80">
        <v>0</v>
      </c>
      <c r="BW117" s="80">
        <v>0</v>
      </c>
      <c r="BX117" s="80">
        <v>0</v>
      </c>
      <c r="BY117" s="80">
        <v>0</v>
      </c>
      <c r="BZ117" s="80">
        <v>0</v>
      </c>
      <c r="CA117" s="80">
        <v>0</v>
      </c>
      <c r="CB117" s="80">
        <v>0</v>
      </c>
      <c r="CC117" s="80">
        <v>0</v>
      </c>
    </row>
    <row r="118" spans="1:81">
      <c r="A118" s="80" t="s">
        <v>1899</v>
      </c>
      <c r="B118" s="80">
        <v>423</v>
      </c>
      <c r="C118" s="80">
        <v>15</v>
      </c>
      <c r="D118" s="80">
        <v>25</v>
      </c>
      <c r="E118" s="80">
        <v>2018</v>
      </c>
      <c r="F118" s="80" t="s">
        <v>93</v>
      </c>
      <c r="G118" s="80" t="s">
        <v>1884</v>
      </c>
      <c r="H118" s="80" t="s">
        <v>1885</v>
      </c>
      <c r="I118" s="177"/>
      <c r="J118" s="81">
        <v>35.332217336649357</v>
      </c>
      <c r="K118" s="81">
        <v>1.3753967537912013</v>
      </c>
      <c r="L118" s="81">
        <v>5.4061336562360722</v>
      </c>
      <c r="M118" s="81">
        <v>28.258162802898145</v>
      </c>
      <c r="N118" s="81">
        <v>26.539768105154693</v>
      </c>
      <c r="O118" s="81">
        <v>23.102095286753297</v>
      </c>
      <c r="P118" s="81">
        <v>19.936901037405914</v>
      </c>
      <c r="Q118" s="81">
        <v>1.5657921428065489</v>
      </c>
      <c r="R118" s="81">
        <v>0.57958565593894329</v>
      </c>
      <c r="S118" s="81">
        <v>2.1692599245569029</v>
      </c>
      <c r="T118" s="82"/>
      <c r="U118" s="81">
        <v>4333759</v>
      </c>
      <c r="V118" s="81">
        <v>723</v>
      </c>
      <c r="W118" s="81">
        <v>158</v>
      </c>
      <c r="X118" s="81">
        <v>9256</v>
      </c>
      <c r="Y118" s="81">
        <v>11776</v>
      </c>
      <c r="Z118" s="81">
        <v>14077</v>
      </c>
      <c r="AA118" s="81">
        <v>4171</v>
      </c>
      <c r="AB118" s="81">
        <v>24705</v>
      </c>
      <c r="AC118" s="81">
        <v>100556</v>
      </c>
      <c r="AD118" s="81">
        <v>2.1692599245569029</v>
      </c>
      <c r="AE118" s="82"/>
      <c r="AF118" s="81">
        <v>51049428.042414904</v>
      </c>
      <c r="AG118" s="81">
        <v>1066396.4672971149</v>
      </c>
      <c r="AH118" s="81">
        <v>1306308.998149602</v>
      </c>
      <c r="AI118" s="81">
        <v>51076995.833812721</v>
      </c>
      <c r="AJ118" s="81">
        <v>56979325.458568431</v>
      </c>
      <c r="AK118" s="81">
        <v>0</v>
      </c>
      <c r="AL118" s="81">
        <v>0</v>
      </c>
      <c r="AM118" s="81">
        <v>3400670.6901312852</v>
      </c>
      <c r="AN118" s="81">
        <v>0</v>
      </c>
      <c r="AO118" s="81">
        <v>0</v>
      </c>
      <c r="AP118" s="82"/>
      <c r="AQ118" s="81">
        <v>700</v>
      </c>
      <c r="AR118" s="81">
        <v>153</v>
      </c>
      <c r="AS118" s="81">
        <v>1</v>
      </c>
      <c r="AT118" s="81">
        <v>1</v>
      </c>
      <c r="AU118" s="81">
        <v>0</v>
      </c>
      <c r="AV118" s="81">
        <v>0</v>
      </c>
      <c r="AW118" s="81" t="s">
        <v>564</v>
      </c>
      <c r="AX118" s="82"/>
      <c r="AY118" s="81">
        <v>3161.8580000000011</v>
      </c>
      <c r="AZ118" s="81">
        <v>24961.21</v>
      </c>
      <c r="BA118" s="81">
        <v>20</v>
      </c>
      <c r="BB118" s="81">
        <v>3</v>
      </c>
      <c r="BC118" s="81">
        <v>0</v>
      </c>
      <c r="BD118" s="81">
        <v>0</v>
      </c>
      <c r="BE118" s="81" t="s">
        <v>564</v>
      </c>
      <c r="BF118" s="82"/>
      <c r="BG118" s="81">
        <v>0</v>
      </c>
      <c r="BH118" s="81">
        <v>0</v>
      </c>
      <c r="BI118" s="81">
        <v>42.043999999999997</v>
      </c>
      <c r="BJ118" s="81">
        <v>0</v>
      </c>
      <c r="BK118" s="81">
        <v>0</v>
      </c>
      <c r="BL118" s="81">
        <v>0</v>
      </c>
      <c r="BM118" s="82"/>
      <c r="BN118" s="81">
        <v>0</v>
      </c>
      <c r="BO118" s="81">
        <v>0</v>
      </c>
      <c r="BP118" s="81">
        <v>3</v>
      </c>
      <c r="BQ118" s="81">
        <v>0</v>
      </c>
      <c r="BR118" s="81">
        <v>0</v>
      </c>
      <c r="BS118" s="81">
        <v>0</v>
      </c>
      <c r="BT118"/>
      <c r="BU118" s="80">
        <v>28.346</v>
      </c>
      <c r="BV118" s="80">
        <v>7.2910000000000004</v>
      </c>
      <c r="BW118" s="80">
        <v>6.407</v>
      </c>
      <c r="BX118" s="80">
        <v>0</v>
      </c>
      <c r="BY118" s="80">
        <v>0</v>
      </c>
      <c r="BZ118" s="80">
        <v>0</v>
      </c>
      <c r="CA118" s="80">
        <v>0</v>
      </c>
      <c r="CB118" s="80">
        <v>0</v>
      </c>
      <c r="CC118" s="80">
        <v>0</v>
      </c>
    </row>
    <row r="119" spans="1:81">
      <c r="A119" s="80" t="s">
        <v>1900</v>
      </c>
      <c r="B119" s="80">
        <v>424</v>
      </c>
      <c r="C119" s="80">
        <v>16</v>
      </c>
      <c r="D119" s="80">
        <v>25</v>
      </c>
      <c r="E119" s="80">
        <v>2019</v>
      </c>
      <c r="F119" s="80" t="s">
        <v>73</v>
      </c>
      <c r="G119" s="80" t="s">
        <v>1884</v>
      </c>
      <c r="H119" s="80" t="s">
        <v>1885</v>
      </c>
      <c r="I119" s="177"/>
      <c r="J119" s="81">
        <v>34.992817446836746</v>
      </c>
      <c r="K119" s="81">
        <v>1.2936179638151535</v>
      </c>
      <c r="L119" s="81">
        <v>5.5100145169629275</v>
      </c>
      <c r="M119" s="81">
        <v>31.575690902316435</v>
      </c>
      <c r="N119" s="81">
        <v>24.956128864586933</v>
      </c>
      <c r="O119" s="81">
        <v>22.380936756473925</v>
      </c>
      <c r="P119" s="81">
        <v>19.215559686714602</v>
      </c>
      <c r="Q119" s="81">
        <v>1.4979808753272172</v>
      </c>
      <c r="R119" s="81">
        <v>0.5594142415310237</v>
      </c>
      <c r="S119" s="81">
        <v>2.4307084715813749</v>
      </c>
      <c r="T119" s="82"/>
      <c r="U119" s="81">
        <v>4212851</v>
      </c>
      <c r="V119" s="81">
        <v>723</v>
      </c>
      <c r="W119" s="81">
        <v>158</v>
      </c>
      <c r="X119" s="81">
        <v>9256</v>
      </c>
      <c r="Y119" s="81">
        <v>11671</v>
      </c>
      <c r="Z119" s="81">
        <v>14012</v>
      </c>
      <c r="AA119" s="81">
        <v>3990</v>
      </c>
      <c r="AB119" s="81">
        <v>24275</v>
      </c>
      <c r="AC119" s="81">
        <v>98646</v>
      </c>
      <c r="AD119" s="81">
        <v>2.4307084715813749</v>
      </c>
      <c r="AE119" s="82"/>
      <c r="AF119" s="81">
        <v>49369955.488098577</v>
      </c>
      <c r="AG119" s="81">
        <v>1033284.96475067</v>
      </c>
      <c r="AH119" s="81">
        <v>1452437.933225079</v>
      </c>
      <c r="AI119" s="81">
        <v>51485185.611951023</v>
      </c>
      <c r="AJ119" s="81">
        <v>51064903.673414886</v>
      </c>
      <c r="AK119" s="81">
        <v>0</v>
      </c>
      <c r="AL119" s="81">
        <v>0</v>
      </c>
      <c r="AM119" s="81">
        <v>3306072.2578978394</v>
      </c>
      <c r="AN119" s="81">
        <v>0</v>
      </c>
      <c r="AO119" s="81">
        <v>0</v>
      </c>
      <c r="AP119" s="82"/>
      <c r="AQ119" s="81">
        <v>724</v>
      </c>
      <c r="AR119" s="81">
        <v>167</v>
      </c>
      <c r="AS119" s="81">
        <v>1</v>
      </c>
      <c r="AT119" s="81">
        <v>1</v>
      </c>
      <c r="AU119" s="81">
        <v>0</v>
      </c>
      <c r="AV119" s="81">
        <v>0</v>
      </c>
      <c r="AW119" s="81" t="s">
        <v>564</v>
      </c>
      <c r="AX119" s="82"/>
      <c r="AY119" s="81">
        <v>3276.2779999999998</v>
      </c>
      <c r="AZ119" s="81">
        <v>25631.709999999988</v>
      </c>
      <c r="BA119" s="81">
        <v>19.5</v>
      </c>
      <c r="BB119" s="81">
        <v>3.2</v>
      </c>
      <c r="BC119" s="81">
        <v>0</v>
      </c>
      <c r="BD119" s="81">
        <v>0</v>
      </c>
      <c r="BE119" s="81" t="s">
        <v>564</v>
      </c>
      <c r="BF119" s="82"/>
      <c r="BG119" s="81">
        <v>0</v>
      </c>
      <c r="BH119" s="81">
        <v>0</v>
      </c>
      <c r="BI119" s="81">
        <v>31.710999999999999</v>
      </c>
      <c r="BJ119" s="81">
        <v>0</v>
      </c>
      <c r="BK119" s="81">
        <v>0</v>
      </c>
      <c r="BL119" s="81">
        <v>0</v>
      </c>
      <c r="BM119" s="82"/>
      <c r="BN119" s="81">
        <v>0</v>
      </c>
      <c r="BO119" s="81">
        <v>0</v>
      </c>
      <c r="BP119" s="81">
        <v>4</v>
      </c>
      <c r="BQ119" s="81">
        <v>0</v>
      </c>
      <c r="BR119" s="81">
        <v>0</v>
      </c>
      <c r="BS119" s="81">
        <v>0</v>
      </c>
      <c r="BT119"/>
      <c r="BU119" s="80">
        <v>27.532</v>
      </c>
      <c r="BV119" s="80">
        <v>0</v>
      </c>
      <c r="BW119" s="80">
        <v>0</v>
      </c>
      <c r="BX119" s="80">
        <v>0</v>
      </c>
      <c r="BY119" s="80">
        <v>0</v>
      </c>
      <c r="BZ119" s="80">
        <v>4.1790000000000003</v>
      </c>
      <c r="CA119" s="80">
        <v>0</v>
      </c>
      <c r="CB119" s="80">
        <v>0</v>
      </c>
      <c r="CC119" s="80">
        <v>0</v>
      </c>
    </row>
    <row r="120" spans="1:81">
      <c r="A120" s="80" t="s">
        <v>1901</v>
      </c>
      <c r="B120" s="80">
        <v>425</v>
      </c>
      <c r="C120" s="80">
        <v>17</v>
      </c>
      <c r="D120" s="80">
        <v>25</v>
      </c>
      <c r="E120" s="80">
        <v>2020</v>
      </c>
      <c r="F120" s="80" t="s">
        <v>218</v>
      </c>
      <c r="G120" s="80" t="s">
        <v>1884</v>
      </c>
      <c r="H120" s="80" t="s">
        <v>1885</v>
      </c>
      <c r="I120" s="177"/>
      <c r="J120" s="81">
        <v>29.226395365997451</v>
      </c>
      <c r="K120" s="81">
        <v>1.3669445680912857</v>
      </c>
      <c r="L120" s="81">
        <v>6.0209462445686217</v>
      </c>
      <c r="M120" s="81">
        <v>28.66799868754973</v>
      </c>
      <c r="N120" s="81">
        <v>25.86450787534833</v>
      </c>
      <c r="O120" s="81">
        <v>19.57807998976071</v>
      </c>
      <c r="P120" s="81">
        <v>18.08938357723812</v>
      </c>
      <c r="Q120" s="81">
        <v>1.4007290915160169</v>
      </c>
      <c r="R120" s="81">
        <v>0.53267564530140987</v>
      </c>
      <c r="S120" s="81">
        <v>2.6001577829486529</v>
      </c>
      <c r="T120" s="82"/>
      <c r="U120" s="81">
        <v>3520528</v>
      </c>
      <c r="V120" s="81">
        <v>701</v>
      </c>
      <c r="W120" s="81">
        <v>194</v>
      </c>
      <c r="X120" s="81">
        <v>8882</v>
      </c>
      <c r="Y120" s="81">
        <v>11518</v>
      </c>
      <c r="Z120" s="81">
        <v>13990</v>
      </c>
      <c r="AA120" s="81">
        <v>4081</v>
      </c>
      <c r="AB120" s="81">
        <v>23756</v>
      </c>
      <c r="AC120" s="81">
        <v>94421</v>
      </c>
      <c r="AD120" s="81">
        <v>2.6001577829486529</v>
      </c>
      <c r="AE120" s="82"/>
      <c r="AF120" s="81">
        <v>40608786.303366162</v>
      </c>
      <c r="AG120" s="81">
        <v>1005222.4725951924</v>
      </c>
      <c r="AH120" s="81">
        <v>1846657.57306335</v>
      </c>
      <c r="AI120" s="81">
        <v>45565577.40993993</v>
      </c>
      <c r="AJ120" s="81">
        <v>53537935.355026387</v>
      </c>
      <c r="AK120" s="81"/>
      <c r="AL120" s="81"/>
      <c r="AM120" s="81">
        <v>3100421.9346648972</v>
      </c>
      <c r="AN120" s="81"/>
      <c r="AO120" s="81"/>
      <c r="AP120" s="82"/>
      <c r="AQ120" s="81">
        <v>745</v>
      </c>
      <c r="AR120" s="81">
        <v>210</v>
      </c>
      <c r="AS120" s="81">
        <v>1</v>
      </c>
      <c r="AT120" s="81">
        <v>1</v>
      </c>
      <c r="AU120" s="81">
        <v>0</v>
      </c>
      <c r="AV120" s="81">
        <v>0</v>
      </c>
      <c r="AW120" s="81">
        <v>1</v>
      </c>
      <c r="AX120" s="82"/>
      <c r="AY120" s="81">
        <v>3384.0780000000018</v>
      </c>
      <c r="AZ120" s="81">
        <v>30368.31000000003</v>
      </c>
      <c r="BA120" s="81">
        <v>19.5</v>
      </c>
      <c r="BB120" s="81">
        <v>3.2</v>
      </c>
      <c r="BC120" s="81">
        <v>0</v>
      </c>
      <c r="BD120" s="81">
        <v>0</v>
      </c>
      <c r="BE120" s="81">
        <v>19.5</v>
      </c>
      <c r="BF120" s="82"/>
      <c r="BG120" s="81">
        <v>0</v>
      </c>
      <c r="BH120" s="81">
        <v>0</v>
      </c>
      <c r="BI120" s="81">
        <v>32.97</v>
      </c>
      <c r="BJ120" s="81">
        <v>0</v>
      </c>
      <c r="BK120" s="81">
        <v>0</v>
      </c>
      <c r="BL120" s="81">
        <v>0</v>
      </c>
      <c r="BM120" s="82"/>
      <c r="BN120" s="81">
        <v>0</v>
      </c>
      <c r="BO120" s="81">
        <v>0</v>
      </c>
      <c r="BP120" s="81">
        <v>4</v>
      </c>
      <c r="BQ120" s="81">
        <v>0</v>
      </c>
      <c r="BR120" s="81">
        <v>0</v>
      </c>
      <c r="BS120" s="81">
        <v>0</v>
      </c>
      <c r="BT120"/>
      <c r="BU120" s="80">
        <v>26.206</v>
      </c>
      <c r="BV120" s="80">
        <v>0</v>
      </c>
      <c r="BW120" s="80">
        <v>0</v>
      </c>
      <c r="BX120" s="80">
        <v>0</v>
      </c>
      <c r="BY120" s="80">
        <v>0</v>
      </c>
      <c r="BZ120" s="80">
        <v>6.7640000000000002</v>
      </c>
      <c r="CA120" s="80">
        <v>0</v>
      </c>
      <c r="CB120" s="80">
        <v>0</v>
      </c>
      <c r="CC120" s="80">
        <v>0</v>
      </c>
    </row>
    <row r="121" spans="1:81">
      <c r="A121" s="80" t="s">
        <v>1902</v>
      </c>
      <c r="B121" s="80">
        <v>425</v>
      </c>
      <c r="C121" s="80">
        <v>18</v>
      </c>
      <c r="D121" s="80">
        <v>25</v>
      </c>
      <c r="E121" s="80">
        <v>2021</v>
      </c>
      <c r="F121" s="80" t="s">
        <v>75</v>
      </c>
      <c r="G121" s="174" t="s">
        <v>1884</v>
      </c>
      <c r="H121" s="80" t="s">
        <v>1885</v>
      </c>
      <c r="I121" s="177"/>
      <c r="J121" s="81">
        <v>28.570640366989551</v>
      </c>
      <c r="K121" s="81">
        <v>1.3993684879761021</v>
      </c>
      <c r="L121" s="81">
        <v>5.3792355949985016</v>
      </c>
      <c r="M121" s="81">
        <v>26.307449898024643</v>
      </c>
      <c r="N121" s="81">
        <v>19.319754633440148</v>
      </c>
      <c r="O121" s="81">
        <v>18.637186391319904</v>
      </c>
      <c r="P121" s="81">
        <v>18.60842508682984</v>
      </c>
      <c r="Q121" s="81">
        <v>1.3871068802340929</v>
      </c>
      <c r="R121" s="81">
        <v>0.60768388163258713</v>
      </c>
      <c r="S121" s="81">
        <v>2.5324332482650092</v>
      </c>
      <c r="T121" s="82"/>
      <c r="U121" s="81">
        <v>4397797</v>
      </c>
      <c r="V121" s="81">
        <v>701</v>
      </c>
      <c r="W121" s="81">
        <v>194</v>
      </c>
      <c r="X121" s="81">
        <v>8882</v>
      </c>
      <c r="Y121" s="81">
        <v>11400</v>
      </c>
      <c r="Z121" s="81">
        <v>13713</v>
      </c>
      <c r="AA121" s="81">
        <v>4094</v>
      </c>
      <c r="AB121" s="81">
        <v>23246</v>
      </c>
      <c r="AC121" s="81">
        <v>104405.99999999999</v>
      </c>
      <c r="AD121" s="81">
        <v>2.5324332482650092</v>
      </c>
      <c r="AE121" s="82"/>
      <c r="AF121" s="81">
        <v>44220221.932917081</v>
      </c>
      <c r="AG121" s="81">
        <v>1076016.7371029765</v>
      </c>
      <c r="AH121" s="81">
        <v>1708454.6839691752</v>
      </c>
      <c r="AI121" s="81">
        <v>50093353.42358464</v>
      </c>
      <c r="AJ121" s="81">
        <v>47622762.231748469</v>
      </c>
      <c r="AK121" s="81">
        <v>0</v>
      </c>
      <c r="AL121" s="81">
        <v>0</v>
      </c>
      <c r="AM121" s="81">
        <v>3051360.3359801867</v>
      </c>
      <c r="AN121" s="81">
        <v>0</v>
      </c>
      <c r="AO121" s="81">
        <v>0</v>
      </c>
      <c r="AP121" s="82"/>
      <c r="AQ121" s="81">
        <v>768</v>
      </c>
      <c r="AR121" s="81">
        <v>237</v>
      </c>
      <c r="AS121" s="81">
        <v>1</v>
      </c>
      <c r="AT121" s="81">
        <v>1</v>
      </c>
      <c r="AU121" s="81">
        <v>0</v>
      </c>
      <c r="AV121" s="81">
        <v>0</v>
      </c>
      <c r="AW121" s="81"/>
      <c r="AX121" s="82"/>
      <c r="AY121" s="81">
        <v>3527.068000000002</v>
      </c>
      <c r="AZ121" s="81">
        <v>101747.9099999999</v>
      </c>
      <c r="BA121" s="81">
        <v>19.5</v>
      </c>
      <c r="BB121" s="81">
        <v>3.2</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1903</v>
      </c>
      <c r="B122" s="80">
        <v>425</v>
      </c>
      <c r="C122" s="80">
        <v>19</v>
      </c>
      <c r="D122" s="80">
        <v>25</v>
      </c>
      <c r="E122" s="80">
        <v>2022</v>
      </c>
      <c r="F122" s="80" t="s">
        <v>568</v>
      </c>
      <c r="G122" s="174" t="s">
        <v>1884</v>
      </c>
      <c r="H122" s="80" t="s">
        <v>1885</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802</v>
      </c>
      <c r="AR122" s="81">
        <v>243</v>
      </c>
      <c r="AS122" s="81">
        <v>1</v>
      </c>
      <c r="AT122" s="81">
        <v>1</v>
      </c>
      <c r="AU122" s="81">
        <v>0</v>
      </c>
      <c r="AV122" s="81">
        <v>0</v>
      </c>
      <c r="AW122" s="81"/>
      <c r="AX122" s="82"/>
      <c r="AY122" s="81">
        <v>3712.3680000000031</v>
      </c>
      <c r="AZ122" s="81">
        <v>105847.90999999989</v>
      </c>
      <c r="BA122" s="81">
        <v>19.5</v>
      </c>
      <c r="BB122" s="81">
        <v>3.2</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1904</v>
      </c>
      <c r="B123" s="80">
        <v>103</v>
      </c>
      <c r="C123" s="80">
        <v>1</v>
      </c>
      <c r="D123" s="80">
        <v>7</v>
      </c>
      <c r="E123" s="80">
        <v>1990</v>
      </c>
      <c r="F123" s="80" t="s">
        <v>562</v>
      </c>
      <c r="G123" s="80" t="s">
        <v>1905</v>
      </c>
      <c r="H123" s="80" t="s">
        <v>1906</v>
      </c>
      <c r="I123" s="177"/>
      <c r="J123" s="81">
        <v>143.24208555061222</v>
      </c>
      <c r="K123" s="81">
        <v>3.6145094709081431</v>
      </c>
      <c r="L123" s="81">
        <v>6.1005145674591752</v>
      </c>
      <c r="M123" s="81">
        <v>14.892388355626183</v>
      </c>
      <c r="N123" s="81">
        <v>15.971192090412455</v>
      </c>
      <c r="O123" s="81">
        <v>22.559533660674411</v>
      </c>
      <c r="P123" s="81">
        <v>31.769553406618623</v>
      </c>
      <c r="Q123" s="81">
        <v>1.6278035298113471</v>
      </c>
      <c r="R123" s="81">
        <v>0</v>
      </c>
      <c r="S123" s="81">
        <v>1.7374676067500816</v>
      </c>
      <c r="T123" s="82"/>
      <c r="U123" s="81">
        <v>3464758</v>
      </c>
      <c r="V123" s="81">
        <v>1228</v>
      </c>
      <c r="W123" s="81">
        <v>59</v>
      </c>
      <c r="X123" s="81">
        <v>5017</v>
      </c>
      <c r="Y123" s="81">
        <v>7188</v>
      </c>
      <c r="Z123" s="81">
        <v>9279</v>
      </c>
      <c r="AA123" s="81">
        <v>7714</v>
      </c>
      <c r="AB123" s="81">
        <v>26430</v>
      </c>
      <c r="AC123" s="81">
        <v>0</v>
      </c>
      <c r="AD123" s="81">
        <v>1.7374676067500816</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1907</v>
      </c>
      <c r="B124" s="80">
        <v>104</v>
      </c>
      <c r="C124" s="80">
        <v>2</v>
      </c>
      <c r="D124" s="80">
        <v>7</v>
      </c>
      <c r="E124" s="80">
        <v>2005</v>
      </c>
      <c r="F124" s="80" t="s">
        <v>565</v>
      </c>
      <c r="G124" s="80" t="s">
        <v>1905</v>
      </c>
      <c r="H124" s="80" t="s">
        <v>1906</v>
      </c>
      <c r="I124" s="177"/>
      <c r="J124" s="81">
        <v>161.67443658939123</v>
      </c>
      <c r="K124" s="81">
        <v>3.016522141402834</v>
      </c>
      <c r="L124" s="81">
        <v>9.4737679476030738</v>
      </c>
      <c r="M124" s="81">
        <v>24.31315971906492</v>
      </c>
      <c r="N124" s="81">
        <v>23.769446627850648</v>
      </c>
      <c r="O124" s="81">
        <v>32.235492118701714</v>
      </c>
      <c r="P124" s="81">
        <v>35.88957145684023</v>
      </c>
      <c r="Q124" s="81">
        <v>1.5708453895511365</v>
      </c>
      <c r="R124" s="81">
        <v>0</v>
      </c>
      <c r="S124" s="81">
        <v>1.8083343679274286</v>
      </c>
      <c r="T124" s="82"/>
      <c r="U124" s="81">
        <v>4104080</v>
      </c>
      <c r="V124" s="81">
        <v>1275</v>
      </c>
      <c r="W124" s="81">
        <v>101</v>
      </c>
      <c r="X124" s="81">
        <v>4551</v>
      </c>
      <c r="Y124" s="81">
        <v>9053</v>
      </c>
      <c r="Z124" s="81">
        <v>15343</v>
      </c>
      <c r="AA124" s="81">
        <v>7137</v>
      </c>
      <c r="AB124" s="81">
        <v>26663</v>
      </c>
      <c r="AC124" s="81">
        <v>0</v>
      </c>
      <c r="AD124" s="81">
        <v>1.8083343679274286</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1908</v>
      </c>
      <c r="B125" s="80">
        <v>105</v>
      </c>
      <c r="C125" s="80">
        <v>3</v>
      </c>
      <c r="D125" s="80">
        <v>7</v>
      </c>
      <c r="E125" s="80">
        <v>2006</v>
      </c>
      <c r="F125" s="80" t="s">
        <v>566</v>
      </c>
      <c r="G125" s="80" t="s">
        <v>1905</v>
      </c>
      <c r="H125" s="80" t="s">
        <v>1906</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1909</v>
      </c>
      <c r="B126" s="80">
        <v>106</v>
      </c>
      <c r="C126" s="80">
        <v>4</v>
      </c>
      <c r="D126" s="80">
        <v>7</v>
      </c>
      <c r="E126" s="80">
        <v>2007</v>
      </c>
      <c r="F126" s="80" t="s">
        <v>567</v>
      </c>
      <c r="G126" s="80" t="s">
        <v>1905</v>
      </c>
      <c r="H126" s="80" t="s">
        <v>1906</v>
      </c>
      <c r="I126" s="177"/>
      <c r="J126" s="81">
        <v>155.4096265863557</v>
      </c>
      <c r="K126" s="81">
        <v>2.9085613028533577</v>
      </c>
      <c r="L126" s="81">
        <v>8.9637909105909941</v>
      </c>
      <c r="M126" s="81">
        <v>22.736662128768518</v>
      </c>
      <c r="N126" s="81">
        <v>28.646735119572149</v>
      </c>
      <c r="O126" s="81">
        <v>31.384950847109845</v>
      </c>
      <c r="P126" s="81">
        <v>35.592314830402856</v>
      </c>
      <c r="Q126" s="81">
        <v>1.6309399598096483</v>
      </c>
      <c r="R126" s="81">
        <v>0</v>
      </c>
      <c r="S126" s="81">
        <v>2.7080073446910449</v>
      </c>
      <c r="T126" s="82"/>
      <c r="U126" s="81">
        <v>4432536</v>
      </c>
      <c r="V126" s="81">
        <v>1199</v>
      </c>
      <c r="W126" s="81">
        <v>110</v>
      </c>
      <c r="X126" s="81">
        <v>5096</v>
      </c>
      <c r="Y126" s="81">
        <v>9144</v>
      </c>
      <c r="Z126" s="81">
        <v>15529</v>
      </c>
      <c r="AA126" s="81">
        <v>6970</v>
      </c>
      <c r="AB126" s="81">
        <v>26219</v>
      </c>
      <c r="AC126" s="81">
        <v>0</v>
      </c>
      <c r="AD126" s="81">
        <v>2.7080073446910449</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1910</v>
      </c>
      <c r="B127" s="80">
        <v>107</v>
      </c>
      <c r="C127" s="80">
        <v>5</v>
      </c>
      <c r="D127" s="80">
        <v>7</v>
      </c>
      <c r="E127" s="80">
        <v>2008</v>
      </c>
      <c r="F127" s="80" t="s">
        <v>84</v>
      </c>
      <c r="G127" s="80" t="s">
        <v>1905</v>
      </c>
      <c r="H127" s="80" t="s">
        <v>1906</v>
      </c>
      <c r="I127" s="177"/>
      <c r="J127" s="81">
        <v>143.21743750241544</v>
      </c>
      <c r="K127" s="81">
        <v>2.288849509345964</v>
      </c>
      <c r="L127" s="81">
        <v>7.8655333579765347</v>
      </c>
      <c r="M127" s="81">
        <v>25.667108471640404</v>
      </c>
      <c r="N127" s="81">
        <v>27.275503231063109</v>
      </c>
      <c r="O127" s="81">
        <v>30.426182104020224</v>
      </c>
      <c r="P127" s="81">
        <v>34.383695987925314</v>
      </c>
      <c r="Q127" s="81">
        <v>1.5933739517140089</v>
      </c>
      <c r="R127" s="81">
        <v>0</v>
      </c>
      <c r="S127" s="81">
        <v>3.1979366469892829</v>
      </c>
      <c r="T127" s="82"/>
      <c r="U127" s="81">
        <v>4718837</v>
      </c>
      <c r="V127" s="81">
        <v>1199</v>
      </c>
      <c r="W127" s="81">
        <v>110</v>
      </c>
      <c r="X127" s="81">
        <v>5096</v>
      </c>
      <c r="Y127" s="81">
        <v>9185</v>
      </c>
      <c r="Z127" s="81">
        <v>15583</v>
      </c>
      <c r="AA127" s="81">
        <v>6741</v>
      </c>
      <c r="AB127" s="81">
        <v>26036</v>
      </c>
      <c r="AC127" s="81">
        <v>0</v>
      </c>
      <c r="AD127" s="81">
        <v>3.1979366469892829</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1911</v>
      </c>
      <c r="B128" s="80">
        <v>108</v>
      </c>
      <c r="C128" s="80">
        <v>6</v>
      </c>
      <c r="D128" s="80">
        <v>7</v>
      </c>
      <c r="E128" s="80">
        <v>2009</v>
      </c>
      <c r="F128" s="80" t="s">
        <v>85</v>
      </c>
      <c r="G128" s="80" t="s">
        <v>1905</v>
      </c>
      <c r="H128" s="80" t="s">
        <v>1906</v>
      </c>
      <c r="I128" s="177"/>
      <c r="J128" s="81">
        <v>155.51917415985318</v>
      </c>
      <c r="K128" s="81">
        <v>1.7109132479345677</v>
      </c>
      <c r="L128" s="81">
        <v>6.4318471130909352</v>
      </c>
      <c r="M128" s="81">
        <v>23.024088084116521</v>
      </c>
      <c r="N128" s="81">
        <v>25.274285309425437</v>
      </c>
      <c r="O128" s="81">
        <v>30.920365575218067</v>
      </c>
      <c r="P128" s="81">
        <v>33.050175154976927</v>
      </c>
      <c r="Q128" s="81">
        <v>1.5085246801117922</v>
      </c>
      <c r="R128" s="81">
        <v>0</v>
      </c>
      <c r="S128" s="81">
        <v>2.1719007812055917</v>
      </c>
      <c r="T128" s="82"/>
      <c r="U128" s="81">
        <v>4427875</v>
      </c>
      <c r="V128" s="81">
        <v>1152</v>
      </c>
      <c r="W128" s="81">
        <v>116</v>
      </c>
      <c r="X128" s="81">
        <v>5203</v>
      </c>
      <c r="Y128" s="81">
        <v>9237</v>
      </c>
      <c r="Z128" s="81">
        <v>15631</v>
      </c>
      <c r="AA128" s="81">
        <v>6652</v>
      </c>
      <c r="AB128" s="81">
        <v>25876</v>
      </c>
      <c r="AC128" s="81">
        <v>0</v>
      </c>
      <c r="AD128" s="81">
        <v>2.1719007812055917</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3.78</v>
      </c>
      <c r="BH128" s="81">
        <v>0</v>
      </c>
      <c r="BI128" s="81">
        <v>0</v>
      </c>
      <c r="BJ128" s="81">
        <v>0</v>
      </c>
      <c r="BK128" s="81">
        <v>5.22</v>
      </c>
      <c r="BL128" s="81">
        <v>0</v>
      </c>
      <c r="BM128" s="82"/>
      <c r="BN128" s="81">
        <v>1</v>
      </c>
      <c r="BO128" s="81">
        <v>0</v>
      </c>
      <c r="BP128" s="81">
        <v>0</v>
      </c>
      <c r="BQ128" s="81">
        <v>0</v>
      </c>
      <c r="BR128" s="81">
        <v>1</v>
      </c>
      <c r="BS128" s="81">
        <v>0</v>
      </c>
      <c r="BT128"/>
      <c r="BU128" s="80"/>
      <c r="BV128" s="80"/>
      <c r="BW128" s="80"/>
      <c r="BX128" s="80"/>
      <c r="BY128" s="80"/>
      <c r="BZ128" s="80"/>
      <c r="CA128" s="80"/>
      <c r="CB128" s="80"/>
      <c r="CC128" s="80"/>
    </row>
    <row r="129" spans="1:81">
      <c r="A129" s="80" t="s">
        <v>1912</v>
      </c>
      <c r="B129" s="80">
        <v>109</v>
      </c>
      <c r="C129" s="80">
        <v>7</v>
      </c>
      <c r="D129" s="80">
        <v>7</v>
      </c>
      <c r="E129" s="80">
        <v>2010</v>
      </c>
      <c r="F129" s="80" t="s">
        <v>86</v>
      </c>
      <c r="G129" s="80" t="s">
        <v>1905</v>
      </c>
      <c r="H129" s="80" t="s">
        <v>1906</v>
      </c>
      <c r="I129" s="177"/>
      <c r="J129" s="81">
        <v>134.68910556444638</v>
      </c>
      <c r="K129" s="81">
        <v>1.8233634044544262</v>
      </c>
      <c r="L129" s="81">
        <v>6.0893941259430875</v>
      </c>
      <c r="M129" s="81">
        <v>22.982718691095446</v>
      </c>
      <c r="N129" s="81">
        <v>25.890933972015933</v>
      </c>
      <c r="O129" s="81">
        <v>30.936837938093756</v>
      </c>
      <c r="P129" s="81">
        <v>33.295406384340104</v>
      </c>
      <c r="Q129" s="81">
        <v>1.5610653975285453</v>
      </c>
      <c r="R129" s="81">
        <v>0</v>
      </c>
      <c r="S129" s="81">
        <v>2.9834019501171638</v>
      </c>
      <c r="T129" s="82"/>
      <c r="U129" s="81">
        <v>3479921</v>
      </c>
      <c r="V129" s="81">
        <v>1152</v>
      </c>
      <c r="W129" s="81">
        <v>116</v>
      </c>
      <c r="X129" s="81">
        <v>5203</v>
      </c>
      <c r="Y129" s="81">
        <v>9263</v>
      </c>
      <c r="Z129" s="81">
        <v>15712</v>
      </c>
      <c r="AA129" s="81">
        <v>6534</v>
      </c>
      <c r="AB129" s="81">
        <v>25658</v>
      </c>
      <c r="AC129" s="81">
        <v>0</v>
      </c>
      <c r="AD129" s="81">
        <v>2.9834019501171638</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3.8610000000000002</v>
      </c>
      <c r="BH129" s="81">
        <v>0</v>
      </c>
      <c r="BI129" s="81">
        <v>0</v>
      </c>
      <c r="BJ129" s="81">
        <v>0</v>
      </c>
      <c r="BK129" s="81">
        <v>4.4640000000000004</v>
      </c>
      <c r="BL129" s="81">
        <v>0</v>
      </c>
      <c r="BM129" s="82"/>
      <c r="BN129" s="81">
        <v>1</v>
      </c>
      <c r="BO129" s="81">
        <v>0</v>
      </c>
      <c r="BP129" s="81">
        <v>0</v>
      </c>
      <c r="BQ129" s="81">
        <v>0</v>
      </c>
      <c r="BR129" s="81">
        <v>1</v>
      </c>
      <c r="BS129" s="81">
        <v>0</v>
      </c>
      <c r="BT129"/>
      <c r="BU129" s="80">
        <v>8.3249999999999993</v>
      </c>
      <c r="BV129" s="80">
        <v>0</v>
      </c>
      <c r="BW129" s="80">
        <v>0</v>
      </c>
      <c r="BX129" s="80">
        <v>0</v>
      </c>
      <c r="BY129" s="80">
        <v>0</v>
      </c>
      <c r="BZ129" s="80">
        <v>0</v>
      </c>
      <c r="CA129" s="80">
        <v>0</v>
      </c>
      <c r="CB129" s="80">
        <v>0</v>
      </c>
      <c r="CC129" s="80">
        <v>0</v>
      </c>
    </row>
    <row r="130" spans="1:81">
      <c r="A130" s="80" t="s">
        <v>1913</v>
      </c>
      <c r="B130" s="80">
        <v>110</v>
      </c>
      <c r="C130" s="80">
        <v>8</v>
      </c>
      <c r="D130" s="80">
        <v>7</v>
      </c>
      <c r="E130" s="80">
        <v>2011</v>
      </c>
      <c r="F130" s="80" t="s">
        <v>87</v>
      </c>
      <c r="G130" s="80" t="s">
        <v>1905</v>
      </c>
      <c r="H130" s="80" t="s">
        <v>1906</v>
      </c>
      <c r="I130" s="177"/>
      <c r="J130" s="81">
        <v>128.19373838888183</v>
      </c>
      <c r="K130" s="81">
        <v>2.8783547858435261</v>
      </c>
      <c r="L130" s="81">
        <v>5.9368050923013698</v>
      </c>
      <c r="M130" s="81">
        <v>26.626621791379815</v>
      </c>
      <c r="N130" s="81">
        <v>27.431961812639194</v>
      </c>
      <c r="O130" s="81">
        <v>30.492937125504085</v>
      </c>
      <c r="P130" s="81">
        <v>32.105592152798593</v>
      </c>
      <c r="Q130" s="81">
        <v>1.7861784930058593</v>
      </c>
      <c r="R130" s="81">
        <v>0</v>
      </c>
      <c r="S130" s="81">
        <v>3.2912115460536318</v>
      </c>
      <c r="T130" s="82"/>
      <c r="U130" s="81">
        <v>3467565</v>
      </c>
      <c r="V130" s="81">
        <v>1152</v>
      </c>
      <c r="W130" s="81">
        <v>116</v>
      </c>
      <c r="X130" s="81">
        <v>5203</v>
      </c>
      <c r="Y130" s="81">
        <v>9340</v>
      </c>
      <c r="Z130" s="81">
        <v>15823</v>
      </c>
      <c r="AA130" s="81">
        <v>6488</v>
      </c>
      <c r="AB130" s="81">
        <v>25452</v>
      </c>
      <c r="AC130" s="81">
        <v>0</v>
      </c>
      <c r="AD130" s="81">
        <v>3.2912115460536318</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3.3730000000000002</v>
      </c>
      <c r="BH130" s="81">
        <v>0</v>
      </c>
      <c r="BI130" s="81">
        <v>0</v>
      </c>
      <c r="BJ130" s="81">
        <v>0</v>
      </c>
      <c r="BK130" s="81">
        <v>4.1870000000000003</v>
      </c>
      <c r="BL130" s="81">
        <v>0</v>
      </c>
      <c r="BM130" s="82"/>
      <c r="BN130" s="81">
        <v>1</v>
      </c>
      <c r="BO130" s="81">
        <v>0</v>
      </c>
      <c r="BP130" s="81">
        <v>0</v>
      </c>
      <c r="BQ130" s="81">
        <v>0</v>
      </c>
      <c r="BR130" s="81">
        <v>1</v>
      </c>
      <c r="BS130" s="81">
        <v>0</v>
      </c>
      <c r="BT130"/>
      <c r="BU130" s="80">
        <v>7.56</v>
      </c>
      <c r="BV130" s="80">
        <v>0</v>
      </c>
      <c r="BW130" s="80">
        <v>0</v>
      </c>
      <c r="BX130" s="80">
        <v>0</v>
      </c>
      <c r="BY130" s="80">
        <v>0</v>
      </c>
      <c r="BZ130" s="80">
        <v>0</v>
      </c>
      <c r="CA130" s="80">
        <v>0</v>
      </c>
      <c r="CB130" s="80">
        <v>0</v>
      </c>
      <c r="CC130" s="80">
        <v>0</v>
      </c>
    </row>
    <row r="131" spans="1:81">
      <c r="A131" s="80" t="s">
        <v>1914</v>
      </c>
      <c r="B131" s="80">
        <v>111</v>
      </c>
      <c r="C131" s="80">
        <v>9</v>
      </c>
      <c r="D131" s="80">
        <v>7</v>
      </c>
      <c r="E131" s="80">
        <v>2012</v>
      </c>
      <c r="F131" s="80" t="s">
        <v>88</v>
      </c>
      <c r="G131" s="80" t="s">
        <v>1905</v>
      </c>
      <c r="H131" s="80" t="s">
        <v>1906</v>
      </c>
      <c r="I131" s="177"/>
      <c r="J131" s="81">
        <v>135.70601952670125</v>
      </c>
      <c r="K131" s="81">
        <v>2.8558290729398168</v>
      </c>
      <c r="L131" s="81">
        <v>5.9604973523845111</v>
      </c>
      <c r="M131" s="81">
        <v>29.755324647587305</v>
      </c>
      <c r="N131" s="81">
        <v>31.054436580453352</v>
      </c>
      <c r="O131" s="81">
        <v>30.499625505077368</v>
      </c>
      <c r="P131" s="81">
        <v>31.870225489969766</v>
      </c>
      <c r="Q131" s="81">
        <v>1.9433088867804726</v>
      </c>
      <c r="R131" s="81">
        <v>0</v>
      </c>
      <c r="S131" s="81">
        <v>3.0323697790241431</v>
      </c>
      <c r="T131" s="82"/>
      <c r="U131" s="81">
        <v>3688426</v>
      </c>
      <c r="V131" s="81">
        <v>1152</v>
      </c>
      <c r="W131" s="81">
        <v>116</v>
      </c>
      <c r="X131" s="81">
        <v>5203</v>
      </c>
      <c r="Y131" s="81">
        <v>9618</v>
      </c>
      <c r="Z131" s="81">
        <v>15952</v>
      </c>
      <c r="AA131" s="81">
        <v>6404</v>
      </c>
      <c r="AB131" s="81">
        <v>25487</v>
      </c>
      <c r="AC131" s="81">
        <v>0</v>
      </c>
      <c r="AD131" s="81">
        <v>3.0323697790241431</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4.5609999999999999</v>
      </c>
      <c r="BH131" s="81">
        <v>0</v>
      </c>
      <c r="BI131" s="81">
        <v>0</v>
      </c>
      <c r="BJ131" s="81">
        <v>0</v>
      </c>
      <c r="BK131" s="81">
        <v>5.0140000000000002</v>
      </c>
      <c r="BL131" s="81">
        <v>0</v>
      </c>
      <c r="BM131" s="82"/>
      <c r="BN131" s="81">
        <v>1</v>
      </c>
      <c r="BO131" s="81">
        <v>0</v>
      </c>
      <c r="BP131" s="81">
        <v>0</v>
      </c>
      <c r="BQ131" s="81">
        <v>0</v>
      </c>
      <c r="BR131" s="81">
        <v>1</v>
      </c>
      <c r="BS131" s="81">
        <v>0</v>
      </c>
      <c r="BT131"/>
      <c r="BU131" s="80">
        <v>9.5749999999999993</v>
      </c>
      <c r="BV131" s="80">
        <v>0</v>
      </c>
      <c r="BW131" s="80">
        <v>0</v>
      </c>
      <c r="BX131" s="80">
        <v>0</v>
      </c>
      <c r="BY131" s="80">
        <v>0</v>
      </c>
      <c r="BZ131" s="80">
        <v>0</v>
      </c>
      <c r="CA131" s="80">
        <v>0</v>
      </c>
      <c r="CB131" s="80">
        <v>0</v>
      </c>
      <c r="CC131" s="80">
        <v>0</v>
      </c>
    </row>
    <row r="132" spans="1:81">
      <c r="A132" s="80" t="s">
        <v>1915</v>
      </c>
      <c r="B132" s="80">
        <v>112</v>
      </c>
      <c r="C132" s="80">
        <v>10</v>
      </c>
      <c r="D132" s="80">
        <v>7</v>
      </c>
      <c r="E132" s="80">
        <v>2013</v>
      </c>
      <c r="F132" s="80" t="s">
        <v>89</v>
      </c>
      <c r="G132" s="80" t="s">
        <v>1905</v>
      </c>
      <c r="H132" s="80" t="s">
        <v>1906</v>
      </c>
      <c r="I132" s="177"/>
      <c r="J132" s="81">
        <v>151.574942513846</v>
      </c>
      <c r="K132" s="81">
        <v>2.5453635500857308</v>
      </c>
      <c r="L132" s="81">
        <v>5.9620109383462205</v>
      </c>
      <c r="M132" s="81">
        <v>29.502005239094302</v>
      </c>
      <c r="N132" s="81">
        <v>32.288288053095243</v>
      </c>
      <c r="O132" s="81">
        <v>29.470611282202572</v>
      </c>
      <c r="P132" s="81">
        <v>31.800485251511418</v>
      </c>
      <c r="Q132" s="81">
        <v>1.9587367359883006</v>
      </c>
      <c r="R132" s="81">
        <v>0</v>
      </c>
      <c r="S132" s="81">
        <v>2.5499342740786033</v>
      </c>
      <c r="T132" s="82"/>
      <c r="U132" s="81">
        <v>4013080</v>
      </c>
      <c r="V132" s="81">
        <v>1152</v>
      </c>
      <c r="W132" s="81">
        <v>116</v>
      </c>
      <c r="X132" s="81">
        <v>5203</v>
      </c>
      <c r="Y132" s="81">
        <v>9515</v>
      </c>
      <c r="Z132" s="81">
        <v>16102</v>
      </c>
      <c r="AA132" s="81">
        <v>6366</v>
      </c>
      <c r="AB132" s="81">
        <v>25321</v>
      </c>
      <c r="AC132" s="81">
        <v>0</v>
      </c>
      <c r="AD132" s="81">
        <v>2.5499342740786033</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5.2140000000000004</v>
      </c>
      <c r="BH132" s="81">
        <v>0</v>
      </c>
      <c r="BI132" s="81">
        <v>0</v>
      </c>
      <c r="BJ132" s="81">
        <v>0</v>
      </c>
      <c r="BK132" s="81">
        <v>5.8120000000000003</v>
      </c>
      <c r="BL132" s="81">
        <v>0</v>
      </c>
      <c r="BM132" s="82"/>
      <c r="BN132" s="81">
        <v>1</v>
      </c>
      <c r="BO132" s="81">
        <v>0</v>
      </c>
      <c r="BP132" s="81">
        <v>0</v>
      </c>
      <c r="BQ132" s="81">
        <v>0</v>
      </c>
      <c r="BR132" s="81">
        <v>1</v>
      </c>
      <c r="BS132" s="81">
        <v>0</v>
      </c>
      <c r="BT132"/>
      <c r="BU132" s="80">
        <v>11.026</v>
      </c>
      <c r="BV132" s="80">
        <v>0</v>
      </c>
      <c r="BW132" s="80">
        <v>0</v>
      </c>
      <c r="BX132" s="80">
        <v>0</v>
      </c>
      <c r="BY132" s="80">
        <v>0</v>
      </c>
      <c r="BZ132" s="80">
        <v>0</v>
      </c>
      <c r="CA132" s="80">
        <v>0</v>
      </c>
      <c r="CB132" s="80">
        <v>0</v>
      </c>
      <c r="CC132" s="80">
        <v>0</v>
      </c>
    </row>
    <row r="133" spans="1:81">
      <c r="A133" s="80" t="s">
        <v>1916</v>
      </c>
      <c r="B133" s="80">
        <v>113</v>
      </c>
      <c r="C133" s="80">
        <v>11</v>
      </c>
      <c r="D133" s="80">
        <v>7</v>
      </c>
      <c r="E133" s="80">
        <v>2014</v>
      </c>
      <c r="F133" s="80" t="s">
        <v>90</v>
      </c>
      <c r="G133" s="80" t="s">
        <v>1905</v>
      </c>
      <c r="H133" s="80" t="s">
        <v>1906</v>
      </c>
      <c r="I133" s="177"/>
      <c r="J133" s="81">
        <v>154.54280120227781</v>
      </c>
      <c r="K133" s="81">
        <v>2.1470516951555894</v>
      </c>
      <c r="L133" s="81">
        <v>13.352437414504887</v>
      </c>
      <c r="M133" s="81">
        <v>27.965974227924747</v>
      </c>
      <c r="N133" s="81">
        <v>26.624510845850352</v>
      </c>
      <c r="O133" s="81">
        <v>28.202369910707624</v>
      </c>
      <c r="P133" s="81">
        <v>31.634473504132966</v>
      </c>
      <c r="Q133" s="81">
        <v>1.8604676217827256</v>
      </c>
      <c r="R133" s="81">
        <v>0</v>
      </c>
      <c r="S133" s="81">
        <v>3.6158516395738323</v>
      </c>
      <c r="T133" s="82"/>
      <c r="U133" s="81">
        <v>4504283</v>
      </c>
      <c r="V133" s="81">
        <v>898</v>
      </c>
      <c r="W133" s="81">
        <v>233</v>
      </c>
      <c r="X133" s="81">
        <v>5363</v>
      </c>
      <c r="Y133" s="81">
        <v>9537</v>
      </c>
      <c r="Z133" s="81">
        <v>16229</v>
      </c>
      <c r="AA133" s="81">
        <v>6300</v>
      </c>
      <c r="AB133" s="81">
        <v>25067</v>
      </c>
      <c r="AC133" s="81">
        <v>0</v>
      </c>
      <c r="AD133" s="81">
        <v>3.6158516395738323</v>
      </c>
      <c r="AE133" s="82"/>
      <c r="AF133" s="81">
        <v>48610515.584373653</v>
      </c>
      <c r="AG133" s="81">
        <v>2069308.5551683013</v>
      </c>
      <c r="AH133" s="81">
        <v>3318951.9482268835</v>
      </c>
      <c r="AI133" s="81">
        <v>38882739.850003906</v>
      </c>
      <c r="AJ133" s="81">
        <v>36653789.949598603</v>
      </c>
      <c r="AK133" s="81">
        <v>0</v>
      </c>
      <c r="AL133" s="81">
        <v>0</v>
      </c>
      <c r="AM133" s="81">
        <v>3441324.5184304095</v>
      </c>
      <c r="AN133" s="81">
        <v>0</v>
      </c>
      <c r="AO133" s="81">
        <v>0</v>
      </c>
      <c r="AP133" s="82"/>
      <c r="AQ133" s="81">
        <v>220</v>
      </c>
      <c r="AR133" s="81">
        <v>156</v>
      </c>
      <c r="AS133" s="81">
        <v>0</v>
      </c>
      <c r="AT133" s="81">
        <v>0</v>
      </c>
      <c r="AU133" s="81">
        <v>0</v>
      </c>
      <c r="AV133" s="81">
        <v>0</v>
      </c>
      <c r="AW133" s="81" t="s">
        <v>564</v>
      </c>
      <c r="AX133" s="82"/>
      <c r="AY133" s="81">
        <v>984.4</v>
      </c>
      <c r="AZ133" s="81">
        <v>8895.1</v>
      </c>
      <c r="BA133" s="81">
        <v>0</v>
      </c>
      <c r="BB133" s="81">
        <v>0</v>
      </c>
      <c r="BC133" s="81">
        <v>0</v>
      </c>
      <c r="BD133" s="81">
        <v>0</v>
      </c>
      <c r="BE133" s="81" t="s">
        <v>564</v>
      </c>
      <c r="BF133" s="82"/>
      <c r="BG133" s="81">
        <v>4.5369999999999999</v>
      </c>
      <c r="BH133" s="81">
        <v>0</v>
      </c>
      <c r="BI133" s="81">
        <v>0</v>
      </c>
      <c r="BJ133" s="81">
        <v>0</v>
      </c>
      <c r="BK133" s="81">
        <v>6.1680000000000001</v>
      </c>
      <c r="BL133" s="81">
        <v>0</v>
      </c>
      <c r="BM133" s="82"/>
      <c r="BN133" s="81">
        <v>1</v>
      </c>
      <c r="BO133" s="81">
        <v>0</v>
      </c>
      <c r="BP133" s="81">
        <v>0</v>
      </c>
      <c r="BQ133" s="81">
        <v>0</v>
      </c>
      <c r="BR133" s="81">
        <v>1</v>
      </c>
      <c r="BS133" s="81">
        <v>0</v>
      </c>
      <c r="BT133"/>
      <c r="BU133" s="80">
        <v>10.705</v>
      </c>
      <c r="BV133" s="80">
        <v>0</v>
      </c>
      <c r="BW133" s="80">
        <v>0</v>
      </c>
      <c r="BX133" s="80">
        <v>0</v>
      </c>
      <c r="BY133" s="80">
        <v>0</v>
      </c>
      <c r="BZ133" s="80">
        <v>0</v>
      </c>
      <c r="CA133" s="80">
        <v>0</v>
      </c>
      <c r="CB133" s="80">
        <v>0</v>
      </c>
      <c r="CC133" s="80">
        <v>0</v>
      </c>
    </row>
    <row r="134" spans="1:81">
      <c r="A134" s="80" t="s">
        <v>1917</v>
      </c>
      <c r="B134" s="80">
        <v>114</v>
      </c>
      <c r="C134" s="80">
        <v>12</v>
      </c>
      <c r="D134" s="80">
        <v>7</v>
      </c>
      <c r="E134" s="80">
        <v>2015</v>
      </c>
      <c r="F134" s="80" t="s">
        <v>91</v>
      </c>
      <c r="G134" s="80" t="s">
        <v>1905</v>
      </c>
      <c r="H134" s="80" t="s">
        <v>1906</v>
      </c>
      <c r="I134" s="177"/>
      <c r="J134" s="81">
        <v>137.00275404108785</v>
      </c>
      <c r="K134" s="81">
        <v>2.1322007670570322</v>
      </c>
      <c r="L134" s="81">
        <v>14.02562957093032</v>
      </c>
      <c r="M134" s="81">
        <v>28.412424692824672</v>
      </c>
      <c r="N134" s="81">
        <v>24.766415623959524</v>
      </c>
      <c r="O134" s="81">
        <v>27.871276883796963</v>
      </c>
      <c r="P134" s="81">
        <v>31.418149836573118</v>
      </c>
      <c r="Q134" s="81">
        <v>1.7966745506825832</v>
      </c>
      <c r="R134" s="81">
        <v>0</v>
      </c>
      <c r="S134" s="81">
        <v>3.3123563565418834</v>
      </c>
      <c r="T134" s="82"/>
      <c r="U134" s="81">
        <v>3947867</v>
      </c>
      <c r="V134" s="81">
        <v>898</v>
      </c>
      <c r="W134" s="81">
        <v>233</v>
      </c>
      <c r="X134" s="81">
        <v>5363</v>
      </c>
      <c r="Y134" s="81">
        <v>9545</v>
      </c>
      <c r="Z134" s="81">
        <v>16193</v>
      </c>
      <c r="AA134" s="81">
        <v>6252</v>
      </c>
      <c r="AB134" s="81">
        <v>24728</v>
      </c>
      <c r="AC134" s="81">
        <v>0</v>
      </c>
      <c r="AD134" s="81">
        <v>3.3123563565418834</v>
      </c>
      <c r="AE134" s="82"/>
      <c r="AF134" s="81">
        <v>42400093.117741153</v>
      </c>
      <c r="AG134" s="81">
        <v>1834853.8702575141</v>
      </c>
      <c r="AH134" s="81">
        <v>2930973.6543742763</v>
      </c>
      <c r="AI134" s="81">
        <v>40312242.064024344</v>
      </c>
      <c r="AJ134" s="81">
        <v>33237355.820476823</v>
      </c>
      <c r="AK134" s="81">
        <v>0</v>
      </c>
      <c r="AL134" s="81">
        <v>0</v>
      </c>
      <c r="AM134" s="81">
        <v>3388868.669941362</v>
      </c>
      <c r="AN134" s="81">
        <v>0</v>
      </c>
      <c r="AO134" s="81">
        <v>0</v>
      </c>
      <c r="AP134" s="82"/>
      <c r="AQ134" s="81">
        <v>248</v>
      </c>
      <c r="AR134" s="81">
        <v>287</v>
      </c>
      <c r="AS134" s="81">
        <v>0</v>
      </c>
      <c r="AT134" s="81">
        <v>0</v>
      </c>
      <c r="AU134" s="81">
        <v>0</v>
      </c>
      <c r="AV134" s="81">
        <v>0</v>
      </c>
      <c r="AW134" s="81" t="s">
        <v>564</v>
      </c>
      <c r="AX134" s="82"/>
      <c r="AY134" s="81">
        <v>1137.3</v>
      </c>
      <c r="AZ134" s="81">
        <v>15116.199999999999</v>
      </c>
      <c r="BA134" s="81">
        <v>0</v>
      </c>
      <c r="BB134" s="81">
        <v>0</v>
      </c>
      <c r="BC134" s="81">
        <v>0</v>
      </c>
      <c r="BD134" s="81">
        <v>0</v>
      </c>
      <c r="BE134" s="81" t="s">
        <v>564</v>
      </c>
      <c r="BF134" s="82"/>
      <c r="BG134" s="81">
        <v>4.1849999999999996</v>
      </c>
      <c r="BH134" s="81">
        <v>0</v>
      </c>
      <c r="BI134" s="81">
        <v>0</v>
      </c>
      <c r="BJ134" s="81">
        <v>0</v>
      </c>
      <c r="BK134" s="81">
        <v>5.7110000000000003</v>
      </c>
      <c r="BL134" s="81">
        <v>0</v>
      </c>
      <c r="BM134" s="82"/>
      <c r="BN134" s="81">
        <v>1</v>
      </c>
      <c r="BO134" s="81">
        <v>0</v>
      </c>
      <c r="BP134" s="81">
        <v>0</v>
      </c>
      <c r="BQ134" s="81">
        <v>0</v>
      </c>
      <c r="BR134" s="81">
        <v>1</v>
      </c>
      <c r="BS134" s="81">
        <v>0</v>
      </c>
      <c r="BT134"/>
      <c r="BU134" s="80">
        <v>9.8960000000000008</v>
      </c>
      <c r="BV134" s="80">
        <v>0</v>
      </c>
      <c r="BW134" s="80">
        <v>0</v>
      </c>
      <c r="BX134" s="80">
        <v>0</v>
      </c>
      <c r="BY134" s="80">
        <v>0</v>
      </c>
      <c r="BZ134" s="80">
        <v>0</v>
      </c>
      <c r="CA134" s="80">
        <v>0</v>
      </c>
      <c r="CB134" s="80">
        <v>0</v>
      </c>
      <c r="CC134" s="80">
        <v>0</v>
      </c>
    </row>
    <row r="135" spans="1:81">
      <c r="A135" s="80" t="s">
        <v>1918</v>
      </c>
      <c r="B135" s="80">
        <v>115</v>
      </c>
      <c r="C135" s="80">
        <v>13</v>
      </c>
      <c r="D135" s="80">
        <v>7</v>
      </c>
      <c r="E135" s="80">
        <v>2016</v>
      </c>
      <c r="F135" s="80" t="s">
        <v>92</v>
      </c>
      <c r="G135" s="80" t="s">
        <v>1905</v>
      </c>
      <c r="H135" s="80" t="s">
        <v>1906</v>
      </c>
      <c r="I135" s="177"/>
      <c r="J135" s="81">
        <v>159.19088553538251</v>
      </c>
      <c r="K135" s="81">
        <v>2.0548126686078372</v>
      </c>
      <c r="L135" s="81">
        <v>16.314282577373408</v>
      </c>
      <c r="M135" s="81">
        <v>24.43537958691347</v>
      </c>
      <c r="N135" s="81">
        <v>26.132879353968139</v>
      </c>
      <c r="O135" s="81">
        <v>25.956653109268714</v>
      </c>
      <c r="P135" s="81">
        <v>28.501262865200175</v>
      </c>
      <c r="Q135" s="81">
        <v>1.7280125613822033</v>
      </c>
      <c r="R135" s="81">
        <v>0</v>
      </c>
      <c r="S135" s="81">
        <v>2.8264022641112492</v>
      </c>
      <c r="T135" s="82"/>
      <c r="U135" s="81">
        <v>4333911</v>
      </c>
      <c r="V135" s="81">
        <v>898</v>
      </c>
      <c r="W135" s="81">
        <v>233</v>
      </c>
      <c r="X135" s="81">
        <v>5363</v>
      </c>
      <c r="Y135" s="81">
        <v>9610</v>
      </c>
      <c r="Z135" s="81">
        <v>15266</v>
      </c>
      <c r="AA135" s="81">
        <v>5866</v>
      </c>
      <c r="AB135" s="81">
        <v>24465</v>
      </c>
      <c r="AC135" s="81">
        <v>0</v>
      </c>
      <c r="AD135" s="81">
        <v>2.8264022641112492</v>
      </c>
      <c r="AE135" s="82"/>
      <c r="AF135" s="81">
        <v>51127560.303533077</v>
      </c>
      <c r="AG135" s="81">
        <v>1748326.1879037679</v>
      </c>
      <c r="AH135" s="81">
        <v>2698916.197595933</v>
      </c>
      <c r="AI135" s="81">
        <v>37512701.999874607</v>
      </c>
      <c r="AJ135" s="81">
        <v>35568342.342921011</v>
      </c>
      <c r="AK135" s="81">
        <v>0</v>
      </c>
      <c r="AL135" s="81">
        <v>0</v>
      </c>
      <c r="AM135" s="81">
        <v>3355430.4397177822</v>
      </c>
      <c r="AN135" s="81">
        <v>0</v>
      </c>
      <c r="AO135" s="81">
        <v>0</v>
      </c>
      <c r="AP135" s="82"/>
      <c r="AQ135" s="81">
        <v>284</v>
      </c>
      <c r="AR135" s="81">
        <v>430</v>
      </c>
      <c r="AS135" s="81">
        <v>0</v>
      </c>
      <c r="AT135" s="81">
        <v>0</v>
      </c>
      <c r="AU135" s="81">
        <v>0</v>
      </c>
      <c r="AV135" s="81">
        <v>0</v>
      </c>
      <c r="AW135" s="81" t="s">
        <v>564</v>
      </c>
      <c r="AX135" s="82"/>
      <c r="AY135" s="81">
        <v>1342.6</v>
      </c>
      <c r="AZ135" s="81">
        <v>23285.4</v>
      </c>
      <c r="BA135" s="81">
        <v>0</v>
      </c>
      <c r="BB135" s="81">
        <v>0</v>
      </c>
      <c r="BC135" s="81">
        <v>0</v>
      </c>
      <c r="BD135" s="81">
        <v>0</v>
      </c>
      <c r="BE135" s="81" t="s">
        <v>564</v>
      </c>
      <c r="BF135" s="82"/>
      <c r="BG135" s="81">
        <v>4.4169999999999998</v>
      </c>
      <c r="BH135" s="81">
        <v>0</v>
      </c>
      <c r="BI135" s="81">
        <v>0</v>
      </c>
      <c r="BJ135" s="81">
        <v>0</v>
      </c>
      <c r="BK135" s="81">
        <v>5.819</v>
      </c>
      <c r="BL135" s="81">
        <v>0</v>
      </c>
      <c r="BM135" s="82"/>
      <c r="BN135" s="81">
        <v>1</v>
      </c>
      <c r="BO135" s="81">
        <v>0</v>
      </c>
      <c r="BP135" s="81">
        <v>0</v>
      </c>
      <c r="BQ135" s="81">
        <v>0</v>
      </c>
      <c r="BR135" s="81">
        <v>1</v>
      </c>
      <c r="BS135" s="81">
        <v>0</v>
      </c>
      <c r="BT135"/>
      <c r="BU135" s="80">
        <v>10.236000000000001</v>
      </c>
      <c r="BV135" s="80">
        <v>0</v>
      </c>
      <c r="BW135" s="80">
        <v>0</v>
      </c>
      <c r="BX135" s="80">
        <v>0</v>
      </c>
      <c r="BY135" s="80">
        <v>0</v>
      </c>
      <c r="BZ135" s="80">
        <v>0</v>
      </c>
      <c r="CA135" s="80">
        <v>0</v>
      </c>
      <c r="CB135" s="80">
        <v>0</v>
      </c>
      <c r="CC135" s="80">
        <v>0</v>
      </c>
    </row>
    <row r="136" spans="1:81">
      <c r="A136" s="80" t="s">
        <v>1919</v>
      </c>
      <c r="B136" s="80">
        <v>116</v>
      </c>
      <c r="C136" s="80">
        <v>14</v>
      </c>
      <c r="D136" s="80">
        <v>7</v>
      </c>
      <c r="E136" s="80">
        <v>2017</v>
      </c>
      <c r="F136" s="80" t="s">
        <v>71</v>
      </c>
      <c r="G136" s="80" t="s">
        <v>1905</v>
      </c>
      <c r="H136" s="80" t="s">
        <v>1906</v>
      </c>
      <c r="I136" s="177"/>
      <c r="J136" s="81">
        <v>163.67037588980736</v>
      </c>
      <c r="K136" s="81">
        <v>2.0568112755956216</v>
      </c>
      <c r="L136" s="81">
        <v>14.964602671748661</v>
      </c>
      <c r="M136" s="81">
        <v>24.792510211944546</v>
      </c>
      <c r="N136" s="81">
        <v>29.096654214821474</v>
      </c>
      <c r="O136" s="81">
        <v>25.72377273565866</v>
      </c>
      <c r="P136" s="81">
        <v>28.151739514086465</v>
      </c>
      <c r="Q136" s="81">
        <v>1.6540370557445951</v>
      </c>
      <c r="R136" s="81">
        <v>0</v>
      </c>
      <c r="S136" s="81">
        <v>2.5195695872409853</v>
      </c>
      <c r="T136" s="82"/>
      <c r="U136" s="81">
        <v>4746986</v>
      </c>
      <c r="V136" s="81">
        <v>898</v>
      </c>
      <c r="W136" s="81">
        <v>233</v>
      </c>
      <c r="X136" s="81">
        <v>5363</v>
      </c>
      <c r="Y136" s="81">
        <v>9671</v>
      </c>
      <c r="Z136" s="81">
        <v>15380</v>
      </c>
      <c r="AA136" s="81">
        <v>5831</v>
      </c>
      <c r="AB136" s="81">
        <v>24217</v>
      </c>
      <c r="AC136" s="81">
        <v>0</v>
      </c>
      <c r="AD136" s="81">
        <v>2.5195695872409849</v>
      </c>
      <c r="AE136" s="82"/>
      <c r="AF136" s="81">
        <v>52505559.59761446</v>
      </c>
      <c r="AG136" s="81">
        <v>1766694.554628575</v>
      </c>
      <c r="AH136" s="81">
        <v>3318653.1872781632</v>
      </c>
      <c r="AI136" s="81">
        <v>39897632.848012432</v>
      </c>
      <c r="AJ136" s="81">
        <v>40472366.952327207</v>
      </c>
      <c r="AK136" s="81">
        <v>0</v>
      </c>
      <c r="AL136" s="81">
        <v>0</v>
      </c>
      <c r="AM136" s="81">
        <v>3326613.7856423669</v>
      </c>
      <c r="AN136" s="81">
        <v>0</v>
      </c>
      <c r="AO136" s="81">
        <v>0</v>
      </c>
      <c r="AP136" s="82"/>
      <c r="AQ136" s="81">
        <v>304</v>
      </c>
      <c r="AR136" s="81">
        <v>487</v>
      </c>
      <c r="AS136" s="81">
        <v>0</v>
      </c>
      <c r="AT136" s="81">
        <v>0</v>
      </c>
      <c r="AU136" s="81">
        <v>0</v>
      </c>
      <c r="AV136" s="81">
        <v>1</v>
      </c>
      <c r="AW136" s="81" t="s">
        <v>564</v>
      </c>
      <c r="AX136" s="82"/>
      <c r="AY136" s="81">
        <v>1464.3</v>
      </c>
      <c r="AZ136" s="81">
        <v>26271.000000000011</v>
      </c>
      <c r="BA136" s="81">
        <v>0</v>
      </c>
      <c r="BB136" s="81">
        <v>0</v>
      </c>
      <c r="BC136" s="81">
        <v>0</v>
      </c>
      <c r="BD136" s="81">
        <v>370</v>
      </c>
      <c r="BE136" s="81" t="s">
        <v>564</v>
      </c>
      <c r="BF136" s="82"/>
      <c r="BG136" s="81">
        <v>4.5940000000000003</v>
      </c>
      <c r="BH136" s="81">
        <v>0</v>
      </c>
      <c r="BI136" s="81">
        <v>0</v>
      </c>
      <c r="BJ136" s="81">
        <v>0</v>
      </c>
      <c r="BK136" s="81">
        <v>5.77</v>
      </c>
      <c r="BL136" s="81">
        <v>0</v>
      </c>
      <c r="BM136" s="82"/>
      <c r="BN136" s="81">
        <v>1</v>
      </c>
      <c r="BO136" s="81">
        <v>0</v>
      </c>
      <c r="BP136" s="81">
        <v>0</v>
      </c>
      <c r="BQ136" s="81">
        <v>0</v>
      </c>
      <c r="BR136" s="81">
        <v>1</v>
      </c>
      <c r="BS136" s="81">
        <v>0</v>
      </c>
      <c r="BT136"/>
      <c r="BU136" s="80">
        <v>10.364000000000001</v>
      </c>
      <c r="BV136" s="80">
        <v>0</v>
      </c>
      <c r="BW136" s="80">
        <v>0</v>
      </c>
      <c r="BX136" s="80">
        <v>0</v>
      </c>
      <c r="BY136" s="80">
        <v>0</v>
      </c>
      <c r="BZ136" s="80">
        <v>0</v>
      </c>
      <c r="CA136" s="80">
        <v>0</v>
      </c>
      <c r="CB136" s="80">
        <v>0</v>
      </c>
      <c r="CC136" s="80">
        <v>0</v>
      </c>
    </row>
    <row r="137" spans="1:81">
      <c r="A137" s="80" t="s">
        <v>1920</v>
      </c>
      <c r="B137" s="80">
        <v>117</v>
      </c>
      <c r="C137" s="80">
        <v>15</v>
      </c>
      <c r="D137" s="80">
        <v>7</v>
      </c>
      <c r="E137" s="80">
        <v>2018</v>
      </c>
      <c r="F137" s="80" t="s">
        <v>93</v>
      </c>
      <c r="G137" s="80" t="s">
        <v>1905</v>
      </c>
      <c r="H137" s="80" t="s">
        <v>1906</v>
      </c>
      <c r="I137" s="177"/>
      <c r="J137" s="81">
        <v>145.84440591486256</v>
      </c>
      <c r="K137" s="81">
        <v>1.9421572205972293</v>
      </c>
      <c r="L137" s="81">
        <v>13.994832235368474</v>
      </c>
      <c r="M137" s="81">
        <v>25.294731303145685</v>
      </c>
      <c r="N137" s="81">
        <v>24.368163579606978</v>
      </c>
      <c r="O137" s="81">
        <v>25.411156028989705</v>
      </c>
      <c r="P137" s="81">
        <v>27.933648924142933</v>
      </c>
      <c r="Q137" s="81">
        <v>1.5122997903058919</v>
      </c>
      <c r="R137" s="81">
        <v>0</v>
      </c>
      <c r="S137" s="81">
        <v>2.6014439582256257</v>
      </c>
      <c r="T137" s="82"/>
      <c r="U137" s="81">
        <v>4692590</v>
      </c>
      <c r="V137" s="81">
        <v>898</v>
      </c>
      <c r="W137" s="81">
        <v>233</v>
      </c>
      <c r="X137" s="81">
        <v>5363</v>
      </c>
      <c r="Y137" s="81">
        <v>9672</v>
      </c>
      <c r="Z137" s="81">
        <v>15484</v>
      </c>
      <c r="AA137" s="81">
        <v>5844</v>
      </c>
      <c r="AB137" s="81">
        <v>23861</v>
      </c>
      <c r="AC137" s="81">
        <v>0</v>
      </c>
      <c r="AD137" s="81">
        <v>2.6014439582256261</v>
      </c>
      <c r="AE137" s="82"/>
      <c r="AF137" s="81">
        <v>48309037.802921377</v>
      </c>
      <c r="AG137" s="81">
        <v>1610936.8097218261</v>
      </c>
      <c r="AH137" s="81">
        <v>3134107.842044773</v>
      </c>
      <c r="AI137" s="81">
        <v>39792065.77852761</v>
      </c>
      <c r="AJ137" s="81">
        <v>35678290.464250989</v>
      </c>
      <c r="AK137" s="81">
        <v>0</v>
      </c>
      <c r="AL137" s="81">
        <v>0</v>
      </c>
      <c r="AM137" s="81">
        <v>3284493.1526906542</v>
      </c>
      <c r="AN137" s="81">
        <v>0</v>
      </c>
      <c r="AO137" s="81">
        <v>0</v>
      </c>
      <c r="AP137" s="82"/>
      <c r="AQ137" s="81">
        <v>327</v>
      </c>
      <c r="AR137" s="81">
        <v>525</v>
      </c>
      <c r="AS137" s="81">
        <v>0</v>
      </c>
      <c r="AT137" s="81">
        <v>0</v>
      </c>
      <c r="AU137" s="81">
        <v>0</v>
      </c>
      <c r="AV137" s="81">
        <v>1</v>
      </c>
      <c r="AW137" s="81" t="s">
        <v>564</v>
      </c>
      <c r="AX137" s="82"/>
      <c r="AY137" s="81">
        <v>1606.7</v>
      </c>
      <c r="AZ137" s="81">
        <v>28065.4</v>
      </c>
      <c r="BA137" s="81">
        <v>0</v>
      </c>
      <c r="BB137" s="81">
        <v>0</v>
      </c>
      <c r="BC137" s="81">
        <v>0</v>
      </c>
      <c r="BD137" s="81">
        <v>370</v>
      </c>
      <c r="BE137" s="81" t="s">
        <v>564</v>
      </c>
      <c r="BF137" s="82"/>
      <c r="BG137" s="81">
        <v>3.9870000000000001</v>
      </c>
      <c r="BH137" s="81">
        <v>0</v>
      </c>
      <c r="BI137" s="81">
        <v>0</v>
      </c>
      <c r="BJ137" s="81">
        <v>0</v>
      </c>
      <c r="BK137" s="81">
        <v>5.7789999999999999</v>
      </c>
      <c r="BL137" s="81">
        <v>0</v>
      </c>
      <c r="BM137" s="82"/>
      <c r="BN137" s="81">
        <v>1</v>
      </c>
      <c r="BO137" s="81">
        <v>0</v>
      </c>
      <c r="BP137" s="81">
        <v>0</v>
      </c>
      <c r="BQ137" s="81">
        <v>0</v>
      </c>
      <c r="BR137" s="81">
        <v>1</v>
      </c>
      <c r="BS137" s="81">
        <v>0</v>
      </c>
      <c r="BT137"/>
      <c r="BU137" s="80">
        <v>9.766</v>
      </c>
      <c r="BV137" s="80">
        <v>0</v>
      </c>
      <c r="BW137" s="80">
        <v>0</v>
      </c>
      <c r="BX137" s="80">
        <v>0</v>
      </c>
      <c r="BY137" s="80">
        <v>0</v>
      </c>
      <c r="BZ137" s="80">
        <v>0</v>
      </c>
      <c r="CA137" s="80">
        <v>0</v>
      </c>
      <c r="CB137" s="80">
        <v>0</v>
      </c>
      <c r="CC137" s="80">
        <v>0</v>
      </c>
    </row>
    <row r="138" spans="1:81">
      <c r="A138" s="80" t="s">
        <v>1921</v>
      </c>
      <c r="B138" s="80">
        <v>118</v>
      </c>
      <c r="C138" s="80">
        <v>16</v>
      </c>
      <c r="D138" s="80">
        <v>7</v>
      </c>
      <c r="E138" s="80">
        <v>2019</v>
      </c>
      <c r="F138" s="80" t="s">
        <v>73</v>
      </c>
      <c r="G138" s="80" t="s">
        <v>1905</v>
      </c>
      <c r="H138" s="80" t="s">
        <v>1906</v>
      </c>
      <c r="I138" s="177"/>
      <c r="J138" s="81">
        <v>144.16313864040967</v>
      </c>
      <c r="K138" s="81">
        <v>1.7698619974906502</v>
      </c>
      <c r="L138" s="81">
        <v>14.111158410597856</v>
      </c>
      <c r="M138" s="81">
        <v>23.090658221888948</v>
      </c>
      <c r="N138" s="81">
        <v>23.379846442645039</v>
      </c>
      <c r="O138" s="81">
        <v>25.831038340400823</v>
      </c>
      <c r="P138" s="81">
        <v>29.044872298389915</v>
      </c>
      <c r="Q138" s="81">
        <v>1.4555252278617128</v>
      </c>
      <c r="R138" s="81">
        <v>0</v>
      </c>
      <c r="S138" s="81">
        <v>2.438432750517745</v>
      </c>
      <c r="T138" s="82"/>
      <c r="U138" s="81">
        <v>4656684</v>
      </c>
      <c r="V138" s="81">
        <v>898</v>
      </c>
      <c r="W138" s="81">
        <v>233</v>
      </c>
      <c r="X138" s="81">
        <v>5363</v>
      </c>
      <c r="Y138" s="81">
        <v>9757</v>
      </c>
      <c r="Z138" s="81">
        <v>16172</v>
      </c>
      <c r="AA138" s="81">
        <v>6031</v>
      </c>
      <c r="AB138" s="81">
        <v>23587</v>
      </c>
      <c r="AC138" s="81">
        <v>0</v>
      </c>
      <c r="AD138" s="81">
        <v>2.438432750517745</v>
      </c>
      <c r="AE138" s="82"/>
      <c r="AF138" s="81">
        <v>48325170.636552721</v>
      </c>
      <c r="AG138" s="81">
        <v>1555926.382833248</v>
      </c>
      <c r="AH138" s="81">
        <v>3266144.8627205482</v>
      </c>
      <c r="AI138" s="81">
        <v>37800138.299465127</v>
      </c>
      <c r="AJ138" s="81">
        <v>33998695.435541481</v>
      </c>
      <c r="AK138" s="81">
        <v>0</v>
      </c>
      <c r="AL138" s="81">
        <v>0</v>
      </c>
      <c r="AM138" s="81">
        <v>3212371.8371590665</v>
      </c>
      <c r="AN138" s="81">
        <v>0</v>
      </c>
      <c r="AO138" s="81">
        <v>0</v>
      </c>
      <c r="AP138" s="82"/>
      <c r="AQ138" s="81">
        <v>363</v>
      </c>
      <c r="AR138" s="81">
        <v>561</v>
      </c>
      <c r="AS138" s="81">
        <v>0</v>
      </c>
      <c r="AT138" s="81">
        <v>0</v>
      </c>
      <c r="AU138" s="81">
        <v>0</v>
      </c>
      <c r="AV138" s="81">
        <v>1</v>
      </c>
      <c r="AW138" s="81" t="s">
        <v>564</v>
      </c>
      <c r="AX138" s="82"/>
      <c r="AY138" s="81">
        <v>1836.1</v>
      </c>
      <c r="AZ138" s="81">
        <v>29694.100000000009</v>
      </c>
      <c r="BA138" s="81">
        <v>0</v>
      </c>
      <c r="BB138" s="81">
        <v>0</v>
      </c>
      <c r="BC138" s="81">
        <v>0</v>
      </c>
      <c r="BD138" s="81">
        <v>370</v>
      </c>
      <c r="BE138" s="81" t="s">
        <v>564</v>
      </c>
      <c r="BF138" s="82"/>
      <c r="BG138" s="81">
        <v>0</v>
      </c>
      <c r="BH138" s="81">
        <v>0</v>
      </c>
      <c r="BI138" s="81">
        <v>0</v>
      </c>
      <c r="BJ138" s="81">
        <v>0</v>
      </c>
      <c r="BK138" s="81">
        <v>9.0069999999999997</v>
      </c>
      <c r="BL138" s="81">
        <v>0</v>
      </c>
      <c r="BM138" s="82"/>
      <c r="BN138" s="81">
        <v>0</v>
      </c>
      <c r="BO138" s="81">
        <v>0</v>
      </c>
      <c r="BP138" s="81">
        <v>0</v>
      </c>
      <c r="BQ138" s="81">
        <v>0</v>
      </c>
      <c r="BR138" s="81">
        <v>2</v>
      </c>
      <c r="BS138" s="81">
        <v>0</v>
      </c>
      <c r="BT138"/>
      <c r="BU138" s="80">
        <v>9.0069999999999997</v>
      </c>
      <c r="BV138" s="80">
        <v>0</v>
      </c>
      <c r="BW138" s="80">
        <v>0</v>
      </c>
      <c r="BX138" s="80">
        <v>0</v>
      </c>
      <c r="BY138" s="80">
        <v>0</v>
      </c>
      <c r="BZ138" s="80">
        <v>0</v>
      </c>
      <c r="CA138" s="80">
        <v>0</v>
      </c>
      <c r="CB138" s="80">
        <v>0</v>
      </c>
      <c r="CC138" s="80">
        <v>0</v>
      </c>
    </row>
    <row r="139" spans="1:81">
      <c r="A139" s="80" t="s">
        <v>1922</v>
      </c>
      <c r="B139" s="80">
        <v>119</v>
      </c>
      <c r="C139" s="80">
        <v>17</v>
      </c>
      <c r="D139" s="80">
        <v>7</v>
      </c>
      <c r="E139" s="80">
        <v>2020</v>
      </c>
      <c r="F139" s="80" t="s">
        <v>218</v>
      </c>
      <c r="G139" s="80" t="s">
        <v>1905</v>
      </c>
      <c r="H139" s="80" t="s">
        <v>1906</v>
      </c>
      <c r="I139" s="177"/>
      <c r="J139" s="81">
        <v>147.0911979346229</v>
      </c>
      <c r="K139" s="81">
        <v>1.7009346158985905</v>
      </c>
      <c r="L139" s="81">
        <v>17.608241637865909</v>
      </c>
      <c r="M139" s="81">
        <v>20.91009907601979</v>
      </c>
      <c r="N139" s="81">
        <v>23.108590620193389</v>
      </c>
      <c r="O139" s="81">
        <v>21.729009864261222</v>
      </c>
      <c r="P139" s="81">
        <v>25.868572055075145</v>
      </c>
      <c r="Q139" s="81">
        <v>1.377851381147764</v>
      </c>
      <c r="R139" s="81">
        <v>0</v>
      </c>
      <c r="S139" s="81">
        <v>2.5799266768803588</v>
      </c>
      <c r="T139" s="82"/>
      <c r="U139" s="81">
        <v>5046995</v>
      </c>
      <c r="V139" s="81">
        <v>810</v>
      </c>
      <c r="W139" s="81">
        <v>309</v>
      </c>
      <c r="X139" s="81">
        <v>5096</v>
      </c>
      <c r="Y139" s="81">
        <v>9865</v>
      </c>
      <c r="Z139" s="81">
        <v>15527</v>
      </c>
      <c r="AA139" s="81">
        <v>5836</v>
      </c>
      <c r="AB139" s="81">
        <v>23368</v>
      </c>
      <c r="AC139" s="81">
        <v>0</v>
      </c>
      <c r="AD139" s="81">
        <v>2.5799266768803588</v>
      </c>
      <c r="AE139" s="82"/>
      <c r="AF139" s="81">
        <v>51256055.383822948</v>
      </c>
      <c r="AG139" s="81">
        <v>1367526.3269733416</v>
      </c>
      <c r="AH139" s="81">
        <v>4311823.7454749625</v>
      </c>
      <c r="AI139" s="81">
        <v>35007539.147419013</v>
      </c>
      <c r="AJ139" s="81">
        <v>33713870.732882634</v>
      </c>
      <c r="AK139" s="81"/>
      <c r="AL139" s="81"/>
      <c r="AM139" s="81">
        <v>3049783.6238949876</v>
      </c>
      <c r="AN139" s="81"/>
      <c r="AO139" s="81"/>
      <c r="AP139" s="82"/>
      <c r="AQ139" s="81">
        <v>388</v>
      </c>
      <c r="AR139" s="81">
        <v>583</v>
      </c>
      <c r="AS139" s="81">
        <v>0</v>
      </c>
      <c r="AT139" s="81">
        <v>0</v>
      </c>
      <c r="AU139" s="81">
        <v>0</v>
      </c>
      <c r="AV139" s="81">
        <v>1</v>
      </c>
      <c r="AW139" s="81">
        <v>0</v>
      </c>
      <c r="AX139" s="82"/>
      <c r="AY139" s="81">
        <v>1981.400000000001</v>
      </c>
      <c r="AZ139" s="81">
        <v>30611.30000000001</v>
      </c>
      <c r="BA139" s="81">
        <v>0</v>
      </c>
      <c r="BB139" s="81">
        <v>0</v>
      </c>
      <c r="BC139" s="81">
        <v>0</v>
      </c>
      <c r="BD139" s="81">
        <v>370</v>
      </c>
      <c r="BE139" s="81">
        <v>0</v>
      </c>
      <c r="BF139" s="82"/>
      <c r="BG139" s="81">
        <v>2.72</v>
      </c>
      <c r="BH139" s="81">
        <v>0</v>
      </c>
      <c r="BI139" s="81">
        <v>0</v>
      </c>
      <c r="BJ139" s="81">
        <v>0</v>
      </c>
      <c r="BK139" s="81">
        <v>4.8250000000000002</v>
      </c>
      <c r="BL139" s="81">
        <v>0</v>
      </c>
      <c r="BM139" s="82"/>
      <c r="BN139" s="81">
        <v>1</v>
      </c>
      <c r="BO139" s="81">
        <v>0</v>
      </c>
      <c r="BP139" s="81">
        <v>0</v>
      </c>
      <c r="BQ139" s="81">
        <v>0</v>
      </c>
      <c r="BR139" s="81">
        <v>1</v>
      </c>
      <c r="BS139" s="81">
        <v>0</v>
      </c>
      <c r="BT139"/>
      <c r="BU139" s="80">
        <v>7.5449999999999999</v>
      </c>
      <c r="BV139" s="80">
        <v>0</v>
      </c>
      <c r="BW139" s="80">
        <v>0</v>
      </c>
      <c r="BX139" s="80">
        <v>0</v>
      </c>
      <c r="BY139" s="80">
        <v>0</v>
      </c>
      <c r="BZ139" s="80">
        <v>0</v>
      </c>
      <c r="CA139" s="80">
        <v>0</v>
      </c>
      <c r="CB139" s="80">
        <v>0</v>
      </c>
      <c r="CC139" s="80">
        <v>0</v>
      </c>
    </row>
    <row r="140" spans="1:81">
      <c r="A140" s="80" t="s">
        <v>1923</v>
      </c>
      <c r="B140" s="80">
        <v>119</v>
      </c>
      <c r="C140" s="80">
        <v>18</v>
      </c>
      <c r="D140" s="80">
        <v>7</v>
      </c>
      <c r="E140" s="80">
        <v>2021</v>
      </c>
      <c r="F140" s="80" t="s">
        <v>75</v>
      </c>
      <c r="G140" s="174" t="s">
        <v>1905</v>
      </c>
      <c r="H140" s="80" t="s">
        <v>1906</v>
      </c>
      <c r="I140" s="177"/>
      <c r="J140" s="81">
        <v>138.61485245501166</v>
      </c>
      <c r="K140" s="81">
        <v>1.850754972196079</v>
      </c>
      <c r="L140" s="81">
        <v>16.358464829151693</v>
      </c>
      <c r="M140" s="81">
        <v>22.946027730500539</v>
      </c>
      <c r="N140" s="81">
        <v>22.210118549529465</v>
      </c>
      <c r="O140" s="81">
        <v>21.045491961612246</v>
      </c>
      <c r="P140" s="81">
        <v>26.576321808181259</v>
      </c>
      <c r="Q140" s="81">
        <v>1.3748743709659184</v>
      </c>
      <c r="R140" s="81">
        <v>0</v>
      </c>
      <c r="S140" s="81">
        <v>3.2510841025056001</v>
      </c>
      <c r="T140" s="82"/>
      <c r="U140" s="81">
        <v>4609236</v>
      </c>
      <c r="V140" s="81">
        <v>810</v>
      </c>
      <c r="W140" s="81">
        <v>309</v>
      </c>
      <c r="X140" s="81">
        <v>5096</v>
      </c>
      <c r="Y140" s="81">
        <v>9847</v>
      </c>
      <c r="Z140" s="81">
        <v>15485</v>
      </c>
      <c r="AA140" s="81">
        <v>5847</v>
      </c>
      <c r="AB140" s="81">
        <v>23041</v>
      </c>
      <c r="AC140" s="81">
        <v>0</v>
      </c>
      <c r="AD140" s="81">
        <v>3.2510841025056001</v>
      </c>
      <c r="AE140" s="82"/>
      <c r="AF140" s="81">
        <v>46084427.402308553</v>
      </c>
      <c r="AG140" s="81">
        <v>1483965.5068680278</v>
      </c>
      <c r="AH140" s="81">
        <v>3516017.0217650714</v>
      </c>
      <c r="AI140" s="81">
        <v>38083028.973141238</v>
      </c>
      <c r="AJ140" s="81">
        <v>32268836.258287266</v>
      </c>
      <c r="AK140" s="81">
        <v>0</v>
      </c>
      <c r="AL140" s="81">
        <v>0</v>
      </c>
      <c r="AM140" s="81">
        <v>3024451.2389795873</v>
      </c>
      <c r="AN140" s="81">
        <v>0</v>
      </c>
      <c r="AO140" s="81">
        <v>0</v>
      </c>
      <c r="AP140" s="82"/>
      <c r="AQ140" s="81">
        <v>421</v>
      </c>
      <c r="AR140" s="81">
        <v>600</v>
      </c>
      <c r="AS140" s="81">
        <v>0</v>
      </c>
      <c r="AT140" s="81">
        <v>0</v>
      </c>
      <c r="AU140" s="81">
        <v>0</v>
      </c>
      <c r="AV140" s="81">
        <v>1</v>
      </c>
      <c r="AW140" s="81"/>
      <c r="AX140" s="82"/>
      <c r="AY140" s="81">
        <v>2203.1000000000022</v>
      </c>
      <c r="AZ140" s="81">
        <v>31357.500000000011</v>
      </c>
      <c r="BA140" s="81">
        <v>0</v>
      </c>
      <c r="BB140" s="81">
        <v>0</v>
      </c>
      <c r="BC140" s="81">
        <v>0</v>
      </c>
      <c r="BD140" s="81">
        <v>370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1924</v>
      </c>
      <c r="B141" s="80">
        <v>119</v>
      </c>
      <c r="C141" s="80">
        <v>19</v>
      </c>
      <c r="D141" s="80">
        <v>7</v>
      </c>
      <c r="E141" s="80">
        <v>2022</v>
      </c>
      <c r="F141" s="80" t="s">
        <v>568</v>
      </c>
      <c r="G141" s="174" t="s">
        <v>1905</v>
      </c>
      <c r="H141" s="80" t="s">
        <v>1906</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458</v>
      </c>
      <c r="AR141" s="81">
        <v>612</v>
      </c>
      <c r="AS141" s="81">
        <v>0</v>
      </c>
      <c r="AT141" s="81">
        <v>0</v>
      </c>
      <c r="AU141" s="81">
        <v>0</v>
      </c>
      <c r="AV141" s="81">
        <v>1</v>
      </c>
      <c r="AW141" s="81"/>
      <c r="AX141" s="82"/>
      <c r="AY141" s="81">
        <v>2433.800000000002</v>
      </c>
      <c r="AZ141" s="81">
        <v>31846.500000000015</v>
      </c>
      <c r="BA141" s="81">
        <v>0</v>
      </c>
      <c r="BB141" s="81">
        <v>0</v>
      </c>
      <c r="BC141" s="81">
        <v>0</v>
      </c>
      <c r="BD141" s="81">
        <v>370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1925</v>
      </c>
      <c r="B142" s="80">
        <v>392</v>
      </c>
      <c r="C142" s="80">
        <v>1</v>
      </c>
      <c r="D142" s="80">
        <v>24</v>
      </c>
      <c r="E142" s="80">
        <v>1990</v>
      </c>
      <c r="F142" s="80" t="s">
        <v>562</v>
      </c>
      <c r="G142" s="80" t="s">
        <v>1926</v>
      </c>
      <c r="H142" s="80" t="s">
        <v>1927</v>
      </c>
      <c r="I142" s="177"/>
      <c r="J142" s="81">
        <v>2.9093281788752239</v>
      </c>
      <c r="K142" s="81">
        <v>0.70345932135570099</v>
      </c>
      <c r="L142" s="81">
        <v>6.4927772532617336</v>
      </c>
      <c r="M142" s="81">
        <v>7.4456829988493798</v>
      </c>
      <c r="N142" s="81">
        <v>19.534239863851873</v>
      </c>
      <c r="O142" s="81">
        <v>13.612547576906568</v>
      </c>
      <c r="P142" s="81">
        <v>6.9683801353381787</v>
      </c>
      <c r="Q142" s="81">
        <v>1.4241279235651827</v>
      </c>
      <c r="R142" s="81">
        <v>0</v>
      </c>
      <c r="S142" s="81">
        <v>1.7855383439029691</v>
      </c>
      <c r="T142" s="82"/>
      <c r="U142" s="81">
        <v>817099</v>
      </c>
      <c r="V142" s="81">
        <v>297</v>
      </c>
      <c r="W142" s="81">
        <v>75</v>
      </c>
      <c r="X142" s="81">
        <v>2844</v>
      </c>
      <c r="Y142" s="81">
        <v>7137</v>
      </c>
      <c r="Z142" s="81">
        <v>5599</v>
      </c>
      <c r="AA142" s="81">
        <v>1692</v>
      </c>
      <c r="AB142" s="81">
        <v>23123</v>
      </c>
      <c r="AC142" s="81">
        <v>0</v>
      </c>
      <c r="AD142" s="81">
        <v>1.7855383439029691</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1928</v>
      </c>
      <c r="B143" s="80">
        <v>393</v>
      </c>
      <c r="C143" s="80">
        <v>2</v>
      </c>
      <c r="D143" s="80">
        <v>24</v>
      </c>
      <c r="E143" s="80">
        <v>2005</v>
      </c>
      <c r="F143" s="80" t="s">
        <v>565</v>
      </c>
      <c r="G143" s="80" t="s">
        <v>1926</v>
      </c>
      <c r="H143" s="80" t="s">
        <v>1927</v>
      </c>
      <c r="I143" s="177"/>
      <c r="J143" s="81">
        <v>1.4760759452880508</v>
      </c>
      <c r="K143" s="81">
        <v>0.33419534376506882</v>
      </c>
      <c r="L143" s="81">
        <v>0.2326419471957219</v>
      </c>
      <c r="M143" s="81">
        <v>10.779937140180543</v>
      </c>
      <c r="N143" s="81">
        <v>27.423019927257251</v>
      </c>
      <c r="O143" s="81">
        <v>19.614844190849194</v>
      </c>
      <c r="P143" s="81">
        <v>7.6737405132602214</v>
      </c>
      <c r="Q143" s="81">
        <v>1.360342798812427</v>
      </c>
      <c r="R143" s="81">
        <v>0</v>
      </c>
      <c r="S143" s="81">
        <v>2.53000897075</v>
      </c>
      <c r="T143" s="82"/>
      <c r="U143" s="81">
        <v>266712</v>
      </c>
      <c r="V143" s="81">
        <v>166</v>
      </c>
      <c r="W143" s="81">
        <v>3</v>
      </c>
      <c r="X143" s="81">
        <v>2237</v>
      </c>
      <c r="Y143" s="81">
        <v>9207</v>
      </c>
      <c r="Z143" s="81">
        <v>9336</v>
      </c>
      <c r="AA143" s="81">
        <v>1526</v>
      </c>
      <c r="AB143" s="81">
        <v>23090</v>
      </c>
      <c r="AC143" s="81">
        <v>0</v>
      </c>
      <c r="AD143" s="81">
        <v>2.53000897075</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1929</v>
      </c>
      <c r="B144" s="80">
        <v>394</v>
      </c>
      <c r="C144" s="80">
        <v>3</v>
      </c>
      <c r="D144" s="80">
        <v>24</v>
      </c>
      <c r="E144" s="80">
        <v>2006</v>
      </c>
      <c r="F144" s="80" t="s">
        <v>566</v>
      </c>
      <c r="G144" s="80" t="s">
        <v>1926</v>
      </c>
      <c r="H144" s="80" t="s">
        <v>1927</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1930</v>
      </c>
      <c r="B145" s="80">
        <v>395</v>
      </c>
      <c r="C145" s="80">
        <v>4</v>
      </c>
      <c r="D145" s="80">
        <v>24</v>
      </c>
      <c r="E145" s="80">
        <v>2007</v>
      </c>
      <c r="F145" s="80" t="s">
        <v>567</v>
      </c>
      <c r="G145" s="80" t="s">
        <v>1926</v>
      </c>
      <c r="H145" s="80" t="s">
        <v>1927</v>
      </c>
      <c r="I145" s="177"/>
      <c r="J145" s="81">
        <v>1.6237658671070287</v>
      </c>
      <c r="K145" s="81">
        <v>0.34942482007838599</v>
      </c>
      <c r="L145" s="81">
        <v>0.23675039740139533</v>
      </c>
      <c r="M145" s="81">
        <v>15.075825514557021</v>
      </c>
      <c r="N145" s="81">
        <v>26.856149002622946</v>
      </c>
      <c r="O145" s="81">
        <v>19.268730850431147</v>
      </c>
      <c r="P145" s="81">
        <v>7.5831545944258592</v>
      </c>
      <c r="Q145" s="81">
        <v>1.4394122838397827</v>
      </c>
      <c r="R145" s="81">
        <v>0</v>
      </c>
      <c r="S145" s="81">
        <v>1.6564075920000001</v>
      </c>
      <c r="T145" s="82"/>
      <c r="U145" s="81">
        <v>421754</v>
      </c>
      <c r="V145" s="81">
        <v>177</v>
      </c>
      <c r="W145" s="81">
        <v>3</v>
      </c>
      <c r="X145" s="81">
        <v>3747</v>
      </c>
      <c r="Y145" s="81">
        <v>9357</v>
      </c>
      <c r="Z145" s="81">
        <v>9534</v>
      </c>
      <c r="AA145" s="81">
        <v>1485</v>
      </c>
      <c r="AB145" s="81">
        <v>23140</v>
      </c>
      <c r="AC145" s="81">
        <v>0</v>
      </c>
      <c r="AD145" s="81">
        <v>1.6564075920000001</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1931</v>
      </c>
      <c r="B146" s="80">
        <v>396</v>
      </c>
      <c r="C146" s="80">
        <v>5</v>
      </c>
      <c r="D146" s="80">
        <v>24</v>
      </c>
      <c r="E146" s="80">
        <v>2008</v>
      </c>
      <c r="F146" s="80" t="s">
        <v>84</v>
      </c>
      <c r="G146" s="80" t="s">
        <v>1926</v>
      </c>
      <c r="H146" s="80" t="s">
        <v>1927</v>
      </c>
      <c r="I146" s="177"/>
      <c r="J146" s="81">
        <v>1.5941125107844125</v>
      </c>
      <c r="K146" s="81">
        <v>0.25794297803758931</v>
      </c>
      <c r="L146" s="81">
        <v>0.20957402865006805</v>
      </c>
      <c r="M146" s="81">
        <v>16.495770701185489</v>
      </c>
      <c r="N146" s="81">
        <v>28.249584404577202</v>
      </c>
      <c r="O146" s="81">
        <v>18.638794478917863</v>
      </c>
      <c r="P146" s="81">
        <v>6.9726320153529002</v>
      </c>
      <c r="Q146" s="81">
        <v>1.4093489297135469</v>
      </c>
      <c r="R146" s="81">
        <v>0</v>
      </c>
      <c r="S146" s="81">
        <v>2.0411074039999999</v>
      </c>
      <c r="T146" s="82"/>
      <c r="U146" s="81">
        <v>445783</v>
      </c>
      <c r="V146" s="81">
        <v>177</v>
      </c>
      <c r="W146" s="81">
        <v>3</v>
      </c>
      <c r="X146" s="81">
        <v>3747</v>
      </c>
      <c r="Y146" s="81">
        <v>9430</v>
      </c>
      <c r="Z146" s="81">
        <v>9546</v>
      </c>
      <c r="AA146" s="81">
        <v>1367</v>
      </c>
      <c r="AB146" s="81">
        <v>23029</v>
      </c>
      <c r="AC146" s="81">
        <v>0</v>
      </c>
      <c r="AD146" s="81">
        <v>2.0411074039999999</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1932</v>
      </c>
      <c r="B147" s="80">
        <v>397</v>
      </c>
      <c r="C147" s="80">
        <v>6</v>
      </c>
      <c r="D147" s="80">
        <v>24</v>
      </c>
      <c r="E147" s="80">
        <v>2009</v>
      </c>
      <c r="F147" s="80" t="s">
        <v>85</v>
      </c>
      <c r="G147" s="80" t="s">
        <v>1926</v>
      </c>
      <c r="H147" s="80" t="s">
        <v>1927</v>
      </c>
      <c r="I147" s="177"/>
      <c r="J147" s="81">
        <v>1.1981499292411575</v>
      </c>
      <c r="K147" s="81">
        <v>0.22635373299670239</v>
      </c>
      <c r="L147" s="81">
        <v>0</v>
      </c>
      <c r="M147" s="81">
        <v>14.283591321772514</v>
      </c>
      <c r="N147" s="81">
        <v>25.940728494699641</v>
      </c>
      <c r="O147" s="81">
        <v>19.021830680781584</v>
      </c>
      <c r="P147" s="81">
        <v>6.6030791913656541</v>
      </c>
      <c r="Q147" s="81">
        <v>1.3379440952452322</v>
      </c>
      <c r="R147" s="81">
        <v>0</v>
      </c>
      <c r="S147" s="81">
        <v>2.0224777039999999</v>
      </c>
      <c r="T147" s="82"/>
      <c r="U147" s="81">
        <v>329429</v>
      </c>
      <c r="V147" s="81">
        <v>162</v>
      </c>
      <c r="W147" s="81">
        <v>0</v>
      </c>
      <c r="X147" s="81">
        <v>3912</v>
      </c>
      <c r="Y147" s="81">
        <v>9509</v>
      </c>
      <c r="Z147" s="81">
        <v>9616</v>
      </c>
      <c r="AA147" s="81">
        <v>1329</v>
      </c>
      <c r="AB147" s="81">
        <v>22950</v>
      </c>
      <c r="AC147" s="81">
        <v>0</v>
      </c>
      <c r="AD147" s="81">
        <v>2.0224777039999999</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6.6120000000000001</v>
      </c>
      <c r="BL147" s="81">
        <v>0</v>
      </c>
      <c r="BM147" s="82"/>
      <c r="BN147" s="81">
        <v>0</v>
      </c>
      <c r="BO147" s="81">
        <v>0</v>
      </c>
      <c r="BP147" s="81">
        <v>0</v>
      </c>
      <c r="BQ147" s="81">
        <v>0</v>
      </c>
      <c r="BR147" s="81">
        <v>2</v>
      </c>
      <c r="BS147" s="81">
        <v>0</v>
      </c>
      <c r="BT147"/>
      <c r="BU147" s="80"/>
      <c r="BV147" s="80"/>
      <c r="BW147" s="80"/>
      <c r="BX147" s="80"/>
      <c r="BY147" s="80"/>
      <c r="BZ147" s="80"/>
      <c r="CA147" s="80"/>
      <c r="CB147" s="80"/>
      <c r="CC147" s="80"/>
    </row>
    <row r="148" spans="1:81">
      <c r="A148" s="80" t="s">
        <v>1933</v>
      </c>
      <c r="B148" s="80">
        <v>398</v>
      </c>
      <c r="C148" s="80">
        <v>7</v>
      </c>
      <c r="D148" s="80">
        <v>24</v>
      </c>
      <c r="E148" s="80">
        <v>2010</v>
      </c>
      <c r="F148" s="80" t="s">
        <v>86</v>
      </c>
      <c r="G148" s="80" t="s">
        <v>1926</v>
      </c>
      <c r="H148" s="80" t="s">
        <v>1927</v>
      </c>
      <c r="I148" s="177"/>
      <c r="J148" s="81">
        <v>1.6192191821083988</v>
      </c>
      <c r="K148" s="81">
        <v>0.25271419966760317</v>
      </c>
      <c r="L148" s="81">
        <v>0</v>
      </c>
      <c r="M148" s="81">
        <v>15.484741571552378</v>
      </c>
      <c r="N148" s="81">
        <v>25.801230031121779</v>
      </c>
      <c r="O148" s="81">
        <v>18.990949714416644</v>
      </c>
      <c r="P148" s="81">
        <v>6.4817503705051438</v>
      </c>
      <c r="Q148" s="81">
        <v>1.3917441331540057</v>
      </c>
      <c r="R148" s="81">
        <v>0</v>
      </c>
      <c r="S148" s="81">
        <v>3.5219775142999996</v>
      </c>
      <c r="T148" s="82"/>
      <c r="U148" s="81">
        <v>418207</v>
      </c>
      <c r="V148" s="81">
        <v>162</v>
      </c>
      <c r="W148" s="81">
        <v>0</v>
      </c>
      <c r="X148" s="81">
        <v>3912</v>
      </c>
      <c r="Y148" s="81">
        <v>9616</v>
      </c>
      <c r="Z148" s="81">
        <v>9645</v>
      </c>
      <c r="AA148" s="81">
        <v>1272</v>
      </c>
      <c r="AB148" s="81">
        <v>22875</v>
      </c>
      <c r="AC148" s="81">
        <v>0</v>
      </c>
      <c r="AD148" s="81">
        <v>3.5219775142999996</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0</v>
      </c>
      <c r="BK148" s="81">
        <v>5.5359999999999996</v>
      </c>
      <c r="BL148" s="81">
        <v>0</v>
      </c>
      <c r="BM148" s="82"/>
      <c r="BN148" s="81">
        <v>0</v>
      </c>
      <c r="BO148" s="81">
        <v>0</v>
      </c>
      <c r="BP148" s="81">
        <v>0</v>
      </c>
      <c r="BQ148" s="81">
        <v>0</v>
      </c>
      <c r="BR148" s="81">
        <v>2</v>
      </c>
      <c r="BS148" s="81">
        <v>0</v>
      </c>
      <c r="BT148"/>
      <c r="BU148" s="80">
        <v>5.5359999999999996</v>
      </c>
      <c r="BV148" s="80">
        <v>0</v>
      </c>
      <c r="BW148" s="80">
        <v>0</v>
      </c>
      <c r="BX148" s="80">
        <v>0</v>
      </c>
      <c r="BY148" s="80">
        <v>0</v>
      </c>
      <c r="BZ148" s="80">
        <v>0</v>
      </c>
      <c r="CA148" s="80">
        <v>0</v>
      </c>
      <c r="CB148" s="80">
        <v>0</v>
      </c>
      <c r="CC148" s="80">
        <v>0</v>
      </c>
    </row>
    <row r="149" spans="1:81">
      <c r="A149" s="80" t="s">
        <v>1934</v>
      </c>
      <c r="B149" s="80">
        <v>399</v>
      </c>
      <c r="C149" s="80">
        <v>8</v>
      </c>
      <c r="D149" s="80">
        <v>24</v>
      </c>
      <c r="E149" s="80">
        <v>2011</v>
      </c>
      <c r="F149" s="80" t="s">
        <v>87</v>
      </c>
      <c r="G149" s="80" t="s">
        <v>1926</v>
      </c>
      <c r="H149" s="80" t="s">
        <v>1927</v>
      </c>
      <c r="I149" s="177"/>
      <c r="J149" s="81">
        <v>2.8696434915163231</v>
      </c>
      <c r="K149" s="81">
        <v>0.36120415065119327</v>
      </c>
      <c r="L149" s="81">
        <v>0</v>
      </c>
      <c r="M149" s="81">
        <v>18.948464306570283</v>
      </c>
      <c r="N149" s="81">
        <v>33.180438223447638</v>
      </c>
      <c r="O149" s="81">
        <v>18.710480095526712</v>
      </c>
      <c r="P149" s="81">
        <v>6.1162934495775358</v>
      </c>
      <c r="Q149" s="81">
        <v>1.6072237877895721</v>
      </c>
      <c r="R149" s="81">
        <v>0</v>
      </c>
      <c r="S149" s="81">
        <v>4.194132068</v>
      </c>
      <c r="T149" s="82"/>
      <c r="U149" s="81">
        <v>598597</v>
      </c>
      <c r="V149" s="81">
        <v>162</v>
      </c>
      <c r="W149" s="81">
        <v>0</v>
      </c>
      <c r="X149" s="81">
        <v>3912</v>
      </c>
      <c r="Y149" s="81">
        <v>9772</v>
      </c>
      <c r="Z149" s="81">
        <v>9709</v>
      </c>
      <c r="AA149" s="81">
        <v>1236</v>
      </c>
      <c r="AB149" s="81">
        <v>22902</v>
      </c>
      <c r="AC149" s="81">
        <v>0</v>
      </c>
      <c r="AD149" s="81">
        <v>4.194132068</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0</v>
      </c>
      <c r="BJ149" s="81">
        <v>0</v>
      </c>
      <c r="BK149" s="81">
        <v>5.532</v>
      </c>
      <c r="BL149" s="81">
        <v>0</v>
      </c>
      <c r="BM149" s="82"/>
      <c r="BN149" s="81">
        <v>0</v>
      </c>
      <c r="BO149" s="81">
        <v>0</v>
      </c>
      <c r="BP149" s="81">
        <v>0</v>
      </c>
      <c r="BQ149" s="81">
        <v>0</v>
      </c>
      <c r="BR149" s="81">
        <v>2</v>
      </c>
      <c r="BS149" s="81">
        <v>0</v>
      </c>
      <c r="BT149"/>
      <c r="BU149" s="80">
        <v>5.532</v>
      </c>
      <c r="BV149" s="80">
        <v>0</v>
      </c>
      <c r="BW149" s="80">
        <v>0</v>
      </c>
      <c r="BX149" s="80">
        <v>0</v>
      </c>
      <c r="BY149" s="80">
        <v>0</v>
      </c>
      <c r="BZ149" s="80">
        <v>0</v>
      </c>
      <c r="CA149" s="80">
        <v>0</v>
      </c>
      <c r="CB149" s="80">
        <v>0</v>
      </c>
      <c r="CC149" s="80">
        <v>0</v>
      </c>
    </row>
    <row r="150" spans="1:81">
      <c r="A150" s="80" t="s">
        <v>1935</v>
      </c>
      <c r="B150" s="80">
        <v>400</v>
      </c>
      <c r="C150" s="80">
        <v>9</v>
      </c>
      <c r="D150" s="80">
        <v>24</v>
      </c>
      <c r="E150" s="80">
        <v>2012</v>
      </c>
      <c r="F150" s="80" t="s">
        <v>88</v>
      </c>
      <c r="G150" s="80" t="s">
        <v>1926</v>
      </c>
      <c r="H150" s="80" t="s">
        <v>1927</v>
      </c>
      <c r="I150" s="177"/>
      <c r="J150" s="81">
        <v>2.4651120826117872</v>
      </c>
      <c r="K150" s="81">
        <v>0.35139655189564162</v>
      </c>
      <c r="L150" s="81">
        <v>0</v>
      </c>
      <c r="M150" s="81">
        <v>19.436967043266943</v>
      </c>
      <c r="N150" s="81">
        <v>38.304076328298621</v>
      </c>
      <c r="O150" s="81">
        <v>18.624426532407135</v>
      </c>
      <c r="P150" s="81">
        <v>5.9022622472055186</v>
      </c>
      <c r="Q150" s="81">
        <v>1.7550548889988198</v>
      </c>
      <c r="R150" s="81">
        <v>0</v>
      </c>
      <c r="S150" s="81">
        <v>2.2745320296000004</v>
      </c>
      <c r="T150" s="82"/>
      <c r="U150" s="81">
        <v>514985</v>
      </c>
      <c r="V150" s="81">
        <v>162</v>
      </c>
      <c r="W150" s="81">
        <v>0</v>
      </c>
      <c r="X150" s="81">
        <v>3912</v>
      </c>
      <c r="Y150" s="81">
        <v>9950</v>
      </c>
      <c r="Z150" s="81">
        <v>9741</v>
      </c>
      <c r="AA150" s="81">
        <v>1186</v>
      </c>
      <c r="AB150" s="81">
        <v>23018</v>
      </c>
      <c r="AC150" s="81">
        <v>0</v>
      </c>
      <c r="AD150" s="81">
        <v>2.2745320296000004</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0</v>
      </c>
      <c r="BJ150" s="81">
        <v>0</v>
      </c>
      <c r="BK150" s="81">
        <v>6.7560000000000002</v>
      </c>
      <c r="BL150" s="81">
        <v>0</v>
      </c>
      <c r="BM150" s="82"/>
      <c r="BN150" s="81">
        <v>0</v>
      </c>
      <c r="BO150" s="81">
        <v>0</v>
      </c>
      <c r="BP150" s="81">
        <v>0</v>
      </c>
      <c r="BQ150" s="81">
        <v>0</v>
      </c>
      <c r="BR150" s="81">
        <v>2</v>
      </c>
      <c r="BS150" s="81">
        <v>0</v>
      </c>
      <c r="BT150"/>
      <c r="BU150" s="80">
        <v>6.7560000000000002</v>
      </c>
      <c r="BV150" s="80">
        <v>0</v>
      </c>
      <c r="BW150" s="80">
        <v>0</v>
      </c>
      <c r="BX150" s="80">
        <v>0</v>
      </c>
      <c r="BY150" s="80">
        <v>0</v>
      </c>
      <c r="BZ150" s="80">
        <v>0</v>
      </c>
      <c r="CA150" s="80">
        <v>0</v>
      </c>
      <c r="CB150" s="80">
        <v>0</v>
      </c>
      <c r="CC150" s="80">
        <v>0</v>
      </c>
    </row>
    <row r="151" spans="1:81">
      <c r="A151" s="80" t="s">
        <v>1936</v>
      </c>
      <c r="B151" s="80">
        <v>401</v>
      </c>
      <c r="C151" s="80">
        <v>10</v>
      </c>
      <c r="D151" s="80">
        <v>24</v>
      </c>
      <c r="E151" s="80">
        <v>2013</v>
      </c>
      <c r="F151" s="80" t="s">
        <v>89</v>
      </c>
      <c r="G151" s="80" t="s">
        <v>1926</v>
      </c>
      <c r="H151" s="80" t="s">
        <v>1927</v>
      </c>
      <c r="I151" s="177"/>
      <c r="J151" s="81">
        <v>1.6633009290158769</v>
      </c>
      <c r="K151" s="81">
        <v>0.2899281839886374</v>
      </c>
      <c r="L151" s="81">
        <v>0</v>
      </c>
      <c r="M151" s="81">
        <v>19.922655139403613</v>
      </c>
      <c r="N151" s="81">
        <v>39.87203315342807</v>
      </c>
      <c r="O151" s="81">
        <v>17.927253602606768</v>
      </c>
      <c r="P151" s="81">
        <v>5.8445755174785363</v>
      </c>
      <c r="Q151" s="81">
        <v>1.7913378853631801</v>
      </c>
      <c r="R151" s="81">
        <v>0</v>
      </c>
      <c r="S151" s="81">
        <v>1.9564548143600005</v>
      </c>
      <c r="T151" s="82"/>
      <c r="U151" s="81">
        <v>345726</v>
      </c>
      <c r="V151" s="81">
        <v>162</v>
      </c>
      <c r="W151" s="81">
        <v>0</v>
      </c>
      <c r="X151" s="81">
        <v>3912</v>
      </c>
      <c r="Y151" s="81">
        <v>10065</v>
      </c>
      <c r="Z151" s="81">
        <v>9795</v>
      </c>
      <c r="AA151" s="81">
        <v>1170</v>
      </c>
      <c r="AB151" s="81">
        <v>23157</v>
      </c>
      <c r="AC151" s="81">
        <v>0</v>
      </c>
      <c r="AD151" s="81">
        <v>1.9564548143600005</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0</v>
      </c>
      <c r="BJ151" s="81">
        <v>0</v>
      </c>
      <c r="BK151" s="81">
        <v>3.5289999999999999</v>
      </c>
      <c r="BL151" s="81">
        <v>0</v>
      </c>
      <c r="BM151" s="82"/>
      <c r="BN151" s="81">
        <v>0</v>
      </c>
      <c r="BO151" s="81">
        <v>0</v>
      </c>
      <c r="BP151" s="81">
        <v>0</v>
      </c>
      <c r="BQ151" s="81">
        <v>0</v>
      </c>
      <c r="BR151" s="81">
        <v>1</v>
      </c>
      <c r="BS151" s="81">
        <v>0</v>
      </c>
      <c r="BT151"/>
      <c r="BU151" s="80">
        <v>3.5289999999999999</v>
      </c>
      <c r="BV151" s="80">
        <v>0</v>
      </c>
      <c r="BW151" s="80">
        <v>0</v>
      </c>
      <c r="BX151" s="80">
        <v>0</v>
      </c>
      <c r="BY151" s="80">
        <v>0</v>
      </c>
      <c r="BZ151" s="80">
        <v>0</v>
      </c>
      <c r="CA151" s="80">
        <v>0</v>
      </c>
      <c r="CB151" s="80">
        <v>0</v>
      </c>
      <c r="CC151" s="80">
        <v>0</v>
      </c>
    </row>
    <row r="152" spans="1:81">
      <c r="A152" s="80" t="s">
        <v>1937</v>
      </c>
      <c r="B152" s="80">
        <v>402</v>
      </c>
      <c r="C152" s="80">
        <v>11</v>
      </c>
      <c r="D152" s="80">
        <v>24</v>
      </c>
      <c r="E152" s="80">
        <v>2014</v>
      </c>
      <c r="F152" s="80" t="s">
        <v>90</v>
      </c>
      <c r="G152" s="80" t="s">
        <v>1926</v>
      </c>
      <c r="H152" s="80" t="s">
        <v>1927</v>
      </c>
      <c r="I152" s="177"/>
      <c r="J152" s="81">
        <v>1.4112779725633602</v>
      </c>
      <c r="K152" s="81">
        <v>0.32535919976488753</v>
      </c>
      <c r="L152" s="81">
        <v>3.8118850020369924E-2</v>
      </c>
      <c r="M152" s="81">
        <v>23.22732391955806</v>
      </c>
      <c r="N152" s="81">
        <v>39.643593212965804</v>
      </c>
      <c r="O152" s="81">
        <v>17.217886565733636</v>
      </c>
      <c r="P152" s="81">
        <v>5.7544613707518071</v>
      </c>
      <c r="Q152" s="81">
        <v>1.7259813517595757</v>
      </c>
      <c r="R152" s="81">
        <v>0</v>
      </c>
      <c r="S152" s="81">
        <v>4.7520400095000008</v>
      </c>
      <c r="T152" s="82"/>
      <c r="U152" s="81">
        <v>326502</v>
      </c>
      <c r="V152" s="81">
        <v>153</v>
      </c>
      <c r="W152" s="81">
        <v>1</v>
      </c>
      <c r="X152" s="81">
        <v>4558</v>
      </c>
      <c r="Y152" s="81">
        <v>10211</v>
      </c>
      <c r="Z152" s="81">
        <v>9908</v>
      </c>
      <c r="AA152" s="81">
        <v>1146</v>
      </c>
      <c r="AB152" s="81">
        <v>23255</v>
      </c>
      <c r="AC152" s="81">
        <v>0</v>
      </c>
      <c r="AD152" s="81">
        <v>4.7520400095000008</v>
      </c>
      <c r="AE152" s="82"/>
      <c r="AF152" s="81">
        <v>1911827.410412444</v>
      </c>
      <c r="AG152" s="81">
        <v>266599.54864990193</v>
      </c>
      <c r="AH152" s="81">
        <v>9682.9672458966234</v>
      </c>
      <c r="AI152" s="81">
        <v>30139352.012851786</v>
      </c>
      <c r="AJ152" s="81">
        <v>56485174.219439715</v>
      </c>
      <c r="AK152" s="81">
        <v>0</v>
      </c>
      <c r="AL152" s="81">
        <v>0</v>
      </c>
      <c r="AM152" s="81">
        <v>3192563.9955359302</v>
      </c>
      <c r="AN152" s="81">
        <v>0</v>
      </c>
      <c r="AO152" s="81">
        <v>0</v>
      </c>
      <c r="AP152" s="82"/>
      <c r="AQ152" s="81">
        <v>609</v>
      </c>
      <c r="AR152" s="81">
        <v>50</v>
      </c>
      <c r="AS152" s="81">
        <v>0</v>
      </c>
      <c r="AT152" s="81">
        <v>0</v>
      </c>
      <c r="AU152" s="81">
        <v>0</v>
      </c>
      <c r="AV152" s="81">
        <v>0</v>
      </c>
      <c r="AW152" s="81" t="s">
        <v>564</v>
      </c>
      <c r="AX152" s="82"/>
      <c r="AY152" s="81">
        <v>2304.4</v>
      </c>
      <c r="AZ152" s="81">
        <v>647.6</v>
      </c>
      <c r="BA152" s="81">
        <v>0</v>
      </c>
      <c r="BB152" s="81">
        <v>0</v>
      </c>
      <c r="BC152" s="81">
        <v>0</v>
      </c>
      <c r="BD152" s="81">
        <v>0</v>
      </c>
      <c r="BE152" s="81" t="s">
        <v>564</v>
      </c>
      <c r="BF152" s="82"/>
      <c r="BG152" s="81">
        <v>0</v>
      </c>
      <c r="BH152" s="81">
        <v>0</v>
      </c>
      <c r="BI152" s="81">
        <v>0</v>
      </c>
      <c r="BJ152" s="81">
        <v>0</v>
      </c>
      <c r="BK152" s="81">
        <v>3.1560000000000001</v>
      </c>
      <c r="BL152" s="81">
        <v>0</v>
      </c>
      <c r="BM152" s="82"/>
      <c r="BN152" s="81">
        <v>0</v>
      </c>
      <c r="BO152" s="81">
        <v>0</v>
      </c>
      <c r="BP152" s="81">
        <v>0</v>
      </c>
      <c r="BQ152" s="81">
        <v>0</v>
      </c>
      <c r="BR152" s="81">
        <v>1</v>
      </c>
      <c r="BS152" s="81">
        <v>0</v>
      </c>
      <c r="BT152"/>
      <c r="BU152" s="80">
        <v>3.1560000000000001</v>
      </c>
      <c r="BV152" s="80">
        <v>0</v>
      </c>
      <c r="BW152" s="80">
        <v>0</v>
      </c>
      <c r="BX152" s="80">
        <v>0</v>
      </c>
      <c r="BY152" s="80">
        <v>0</v>
      </c>
      <c r="BZ152" s="80">
        <v>0</v>
      </c>
      <c r="CA152" s="80">
        <v>0</v>
      </c>
      <c r="CB152" s="80">
        <v>0</v>
      </c>
      <c r="CC152" s="80">
        <v>0</v>
      </c>
    </row>
    <row r="153" spans="1:81">
      <c r="A153" s="80" t="s">
        <v>1938</v>
      </c>
      <c r="B153" s="80">
        <v>403</v>
      </c>
      <c r="C153" s="80">
        <v>12</v>
      </c>
      <c r="D153" s="80">
        <v>24</v>
      </c>
      <c r="E153" s="80">
        <v>2015</v>
      </c>
      <c r="F153" s="80" t="s">
        <v>91</v>
      </c>
      <c r="G153" s="80" t="s">
        <v>1926</v>
      </c>
      <c r="H153" s="80" t="s">
        <v>1927</v>
      </c>
      <c r="I153" s="177"/>
      <c r="J153" s="81">
        <v>2.3224822073152738</v>
      </c>
      <c r="K153" s="81">
        <v>0.33972621252340196</v>
      </c>
      <c r="L153" s="81">
        <v>4.6051124303606916E-2</v>
      </c>
      <c r="M153" s="81">
        <v>24.052477386188059</v>
      </c>
      <c r="N153" s="81">
        <v>36.713721602592067</v>
      </c>
      <c r="O153" s="81">
        <v>17.184390070266716</v>
      </c>
      <c r="P153" s="81">
        <v>5.7539637816500671</v>
      </c>
      <c r="Q153" s="81">
        <v>1.69001334717231</v>
      </c>
      <c r="R153" s="81">
        <v>0</v>
      </c>
      <c r="S153" s="81">
        <v>2.2937075645</v>
      </c>
      <c r="T153" s="82"/>
      <c r="U153" s="81">
        <v>496464</v>
      </c>
      <c r="V153" s="81">
        <v>153</v>
      </c>
      <c r="W153" s="81">
        <v>1</v>
      </c>
      <c r="X153" s="81">
        <v>4558</v>
      </c>
      <c r="Y153" s="81">
        <v>10294</v>
      </c>
      <c r="Z153" s="81">
        <v>9984</v>
      </c>
      <c r="AA153" s="81">
        <v>1145</v>
      </c>
      <c r="AB153" s="81">
        <v>23260</v>
      </c>
      <c r="AC153" s="81">
        <v>0</v>
      </c>
      <c r="AD153" s="81">
        <v>2.2937075645</v>
      </c>
      <c r="AE153" s="82"/>
      <c r="AF153" s="81">
        <v>3080008.5878572813</v>
      </c>
      <c r="AG153" s="81">
        <v>251293.24400877865</v>
      </c>
      <c r="AH153" s="81">
        <v>9784.3072266586878</v>
      </c>
      <c r="AI153" s="81">
        <v>29428769.502415929</v>
      </c>
      <c r="AJ153" s="81">
        <v>54371179.868161388</v>
      </c>
      <c r="AK153" s="81">
        <v>0</v>
      </c>
      <c r="AL153" s="81">
        <v>0</v>
      </c>
      <c r="AM153" s="81">
        <v>3187685.4279697542</v>
      </c>
      <c r="AN153" s="81">
        <v>0</v>
      </c>
      <c r="AO153" s="81">
        <v>0</v>
      </c>
      <c r="AP153" s="82"/>
      <c r="AQ153" s="81">
        <v>646</v>
      </c>
      <c r="AR153" s="81">
        <v>62</v>
      </c>
      <c r="AS153" s="81">
        <v>0</v>
      </c>
      <c r="AT153" s="81">
        <v>0</v>
      </c>
      <c r="AU153" s="81">
        <v>0</v>
      </c>
      <c r="AV153" s="81">
        <v>0</v>
      </c>
      <c r="AW153" s="81" t="s">
        <v>564</v>
      </c>
      <c r="AX153" s="82"/>
      <c r="AY153" s="81">
        <v>2461.5</v>
      </c>
      <c r="AZ153" s="81">
        <v>808.2</v>
      </c>
      <c r="BA153" s="81">
        <v>0</v>
      </c>
      <c r="BB153" s="81">
        <v>0</v>
      </c>
      <c r="BC153" s="81">
        <v>0</v>
      </c>
      <c r="BD153" s="81">
        <v>0</v>
      </c>
      <c r="BE153" s="81" t="s">
        <v>564</v>
      </c>
      <c r="BF153" s="82"/>
      <c r="BG153" s="81">
        <v>0</v>
      </c>
      <c r="BH153" s="81">
        <v>0</v>
      </c>
      <c r="BI153" s="81">
        <v>0</v>
      </c>
      <c r="BJ153" s="81">
        <v>0</v>
      </c>
      <c r="BK153" s="81">
        <v>3.2610000000000001</v>
      </c>
      <c r="BL153" s="81">
        <v>0</v>
      </c>
      <c r="BM153" s="82"/>
      <c r="BN153" s="81">
        <v>0</v>
      </c>
      <c r="BO153" s="81">
        <v>0</v>
      </c>
      <c r="BP153" s="81">
        <v>0</v>
      </c>
      <c r="BQ153" s="81">
        <v>0</v>
      </c>
      <c r="BR153" s="81">
        <v>1</v>
      </c>
      <c r="BS153" s="81">
        <v>0</v>
      </c>
      <c r="BT153"/>
      <c r="BU153" s="80">
        <v>3.2610000000000001</v>
      </c>
      <c r="BV153" s="80">
        <v>0</v>
      </c>
      <c r="BW153" s="80">
        <v>0</v>
      </c>
      <c r="BX153" s="80">
        <v>0</v>
      </c>
      <c r="BY153" s="80">
        <v>0</v>
      </c>
      <c r="BZ153" s="80">
        <v>0</v>
      </c>
      <c r="CA153" s="80">
        <v>0</v>
      </c>
      <c r="CB153" s="80">
        <v>0</v>
      </c>
      <c r="CC153" s="80">
        <v>0</v>
      </c>
    </row>
    <row r="154" spans="1:81">
      <c r="A154" s="80" t="s">
        <v>1939</v>
      </c>
      <c r="B154" s="80">
        <v>404</v>
      </c>
      <c r="C154" s="80">
        <v>13</v>
      </c>
      <c r="D154" s="80">
        <v>24</v>
      </c>
      <c r="E154" s="80">
        <v>2016</v>
      </c>
      <c r="F154" s="80" t="s">
        <v>92</v>
      </c>
      <c r="G154" s="80" t="s">
        <v>1926</v>
      </c>
      <c r="H154" s="80" t="s">
        <v>1927</v>
      </c>
      <c r="I154" s="177"/>
      <c r="J154" s="81">
        <v>1.4955796656632345</v>
      </c>
      <c r="K154" s="81">
        <v>0.33657842691588846</v>
      </c>
      <c r="L154" s="81">
        <v>4.903256939505609E-2</v>
      </c>
      <c r="M154" s="81">
        <v>21.110493493049926</v>
      </c>
      <c r="N154" s="81">
        <v>38.085437437364718</v>
      </c>
      <c r="O154" s="81">
        <v>17.246058724440754</v>
      </c>
      <c r="P154" s="81">
        <v>5.5389430048292185</v>
      </c>
      <c r="Q154" s="81">
        <v>1.6430422318770821</v>
      </c>
      <c r="R154" s="81">
        <v>0</v>
      </c>
      <c r="S154" s="81">
        <v>2.1466973186000002</v>
      </c>
      <c r="T154" s="82"/>
      <c r="U154" s="81">
        <v>338546</v>
      </c>
      <c r="V154" s="81">
        <v>153</v>
      </c>
      <c r="W154" s="81">
        <v>1</v>
      </c>
      <c r="X154" s="81">
        <v>4558</v>
      </c>
      <c r="Y154" s="81">
        <v>10368</v>
      </c>
      <c r="Z154" s="81">
        <v>10143</v>
      </c>
      <c r="AA154" s="81">
        <v>1140</v>
      </c>
      <c r="AB154" s="81">
        <v>23262</v>
      </c>
      <c r="AC154" s="81">
        <v>0</v>
      </c>
      <c r="AD154" s="81">
        <v>2.1466973185999998</v>
      </c>
      <c r="AE154" s="82"/>
      <c r="AF154" s="81">
        <v>2081260.844472039</v>
      </c>
      <c r="AG154" s="81">
        <v>239384.34062332139</v>
      </c>
      <c r="AH154" s="81">
        <v>8166.0946516900694</v>
      </c>
      <c r="AI154" s="81">
        <v>31237472.70170895</v>
      </c>
      <c r="AJ154" s="81">
        <v>53818645.648868121</v>
      </c>
      <c r="AK154" s="81">
        <v>0</v>
      </c>
      <c r="AL154" s="81">
        <v>0</v>
      </c>
      <c r="AM154" s="81">
        <v>3190436.2513269992</v>
      </c>
      <c r="AN154" s="81">
        <v>0</v>
      </c>
      <c r="AO154" s="81">
        <v>0</v>
      </c>
      <c r="AP154" s="82"/>
      <c r="AQ154" s="81">
        <v>687</v>
      </c>
      <c r="AR154" s="81">
        <v>70</v>
      </c>
      <c r="AS154" s="81">
        <v>0</v>
      </c>
      <c r="AT154" s="81">
        <v>0</v>
      </c>
      <c r="AU154" s="81">
        <v>0</v>
      </c>
      <c r="AV154" s="81">
        <v>0</v>
      </c>
      <c r="AW154" s="81" t="s">
        <v>564</v>
      </c>
      <c r="AX154" s="82"/>
      <c r="AY154" s="81">
        <v>2655.9</v>
      </c>
      <c r="AZ154" s="81">
        <v>895.40000000000009</v>
      </c>
      <c r="BA154" s="81">
        <v>0</v>
      </c>
      <c r="BB154" s="81">
        <v>0</v>
      </c>
      <c r="BC154" s="81">
        <v>0</v>
      </c>
      <c r="BD154" s="81">
        <v>0</v>
      </c>
      <c r="BE154" s="81" t="s">
        <v>564</v>
      </c>
      <c r="BF154" s="82"/>
      <c r="BG154" s="81">
        <v>0</v>
      </c>
      <c r="BH154" s="81">
        <v>0</v>
      </c>
      <c r="BI154" s="81">
        <v>0</v>
      </c>
      <c r="BJ154" s="81">
        <v>0</v>
      </c>
      <c r="BK154" s="81">
        <v>2.6560000000000001</v>
      </c>
      <c r="BL154" s="81">
        <v>0</v>
      </c>
      <c r="BM154" s="82"/>
      <c r="BN154" s="81">
        <v>0</v>
      </c>
      <c r="BO154" s="81">
        <v>0</v>
      </c>
      <c r="BP154" s="81">
        <v>0</v>
      </c>
      <c r="BQ154" s="81">
        <v>0</v>
      </c>
      <c r="BR154" s="81">
        <v>1</v>
      </c>
      <c r="BS154" s="81">
        <v>0</v>
      </c>
      <c r="BT154"/>
      <c r="BU154" s="80">
        <v>2.6560000000000001</v>
      </c>
      <c r="BV154" s="80">
        <v>0</v>
      </c>
      <c r="BW154" s="80">
        <v>0</v>
      </c>
      <c r="BX154" s="80">
        <v>0</v>
      </c>
      <c r="BY154" s="80">
        <v>0</v>
      </c>
      <c r="BZ154" s="80">
        <v>0</v>
      </c>
      <c r="CA154" s="80">
        <v>0</v>
      </c>
      <c r="CB154" s="80">
        <v>0</v>
      </c>
      <c r="CC154" s="80">
        <v>0</v>
      </c>
    </row>
    <row r="155" spans="1:81">
      <c r="A155" s="80" t="s">
        <v>1940</v>
      </c>
      <c r="B155" s="80">
        <v>405</v>
      </c>
      <c r="C155" s="80">
        <v>14</v>
      </c>
      <c r="D155" s="80">
        <v>24</v>
      </c>
      <c r="E155" s="80">
        <v>2017</v>
      </c>
      <c r="F155" s="80" t="s">
        <v>71</v>
      </c>
      <c r="G155" s="80" t="s">
        <v>1926</v>
      </c>
      <c r="H155" s="80" t="s">
        <v>1927</v>
      </c>
      <c r="I155" s="177"/>
      <c r="J155" s="81">
        <v>1.1975069111640306</v>
      </c>
      <c r="K155" s="81">
        <v>0.33177581580570159</v>
      </c>
      <c r="L155" s="81">
        <v>4.1990147176982309E-2</v>
      </c>
      <c r="M155" s="81">
        <v>18.999048464726073</v>
      </c>
      <c r="N155" s="81">
        <v>33.31881520777398</v>
      </c>
      <c r="O155" s="81">
        <v>17.024855830706731</v>
      </c>
      <c r="P155" s="81">
        <v>5.4604042857883366</v>
      </c>
      <c r="Q155" s="81">
        <v>1.579862540216717</v>
      </c>
      <c r="R155" s="81">
        <v>0</v>
      </c>
      <c r="S155" s="81">
        <v>2.5135676920799996</v>
      </c>
      <c r="T155" s="82"/>
      <c r="U155" s="81">
        <v>345791</v>
      </c>
      <c r="V155" s="81">
        <v>153</v>
      </c>
      <c r="W155" s="81">
        <v>1</v>
      </c>
      <c r="X155" s="81">
        <v>4558</v>
      </c>
      <c r="Y155" s="81">
        <v>10399</v>
      </c>
      <c r="Z155" s="81">
        <v>10179</v>
      </c>
      <c r="AA155" s="81">
        <v>1131</v>
      </c>
      <c r="AB155" s="81">
        <v>23131</v>
      </c>
      <c r="AC155" s="81">
        <v>0</v>
      </c>
      <c r="AD155" s="81">
        <v>2.5135676920800001</v>
      </c>
      <c r="AE155" s="82"/>
      <c r="AF155" s="81">
        <v>1859404.1052657519</v>
      </c>
      <c r="AG155" s="81">
        <v>246273.73492866769</v>
      </c>
      <c r="AH155" s="81">
        <v>9406.2015241830177</v>
      </c>
      <c r="AI155" s="81">
        <v>32788826.3406431</v>
      </c>
      <c r="AJ155" s="81">
        <v>54720076.717470683</v>
      </c>
      <c r="AK155" s="81">
        <v>0</v>
      </c>
      <c r="AL155" s="81">
        <v>0</v>
      </c>
      <c r="AM155" s="81">
        <v>3177433.3515998502</v>
      </c>
      <c r="AN155" s="81">
        <v>0</v>
      </c>
      <c r="AO155" s="81">
        <v>0</v>
      </c>
      <c r="AP155" s="82"/>
      <c r="AQ155" s="81">
        <v>720</v>
      </c>
      <c r="AR155" s="81">
        <v>82</v>
      </c>
      <c r="AS155" s="81">
        <v>0</v>
      </c>
      <c r="AT155" s="81">
        <v>0</v>
      </c>
      <c r="AU155" s="81">
        <v>0</v>
      </c>
      <c r="AV155" s="81">
        <v>0</v>
      </c>
      <c r="AW155" s="81" t="s">
        <v>564</v>
      </c>
      <c r="AX155" s="82"/>
      <c r="AY155" s="81">
        <v>2801.5</v>
      </c>
      <c r="AZ155" s="81">
        <v>1085.9000000000001</v>
      </c>
      <c r="BA155" s="81">
        <v>0</v>
      </c>
      <c r="BB155" s="81">
        <v>0</v>
      </c>
      <c r="BC155" s="81">
        <v>0</v>
      </c>
      <c r="BD155" s="81">
        <v>0</v>
      </c>
      <c r="BE155" s="81" t="s">
        <v>564</v>
      </c>
      <c r="BF155" s="82"/>
      <c r="BG155" s="81">
        <v>0</v>
      </c>
      <c r="BH155" s="81">
        <v>0</v>
      </c>
      <c r="BI155" s="81">
        <v>0</v>
      </c>
      <c r="BJ155" s="81">
        <v>0</v>
      </c>
      <c r="BK155" s="81">
        <v>6.5039999999999996</v>
      </c>
      <c r="BL155" s="81">
        <v>0</v>
      </c>
      <c r="BM155" s="82"/>
      <c r="BN155" s="81">
        <v>0</v>
      </c>
      <c r="BO155" s="81">
        <v>0</v>
      </c>
      <c r="BP155" s="81">
        <v>0</v>
      </c>
      <c r="BQ155" s="81">
        <v>0</v>
      </c>
      <c r="BR155" s="81">
        <v>2</v>
      </c>
      <c r="BS155" s="81">
        <v>0</v>
      </c>
      <c r="BT155"/>
      <c r="BU155" s="80">
        <v>6.5039999999999996</v>
      </c>
      <c r="BV155" s="80">
        <v>0</v>
      </c>
      <c r="BW155" s="80">
        <v>0</v>
      </c>
      <c r="BX155" s="80">
        <v>0</v>
      </c>
      <c r="BY155" s="80">
        <v>0</v>
      </c>
      <c r="BZ155" s="80">
        <v>0</v>
      </c>
      <c r="CA155" s="80">
        <v>0</v>
      </c>
      <c r="CB155" s="80">
        <v>0</v>
      </c>
      <c r="CC155" s="80">
        <v>0</v>
      </c>
    </row>
    <row r="156" spans="1:81">
      <c r="A156" s="80" t="s">
        <v>1941</v>
      </c>
      <c r="B156" s="80">
        <v>406</v>
      </c>
      <c r="C156" s="80">
        <v>15</v>
      </c>
      <c r="D156" s="80">
        <v>24</v>
      </c>
      <c r="E156" s="80">
        <v>2018</v>
      </c>
      <c r="F156" s="80" t="s">
        <v>93</v>
      </c>
      <c r="G156" s="80" t="s">
        <v>1926</v>
      </c>
      <c r="H156" s="80" t="s">
        <v>1927</v>
      </c>
      <c r="I156" s="177"/>
      <c r="J156" s="81">
        <v>2.1987100645699496</v>
      </c>
      <c r="K156" s="81">
        <v>0.29603761096028097</v>
      </c>
      <c r="L156" s="81">
        <v>3.7187044565507067E-2</v>
      </c>
      <c r="M156" s="81">
        <v>16.825292039339445</v>
      </c>
      <c r="N156" s="81">
        <v>25.888057111239402</v>
      </c>
      <c r="O156" s="81">
        <v>16.8034633544837</v>
      </c>
      <c r="P156" s="81">
        <v>5.5112075991678298</v>
      </c>
      <c r="Q156" s="81">
        <v>1.4634341460191547</v>
      </c>
      <c r="R156" s="81">
        <v>0</v>
      </c>
      <c r="S156" s="81">
        <v>2.3485770635999996</v>
      </c>
      <c r="T156" s="82"/>
      <c r="U156" s="81">
        <v>737380</v>
      </c>
      <c r="V156" s="81">
        <v>153</v>
      </c>
      <c r="W156" s="81">
        <v>1</v>
      </c>
      <c r="X156" s="81">
        <v>4558</v>
      </c>
      <c r="Y156" s="81">
        <v>10470</v>
      </c>
      <c r="Z156" s="81">
        <v>10239</v>
      </c>
      <c r="AA156" s="81">
        <v>1153</v>
      </c>
      <c r="AB156" s="81">
        <v>23090</v>
      </c>
      <c r="AC156" s="81">
        <v>0</v>
      </c>
      <c r="AD156" s="81">
        <v>2.3485770636000001</v>
      </c>
      <c r="AE156" s="82"/>
      <c r="AF156" s="81">
        <v>3863837.703938033</v>
      </c>
      <c r="AG156" s="81">
        <v>216260.94102600319</v>
      </c>
      <c r="AH156" s="81">
        <v>8791.8946700361921</v>
      </c>
      <c r="AI156" s="81">
        <v>32226503.174337659</v>
      </c>
      <c r="AJ156" s="81">
        <v>49197486.948053896</v>
      </c>
      <c r="AK156" s="81">
        <v>0</v>
      </c>
      <c r="AL156" s="81">
        <v>0</v>
      </c>
      <c r="AM156" s="81">
        <v>3178364.146331972</v>
      </c>
      <c r="AN156" s="81">
        <v>0</v>
      </c>
      <c r="AO156" s="81">
        <v>0</v>
      </c>
      <c r="AP156" s="82"/>
      <c r="AQ156" s="81">
        <v>747</v>
      </c>
      <c r="AR156" s="81">
        <v>90</v>
      </c>
      <c r="AS156" s="81">
        <v>0</v>
      </c>
      <c r="AT156" s="81">
        <v>0</v>
      </c>
      <c r="AU156" s="81">
        <v>0</v>
      </c>
      <c r="AV156" s="81">
        <v>0</v>
      </c>
      <c r="AW156" s="81" t="s">
        <v>564</v>
      </c>
      <c r="AX156" s="82"/>
      <c r="AY156" s="81">
        <v>2930.8000000000011</v>
      </c>
      <c r="AZ156" s="81">
        <v>1182.7</v>
      </c>
      <c r="BA156" s="81">
        <v>0</v>
      </c>
      <c r="BB156" s="81">
        <v>0</v>
      </c>
      <c r="BC156" s="81">
        <v>0</v>
      </c>
      <c r="BD156" s="81">
        <v>0</v>
      </c>
      <c r="BE156" s="81" t="s">
        <v>564</v>
      </c>
      <c r="BF156" s="82"/>
      <c r="BG156" s="81">
        <v>0</v>
      </c>
      <c r="BH156" s="81">
        <v>0</v>
      </c>
      <c r="BI156" s="81">
        <v>0</v>
      </c>
      <c r="BJ156" s="81">
        <v>0</v>
      </c>
      <c r="BK156" s="81">
        <v>6.57</v>
      </c>
      <c r="BL156" s="81">
        <v>0</v>
      </c>
      <c r="BM156" s="82"/>
      <c r="BN156" s="81">
        <v>0</v>
      </c>
      <c r="BO156" s="81">
        <v>0</v>
      </c>
      <c r="BP156" s="81">
        <v>0</v>
      </c>
      <c r="BQ156" s="81">
        <v>0</v>
      </c>
      <c r="BR156" s="81">
        <v>2</v>
      </c>
      <c r="BS156" s="81">
        <v>0</v>
      </c>
      <c r="BT156"/>
      <c r="BU156" s="80">
        <v>6.57</v>
      </c>
      <c r="BV156" s="80">
        <v>0</v>
      </c>
      <c r="BW156" s="80">
        <v>0</v>
      </c>
      <c r="BX156" s="80">
        <v>0</v>
      </c>
      <c r="BY156" s="80">
        <v>0</v>
      </c>
      <c r="BZ156" s="80">
        <v>0</v>
      </c>
      <c r="CA156" s="80">
        <v>0</v>
      </c>
      <c r="CB156" s="80">
        <v>0</v>
      </c>
      <c r="CC156" s="80">
        <v>0</v>
      </c>
    </row>
    <row r="157" spans="1:81">
      <c r="A157" s="80" t="s">
        <v>1942</v>
      </c>
      <c r="B157" s="80">
        <v>407</v>
      </c>
      <c r="C157" s="80">
        <v>16</v>
      </c>
      <c r="D157" s="80">
        <v>24</v>
      </c>
      <c r="E157" s="80">
        <v>2019</v>
      </c>
      <c r="F157" s="80" t="s">
        <v>73</v>
      </c>
      <c r="G157" s="80" t="s">
        <v>1926</v>
      </c>
      <c r="H157" s="80" t="s">
        <v>1927</v>
      </c>
      <c r="I157" s="177"/>
      <c r="J157" s="81">
        <v>2.2320427129190152</v>
      </c>
      <c r="K157" s="81">
        <v>0.27472184305614056</v>
      </c>
      <c r="L157" s="81">
        <v>3.7496361717012976E-2</v>
      </c>
      <c r="M157" s="81">
        <v>14.994589054426307</v>
      </c>
      <c r="N157" s="81">
        <v>27.404224506141254</v>
      </c>
      <c r="O157" s="81">
        <v>16.330480830587312</v>
      </c>
      <c r="P157" s="81">
        <v>5.5720307161726295</v>
      </c>
      <c r="Q157" s="81">
        <v>1.4166486902116138</v>
      </c>
      <c r="R157" s="81">
        <v>0</v>
      </c>
      <c r="S157" s="81">
        <v>2.4037979033600005</v>
      </c>
      <c r="T157" s="82"/>
      <c r="U157" s="81">
        <v>787058</v>
      </c>
      <c r="V157" s="81">
        <v>153</v>
      </c>
      <c r="W157" s="81">
        <v>1</v>
      </c>
      <c r="X157" s="81">
        <v>4558</v>
      </c>
      <c r="Y157" s="81">
        <v>10516</v>
      </c>
      <c r="Z157" s="81">
        <v>10224</v>
      </c>
      <c r="AA157" s="81">
        <v>1157</v>
      </c>
      <c r="AB157" s="81">
        <v>22957</v>
      </c>
      <c r="AC157" s="81">
        <v>0</v>
      </c>
      <c r="AD157" s="81">
        <v>2.403797903360001</v>
      </c>
      <c r="AE157" s="82"/>
      <c r="AF157" s="81">
        <v>4121435.1819254002</v>
      </c>
      <c r="AG157" s="81">
        <v>210999.66494972139</v>
      </c>
      <c r="AH157" s="81">
        <v>9436.269470972391</v>
      </c>
      <c r="AI157" s="81">
        <v>29978580.410428341</v>
      </c>
      <c r="AJ157" s="81">
        <v>53389352.805136129</v>
      </c>
      <c r="AK157" s="81">
        <v>0</v>
      </c>
      <c r="AL157" s="81">
        <v>0</v>
      </c>
      <c r="AM157" s="81">
        <v>3126570.5797965275</v>
      </c>
      <c r="AN157" s="81">
        <v>0</v>
      </c>
      <c r="AO157" s="81">
        <v>0</v>
      </c>
      <c r="AP157" s="82"/>
      <c r="AQ157" s="81">
        <v>770</v>
      </c>
      <c r="AR157" s="81">
        <v>96</v>
      </c>
      <c r="AS157" s="81">
        <v>0</v>
      </c>
      <c r="AT157" s="81">
        <v>0</v>
      </c>
      <c r="AU157" s="81">
        <v>0</v>
      </c>
      <c r="AV157" s="81">
        <v>0</v>
      </c>
      <c r="AW157" s="81" t="s">
        <v>564</v>
      </c>
      <c r="AX157" s="82"/>
      <c r="AY157" s="81">
        <v>3050.2000000000012</v>
      </c>
      <c r="AZ157" s="81">
        <v>1388.2</v>
      </c>
      <c r="BA157" s="81">
        <v>0</v>
      </c>
      <c r="BB157" s="81">
        <v>0</v>
      </c>
      <c r="BC157" s="81">
        <v>0</v>
      </c>
      <c r="BD157" s="81">
        <v>0</v>
      </c>
      <c r="BE157" s="81" t="s">
        <v>564</v>
      </c>
      <c r="BF157" s="82"/>
      <c r="BG157" s="81">
        <v>0</v>
      </c>
      <c r="BH157" s="81">
        <v>0</v>
      </c>
      <c r="BI157" s="81">
        <v>0</v>
      </c>
      <c r="BJ157" s="81">
        <v>0</v>
      </c>
      <c r="BK157" s="81">
        <v>6.1</v>
      </c>
      <c r="BL157" s="81">
        <v>0</v>
      </c>
      <c r="BM157" s="82"/>
      <c r="BN157" s="81">
        <v>0</v>
      </c>
      <c r="BO157" s="81">
        <v>0</v>
      </c>
      <c r="BP157" s="81">
        <v>0</v>
      </c>
      <c r="BQ157" s="81">
        <v>0</v>
      </c>
      <c r="BR157" s="81">
        <v>2</v>
      </c>
      <c r="BS157" s="81">
        <v>0</v>
      </c>
      <c r="BT157"/>
      <c r="BU157" s="80">
        <v>6.1</v>
      </c>
      <c r="BV157" s="80">
        <v>0</v>
      </c>
      <c r="BW157" s="80">
        <v>0</v>
      </c>
      <c r="BX157" s="80">
        <v>0</v>
      </c>
      <c r="BY157" s="80">
        <v>0</v>
      </c>
      <c r="BZ157" s="80">
        <v>0</v>
      </c>
      <c r="CA157" s="80">
        <v>0</v>
      </c>
      <c r="CB157" s="80">
        <v>0</v>
      </c>
      <c r="CC157" s="80">
        <v>0</v>
      </c>
    </row>
    <row r="158" spans="1:81">
      <c r="A158" s="80" t="s">
        <v>1943</v>
      </c>
      <c r="B158" s="80">
        <v>408</v>
      </c>
      <c r="C158" s="80">
        <v>17</v>
      </c>
      <c r="D158" s="80">
        <v>24</v>
      </c>
      <c r="E158" s="80">
        <v>2020</v>
      </c>
      <c r="F158" s="80" t="s">
        <v>218</v>
      </c>
      <c r="G158" s="174" t="s">
        <v>1926</v>
      </c>
      <c r="H158" s="80" t="s">
        <v>1927</v>
      </c>
      <c r="I158" s="177"/>
      <c r="J158" s="81">
        <v>2.9653990900112399</v>
      </c>
      <c r="K158" s="81">
        <v>0.3863363228075124</v>
      </c>
      <c r="L158" s="81">
        <v>1.7546393935094557</v>
      </c>
      <c r="M158" s="81">
        <v>12.549030617315985</v>
      </c>
      <c r="N158" s="81">
        <v>25.11566141225142</v>
      </c>
      <c r="O158" s="81">
        <v>14.418367271944573</v>
      </c>
      <c r="P158" s="81">
        <v>5.2082885820276381</v>
      </c>
      <c r="Q158" s="81">
        <v>1.3500797275821788</v>
      </c>
      <c r="R158" s="81">
        <v>0</v>
      </c>
      <c r="S158" s="81">
        <v>1.776197402</v>
      </c>
      <c r="T158" s="82"/>
      <c r="U158" s="81">
        <v>816712</v>
      </c>
      <c r="V158" s="81">
        <v>185</v>
      </c>
      <c r="W158" s="81">
        <v>68</v>
      </c>
      <c r="X158" s="81">
        <v>4295</v>
      </c>
      <c r="Y158" s="81">
        <v>10607</v>
      </c>
      <c r="Z158" s="81">
        <v>10303</v>
      </c>
      <c r="AA158" s="81">
        <v>1175</v>
      </c>
      <c r="AB158" s="81">
        <v>22897</v>
      </c>
      <c r="AC158" s="81">
        <v>0</v>
      </c>
      <c r="AD158" s="81">
        <v>1.776197402</v>
      </c>
      <c r="AE158" s="82"/>
      <c r="AF158" s="81">
        <v>5082103.3776510255</v>
      </c>
      <c r="AG158" s="81">
        <v>272758.89990200987</v>
      </c>
      <c r="AH158" s="81">
        <v>487534.02545300219</v>
      </c>
      <c r="AI158" s="81">
        <v>24191975.655118857</v>
      </c>
      <c r="AJ158" s="81">
        <v>46044603.076880932</v>
      </c>
      <c r="AK158" s="81"/>
      <c r="AL158" s="81"/>
      <c r="AM158" s="81">
        <v>2988312.8909758441</v>
      </c>
      <c r="AN158" s="81"/>
      <c r="AO158" s="81"/>
      <c r="AP158" s="82"/>
      <c r="AQ158" s="81">
        <v>801</v>
      </c>
      <c r="AR158" s="81">
        <v>98</v>
      </c>
      <c r="AS158" s="81">
        <v>0</v>
      </c>
      <c r="AT158" s="81">
        <v>0</v>
      </c>
      <c r="AU158" s="81">
        <v>0</v>
      </c>
      <c r="AV158" s="81">
        <v>0</v>
      </c>
      <c r="AW158" s="81">
        <v>0</v>
      </c>
      <c r="AX158" s="82"/>
      <c r="AY158" s="81">
        <v>3209.7000000000021</v>
      </c>
      <c r="AZ158" s="81">
        <v>1470.7</v>
      </c>
      <c r="BA158" s="81">
        <v>0</v>
      </c>
      <c r="BB158" s="81">
        <v>0</v>
      </c>
      <c r="BC158" s="81">
        <v>0</v>
      </c>
      <c r="BD158" s="81">
        <v>0</v>
      </c>
      <c r="BE158" s="81">
        <v>0</v>
      </c>
      <c r="BF158" s="82"/>
      <c r="BG158" s="81">
        <v>0</v>
      </c>
      <c r="BH158" s="81">
        <v>0</v>
      </c>
      <c r="BI158" s="81">
        <v>0</v>
      </c>
      <c r="BJ158" s="81">
        <v>0</v>
      </c>
      <c r="BK158" s="81">
        <v>6.3470000000000004</v>
      </c>
      <c r="BL158" s="81">
        <v>0</v>
      </c>
      <c r="BM158" s="82"/>
      <c r="BN158" s="81">
        <v>0</v>
      </c>
      <c r="BO158" s="81">
        <v>0</v>
      </c>
      <c r="BP158" s="81">
        <v>0</v>
      </c>
      <c r="BQ158" s="81">
        <v>0</v>
      </c>
      <c r="BR158" s="81">
        <v>2</v>
      </c>
      <c r="BS158" s="81">
        <v>0</v>
      </c>
      <c r="BT158"/>
      <c r="BU158" s="80">
        <v>6.3470000000000004</v>
      </c>
      <c r="BV158" s="80">
        <v>0</v>
      </c>
      <c r="BW158" s="80">
        <v>0</v>
      </c>
      <c r="BX158" s="80">
        <v>0</v>
      </c>
      <c r="BY158" s="80">
        <v>0</v>
      </c>
      <c r="BZ158" s="80">
        <v>0</v>
      </c>
      <c r="CA158" s="80">
        <v>0</v>
      </c>
      <c r="CB158" s="80">
        <v>0</v>
      </c>
      <c r="CC158" s="80">
        <v>0</v>
      </c>
    </row>
    <row r="159" spans="1:81">
      <c r="A159" s="80" t="s">
        <v>1944</v>
      </c>
      <c r="B159" s="80">
        <v>408</v>
      </c>
      <c r="C159" s="80">
        <v>18</v>
      </c>
      <c r="D159" s="80">
        <v>24</v>
      </c>
      <c r="E159" s="80">
        <v>2021</v>
      </c>
      <c r="F159" s="80" t="s">
        <v>75</v>
      </c>
      <c r="G159" s="174" t="s">
        <v>1926</v>
      </c>
      <c r="H159" s="80" t="s">
        <v>1927</v>
      </c>
      <c r="I159" s="177"/>
      <c r="J159" s="81">
        <v>1.8017681161050065</v>
      </c>
      <c r="K159" s="81">
        <v>0.40531575453437019</v>
      </c>
      <c r="L159" s="81">
        <v>1.9596245665402119</v>
      </c>
      <c r="M159" s="81">
        <v>12.567525249069705</v>
      </c>
      <c r="N159" s="81">
        <v>24.463358573696301</v>
      </c>
      <c r="O159" s="81">
        <v>13.96463867649763</v>
      </c>
      <c r="P159" s="81">
        <v>5.4043520831071516</v>
      </c>
      <c r="Q159" s="81">
        <v>1.357510174882802</v>
      </c>
      <c r="R159" s="81">
        <v>0</v>
      </c>
      <c r="S159" s="81">
        <v>1.70021059544</v>
      </c>
      <c r="T159" s="82"/>
      <c r="U159" s="81">
        <v>652270</v>
      </c>
      <c r="V159" s="81">
        <v>185</v>
      </c>
      <c r="W159" s="81">
        <v>68</v>
      </c>
      <c r="X159" s="81">
        <v>4295</v>
      </c>
      <c r="Y159" s="81">
        <v>10651</v>
      </c>
      <c r="Z159" s="81">
        <v>10275</v>
      </c>
      <c r="AA159" s="81">
        <v>1189</v>
      </c>
      <c r="AB159" s="81">
        <v>22750</v>
      </c>
      <c r="AC159" s="81">
        <v>0</v>
      </c>
      <c r="AD159" s="81">
        <v>1.70021059544</v>
      </c>
      <c r="AE159" s="82"/>
      <c r="AF159" s="81">
        <v>3786609.0641767192</v>
      </c>
      <c r="AG159" s="81">
        <v>296771.00715977733</v>
      </c>
      <c r="AH159" s="81">
        <v>525825.74653894058</v>
      </c>
      <c r="AI159" s="81">
        <v>27854536.641202297</v>
      </c>
      <c r="AJ159" s="81">
        <v>48810827.488087602</v>
      </c>
      <c r="AK159" s="81">
        <v>0</v>
      </c>
      <c r="AL159" s="81">
        <v>0</v>
      </c>
      <c r="AM159" s="81">
        <v>2986253.4476275165</v>
      </c>
      <c r="AN159" s="81">
        <v>0</v>
      </c>
      <c r="AO159" s="81">
        <v>0</v>
      </c>
      <c r="AP159" s="82"/>
      <c r="AQ159" s="81">
        <v>832</v>
      </c>
      <c r="AR159" s="81">
        <v>100</v>
      </c>
      <c r="AS159" s="81">
        <v>0</v>
      </c>
      <c r="AT159" s="81">
        <v>0</v>
      </c>
      <c r="AU159" s="81">
        <v>0</v>
      </c>
      <c r="AV159" s="81">
        <v>0</v>
      </c>
      <c r="AW159" s="81"/>
      <c r="AX159" s="82"/>
      <c r="AY159" s="81">
        <v>3400.1000000000022</v>
      </c>
      <c r="AZ159" s="81">
        <v>1520.1</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1945</v>
      </c>
      <c r="B160" s="80">
        <v>408</v>
      </c>
      <c r="C160" s="80">
        <v>19</v>
      </c>
      <c r="D160" s="80">
        <v>24</v>
      </c>
      <c r="E160" s="80">
        <v>2022</v>
      </c>
      <c r="F160" s="80" t="s">
        <v>568</v>
      </c>
      <c r="G160" s="80" t="s">
        <v>1926</v>
      </c>
      <c r="H160" s="80" t="s">
        <v>1927</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886</v>
      </c>
      <c r="AR160" s="81">
        <v>100</v>
      </c>
      <c r="AS160" s="81">
        <v>0</v>
      </c>
      <c r="AT160" s="81">
        <v>0</v>
      </c>
      <c r="AU160" s="81">
        <v>0</v>
      </c>
      <c r="AV160" s="81">
        <v>0</v>
      </c>
      <c r="AW160" s="81"/>
      <c r="AX160" s="82"/>
      <c r="AY160" s="81">
        <v>3731.7000000000035</v>
      </c>
      <c r="AZ160" s="81">
        <v>1520.1000000000004</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1946</v>
      </c>
      <c r="B161" s="80">
        <v>477</v>
      </c>
      <c r="C161" s="80">
        <v>1</v>
      </c>
      <c r="D161" s="80">
        <v>29</v>
      </c>
      <c r="E161" s="80">
        <v>1990</v>
      </c>
      <c r="F161" s="80" t="s">
        <v>562</v>
      </c>
      <c r="G161" s="80" t="s">
        <v>1947</v>
      </c>
      <c r="H161" s="80" t="s">
        <v>1948</v>
      </c>
      <c r="I161" s="177"/>
      <c r="J161" s="81">
        <v>97.800093801677164</v>
      </c>
      <c r="K161" s="81">
        <v>7.4320407767157777</v>
      </c>
      <c r="L161" s="81">
        <v>25.560183625179906</v>
      </c>
      <c r="M161" s="81">
        <v>20.157673110728737</v>
      </c>
      <c r="N161" s="81">
        <v>32.17239552147803</v>
      </c>
      <c r="O161" s="81">
        <v>23.563638348879877</v>
      </c>
      <c r="P161" s="81">
        <v>36.481035011126231</v>
      </c>
      <c r="Q161" s="81">
        <v>2.0133521524605724</v>
      </c>
      <c r="R161" s="81">
        <v>0</v>
      </c>
      <c r="S161" s="81">
        <v>1.993051795569361</v>
      </c>
      <c r="T161" s="82"/>
      <c r="U161" s="81">
        <v>8178259</v>
      </c>
      <c r="V161" s="81">
        <v>1995</v>
      </c>
      <c r="W161" s="81">
        <v>338</v>
      </c>
      <c r="X161" s="81">
        <v>7093</v>
      </c>
      <c r="Y161" s="81">
        <v>9278</v>
      </c>
      <c r="Z161" s="81">
        <v>9692</v>
      </c>
      <c r="AA161" s="81">
        <v>8858</v>
      </c>
      <c r="AB161" s="81">
        <v>32690</v>
      </c>
      <c r="AC161" s="81">
        <v>0</v>
      </c>
      <c r="AD161" s="81">
        <v>1.993051795569361</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1949</v>
      </c>
      <c r="B162" s="80">
        <v>478</v>
      </c>
      <c r="C162" s="80">
        <v>2</v>
      </c>
      <c r="D162" s="80">
        <v>29</v>
      </c>
      <c r="E162" s="80">
        <v>2005</v>
      </c>
      <c r="F162" s="80" t="s">
        <v>565</v>
      </c>
      <c r="G162" s="80" t="s">
        <v>1947</v>
      </c>
      <c r="H162" s="80" t="s">
        <v>1948</v>
      </c>
      <c r="I162" s="177"/>
      <c r="J162" s="81">
        <v>81.275369280230393</v>
      </c>
      <c r="K162" s="81">
        <v>5.1193600628440956</v>
      </c>
      <c r="L162" s="81">
        <v>8.0014443021717501</v>
      </c>
      <c r="M162" s="81">
        <v>30.3831809537635</v>
      </c>
      <c r="N162" s="81">
        <v>37.286150813830986</v>
      </c>
      <c r="O162" s="81">
        <v>32.300622813851277</v>
      </c>
      <c r="P162" s="81">
        <v>34.617319589307577</v>
      </c>
      <c r="Q162" s="81">
        <v>1.7290316353203596</v>
      </c>
      <c r="R162" s="81">
        <v>0</v>
      </c>
      <c r="S162" s="81">
        <v>4.5222876160000007</v>
      </c>
      <c r="T162" s="82"/>
      <c r="U162" s="81">
        <v>7099938</v>
      </c>
      <c r="V162" s="81">
        <v>1862</v>
      </c>
      <c r="W162" s="81">
        <v>111</v>
      </c>
      <c r="X162" s="81">
        <v>5669</v>
      </c>
      <c r="Y162" s="81">
        <v>9195</v>
      </c>
      <c r="Z162" s="81">
        <v>15374</v>
      </c>
      <c r="AA162" s="81">
        <v>6884</v>
      </c>
      <c r="AB162" s="81">
        <v>29348</v>
      </c>
      <c r="AC162" s="81">
        <v>0</v>
      </c>
      <c r="AD162" s="81">
        <v>4.5222876160000007</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1950</v>
      </c>
      <c r="B163" s="80">
        <v>479</v>
      </c>
      <c r="C163" s="80">
        <v>3</v>
      </c>
      <c r="D163" s="80">
        <v>29</v>
      </c>
      <c r="E163" s="80">
        <v>2006</v>
      </c>
      <c r="F163" s="80" t="s">
        <v>566</v>
      </c>
      <c r="G163" s="80" t="s">
        <v>1947</v>
      </c>
      <c r="H163" s="80" t="s">
        <v>1948</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1951</v>
      </c>
      <c r="B164" s="80">
        <v>480</v>
      </c>
      <c r="C164" s="80">
        <v>4</v>
      </c>
      <c r="D164" s="80">
        <v>29</v>
      </c>
      <c r="E164" s="80">
        <v>2007</v>
      </c>
      <c r="F164" s="80" t="s">
        <v>567</v>
      </c>
      <c r="G164" s="80" t="s">
        <v>1947</v>
      </c>
      <c r="H164" s="80" t="s">
        <v>1948</v>
      </c>
      <c r="I164" s="177"/>
      <c r="J164" s="81">
        <v>93.120594347236818</v>
      </c>
      <c r="K164" s="81">
        <v>4.6710137341837603</v>
      </c>
      <c r="L164" s="81">
        <v>5.8294902419244412</v>
      </c>
      <c r="M164" s="81">
        <v>31.287003865867181</v>
      </c>
      <c r="N164" s="81">
        <v>39.278247975905423</v>
      </c>
      <c r="O164" s="81">
        <v>31.166676992290611</v>
      </c>
      <c r="P164" s="81">
        <v>33.886743359333337</v>
      </c>
      <c r="Q164" s="81">
        <v>1.7766851188864248</v>
      </c>
      <c r="R164" s="81">
        <v>0</v>
      </c>
      <c r="S164" s="81">
        <v>3.1210773598800006</v>
      </c>
      <c r="T164" s="82"/>
      <c r="U164" s="81">
        <v>9993311</v>
      </c>
      <c r="V164" s="81">
        <v>1675</v>
      </c>
      <c r="W164" s="81">
        <v>98</v>
      </c>
      <c r="X164" s="81">
        <v>7009</v>
      </c>
      <c r="Y164" s="81">
        <v>9154</v>
      </c>
      <c r="Z164" s="81">
        <v>15421</v>
      </c>
      <c r="AA164" s="81">
        <v>6636</v>
      </c>
      <c r="AB164" s="81">
        <v>28562</v>
      </c>
      <c r="AC164" s="81">
        <v>0</v>
      </c>
      <c r="AD164" s="81">
        <v>3.1210773598800006</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1952</v>
      </c>
      <c r="B165" s="80">
        <v>481</v>
      </c>
      <c r="C165" s="80">
        <v>5</v>
      </c>
      <c r="D165" s="80">
        <v>29</v>
      </c>
      <c r="E165" s="80">
        <v>2008</v>
      </c>
      <c r="F165" s="80" t="s">
        <v>84</v>
      </c>
      <c r="G165" s="80" t="s">
        <v>1947</v>
      </c>
      <c r="H165" s="80" t="s">
        <v>1948</v>
      </c>
      <c r="I165" s="177"/>
      <c r="J165" s="81">
        <v>88.867135878669202</v>
      </c>
      <c r="K165" s="81">
        <v>3.4760827717613534</v>
      </c>
      <c r="L165" s="81">
        <v>5.0442659747677574</v>
      </c>
      <c r="M165" s="81">
        <v>33.150517166245116</v>
      </c>
      <c r="N165" s="81">
        <v>40.365282652243437</v>
      </c>
      <c r="O165" s="81">
        <v>30.022009627890327</v>
      </c>
      <c r="P165" s="81">
        <v>33.057518720923298</v>
      </c>
      <c r="Q165" s="81">
        <v>1.7187092510345761</v>
      </c>
      <c r="R165" s="81">
        <v>0</v>
      </c>
      <c r="S165" s="81">
        <v>3.7512022843000006</v>
      </c>
      <c r="T165" s="82"/>
      <c r="U165" s="81">
        <v>10353927</v>
      </c>
      <c r="V165" s="81">
        <v>1675</v>
      </c>
      <c r="W165" s="81">
        <v>98</v>
      </c>
      <c r="X165" s="81">
        <v>7009</v>
      </c>
      <c r="Y165" s="81">
        <v>9100</v>
      </c>
      <c r="Z165" s="81">
        <v>15376</v>
      </c>
      <c r="AA165" s="81">
        <v>6481</v>
      </c>
      <c r="AB165" s="81">
        <v>28084</v>
      </c>
      <c r="AC165" s="81">
        <v>0</v>
      </c>
      <c r="AD165" s="81">
        <v>3.7512022843000006</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1953</v>
      </c>
      <c r="B166" s="80">
        <v>482</v>
      </c>
      <c r="C166" s="80">
        <v>6</v>
      </c>
      <c r="D166" s="80">
        <v>29</v>
      </c>
      <c r="E166" s="80">
        <v>2009</v>
      </c>
      <c r="F166" s="80" t="s">
        <v>85</v>
      </c>
      <c r="G166" s="80" t="s">
        <v>1947</v>
      </c>
      <c r="H166" s="80" t="s">
        <v>1948</v>
      </c>
      <c r="I166" s="177"/>
      <c r="J166" s="81">
        <v>72.99374307255232</v>
      </c>
      <c r="K166" s="81">
        <v>3.1269281936863949</v>
      </c>
      <c r="L166" s="81">
        <v>17.10252877482672</v>
      </c>
      <c r="M166" s="81">
        <v>33.382295663328918</v>
      </c>
      <c r="N166" s="81">
        <v>37.046932045451442</v>
      </c>
      <c r="O166" s="81">
        <v>30.46341435982076</v>
      </c>
      <c r="P166" s="81">
        <v>31.574543462098372</v>
      </c>
      <c r="Q166" s="81">
        <v>1.615735102384384</v>
      </c>
      <c r="R166" s="81">
        <v>0</v>
      </c>
      <c r="S166" s="81">
        <v>2.9527271573999996</v>
      </c>
      <c r="T166" s="82"/>
      <c r="U166" s="81">
        <v>7387077</v>
      </c>
      <c r="V166" s="81">
        <v>1477</v>
      </c>
      <c r="W166" s="81">
        <v>441</v>
      </c>
      <c r="X166" s="81">
        <v>7234</v>
      </c>
      <c r="Y166" s="81">
        <v>9078</v>
      </c>
      <c r="Z166" s="81">
        <v>15400</v>
      </c>
      <c r="AA166" s="81">
        <v>6355</v>
      </c>
      <c r="AB166" s="81">
        <v>27715</v>
      </c>
      <c r="AC166" s="81">
        <v>0</v>
      </c>
      <c r="AD166" s="81">
        <v>2.9527271573999996</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125.235</v>
      </c>
      <c r="BI166" s="81">
        <v>11.7</v>
      </c>
      <c r="BJ166" s="81">
        <v>0</v>
      </c>
      <c r="BK166" s="81">
        <v>0</v>
      </c>
      <c r="BL166" s="81">
        <v>0</v>
      </c>
      <c r="BM166" s="82"/>
      <c r="BN166" s="81">
        <v>0</v>
      </c>
      <c r="BO166" s="81">
        <v>1</v>
      </c>
      <c r="BP166" s="81">
        <v>2</v>
      </c>
      <c r="BQ166" s="81">
        <v>0</v>
      </c>
      <c r="BR166" s="81">
        <v>0</v>
      </c>
      <c r="BS166" s="81">
        <v>0</v>
      </c>
      <c r="BT166"/>
      <c r="BU166" s="80"/>
      <c r="BV166" s="80"/>
      <c r="BW166" s="80"/>
      <c r="BX166" s="80"/>
      <c r="BY166" s="80"/>
      <c r="BZ166" s="80"/>
      <c r="CA166" s="80"/>
      <c r="CB166" s="80"/>
      <c r="CC166" s="80"/>
    </row>
    <row r="167" spans="1:81">
      <c r="A167" s="80" t="s">
        <v>1954</v>
      </c>
      <c r="B167" s="80">
        <v>483</v>
      </c>
      <c r="C167" s="80">
        <v>7</v>
      </c>
      <c r="D167" s="80">
        <v>29</v>
      </c>
      <c r="E167" s="80">
        <v>2010</v>
      </c>
      <c r="F167" s="80" t="s">
        <v>86</v>
      </c>
      <c r="G167" s="80" t="s">
        <v>1947</v>
      </c>
      <c r="H167" s="80" t="s">
        <v>1948</v>
      </c>
      <c r="I167" s="177"/>
      <c r="J167" s="81">
        <v>91.112475270492283</v>
      </c>
      <c r="K167" s="81">
        <v>3.309649502242114</v>
      </c>
      <c r="L167" s="81">
        <v>20.368180548930543</v>
      </c>
      <c r="M167" s="81">
        <v>34.131440965627775</v>
      </c>
      <c r="N167" s="81">
        <v>41.354009525536078</v>
      </c>
      <c r="O167" s="81">
        <v>30.174837156395544</v>
      </c>
      <c r="P167" s="81">
        <v>31.751404527215055</v>
      </c>
      <c r="Q167" s="81">
        <v>1.6581072288894476</v>
      </c>
      <c r="R167" s="81">
        <v>0</v>
      </c>
      <c r="S167" s="81">
        <v>4.2736156750000012</v>
      </c>
      <c r="T167" s="82"/>
      <c r="U167" s="81">
        <v>8650467</v>
      </c>
      <c r="V167" s="81">
        <v>1477</v>
      </c>
      <c r="W167" s="81">
        <v>441</v>
      </c>
      <c r="X167" s="81">
        <v>7234</v>
      </c>
      <c r="Y167" s="81">
        <v>9049</v>
      </c>
      <c r="Z167" s="81">
        <v>15325</v>
      </c>
      <c r="AA167" s="81">
        <v>6231</v>
      </c>
      <c r="AB167" s="81">
        <v>27253</v>
      </c>
      <c r="AC167" s="81">
        <v>0</v>
      </c>
      <c r="AD167" s="81">
        <v>4.2736156750000012</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92.686999999999998</v>
      </c>
      <c r="BI167" s="81">
        <v>19.934999999999999</v>
      </c>
      <c r="BJ167" s="81">
        <v>0</v>
      </c>
      <c r="BK167" s="81">
        <v>0</v>
      </c>
      <c r="BL167" s="81">
        <v>0</v>
      </c>
      <c r="BM167" s="82"/>
      <c r="BN167" s="81">
        <v>0</v>
      </c>
      <c r="BO167" s="81">
        <v>1</v>
      </c>
      <c r="BP167" s="81">
        <v>4</v>
      </c>
      <c r="BQ167" s="81">
        <v>0</v>
      </c>
      <c r="BR167" s="81">
        <v>0</v>
      </c>
      <c r="BS167" s="81">
        <v>0</v>
      </c>
      <c r="BT167"/>
      <c r="BU167" s="80">
        <v>112.622</v>
      </c>
      <c r="BV167" s="80">
        <v>0</v>
      </c>
      <c r="BW167" s="80">
        <v>0</v>
      </c>
      <c r="BX167" s="80">
        <v>0</v>
      </c>
      <c r="BY167" s="80">
        <v>0</v>
      </c>
      <c r="BZ167" s="80">
        <v>0</v>
      </c>
      <c r="CA167" s="80">
        <v>0</v>
      </c>
      <c r="CB167" s="80">
        <v>0</v>
      </c>
      <c r="CC167" s="80">
        <v>0</v>
      </c>
    </row>
    <row r="168" spans="1:81">
      <c r="A168" s="80" t="s">
        <v>1955</v>
      </c>
      <c r="B168" s="80">
        <v>484</v>
      </c>
      <c r="C168" s="80">
        <v>8</v>
      </c>
      <c r="D168" s="80">
        <v>29</v>
      </c>
      <c r="E168" s="80">
        <v>2011</v>
      </c>
      <c r="F168" s="80" t="s">
        <v>87</v>
      </c>
      <c r="G168" s="80" t="s">
        <v>1947</v>
      </c>
      <c r="H168" s="80" t="s">
        <v>1948</v>
      </c>
      <c r="I168" s="177"/>
      <c r="J168" s="81">
        <v>107.04567956441055</v>
      </c>
      <c r="K168" s="81">
        <v>4.3145127648154507</v>
      </c>
      <c r="L168" s="81">
        <v>17.168041901031174</v>
      </c>
      <c r="M168" s="81">
        <v>39.07129656144879</v>
      </c>
      <c r="N168" s="81">
        <v>40.7546475060606</v>
      </c>
      <c r="O168" s="81">
        <v>29.467705339447829</v>
      </c>
      <c r="P168" s="81">
        <v>30.586415705371159</v>
      </c>
      <c r="Q168" s="81">
        <v>1.8848492049800158</v>
      </c>
      <c r="R168" s="81">
        <v>0</v>
      </c>
      <c r="S168" s="81">
        <v>4.1106360307199994</v>
      </c>
      <c r="T168" s="82"/>
      <c r="U168" s="81">
        <v>10103075</v>
      </c>
      <c r="V168" s="81">
        <v>1477</v>
      </c>
      <c r="W168" s="81">
        <v>441</v>
      </c>
      <c r="X168" s="81">
        <v>7234</v>
      </c>
      <c r="Y168" s="81">
        <v>9018</v>
      </c>
      <c r="Z168" s="81">
        <v>15291</v>
      </c>
      <c r="AA168" s="81">
        <v>6181</v>
      </c>
      <c r="AB168" s="81">
        <v>26858</v>
      </c>
      <c r="AC168" s="81">
        <v>0</v>
      </c>
      <c r="AD168" s="81">
        <v>4.1106360307199994</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102.428</v>
      </c>
      <c r="BI168" s="81">
        <v>26.286000000000001</v>
      </c>
      <c r="BJ168" s="81">
        <v>0</v>
      </c>
      <c r="BK168" s="81">
        <v>3.1139999999999999</v>
      </c>
      <c r="BL168" s="81">
        <v>0</v>
      </c>
      <c r="BM168" s="82"/>
      <c r="BN168" s="81">
        <v>0</v>
      </c>
      <c r="BO168" s="81">
        <v>1</v>
      </c>
      <c r="BP168" s="81">
        <v>6</v>
      </c>
      <c r="BQ168" s="81">
        <v>0</v>
      </c>
      <c r="BR168" s="81">
        <v>1</v>
      </c>
      <c r="BS168" s="81">
        <v>0</v>
      </c>
      <c r="BT168"/>
      <c r="BU168" s="80">
        <v>131.828</v>
      </c>
      <c r="BV168" s="80">
        <v>0</v>
      </c>
      <c r="BW168" s="80">
        <v>0</v>
      </c>
      <c r="BX168" s="80">
        <v>0</v>
      </c>
      <c r="BY168" s="80">
        <v>0</v>
      </c>
      <c r="BZ168" s="80">
        <v>0</v>
      </c>
      <c r="CA168" s="80">
        <v>0</v>
      </c>
      <c r="CB168" s="80">
        <v>0</v>
      </c>
      <c r="CC168" s="80">
        <v>0</v>
      </c>
    </row>
    <row r="169" spans="1:81">
      <c r="A169" s="80" t="s">
        <v>1956</v>
      </c>
      <c r="B169" s="80">
        <v>485</v>
      </c>
      <c r="C169" s="80">
        <v>9</v>
      </c>
      <c r="D169" s="80">
        <v>29</v>
      </c>
      <c r="E169" s="80">
        <v>2012</v>
      </c>
      <c r="F169" s="80" t="s">
        <v>88</v>
      </c>
      <c r="G169" s="80" t="s">
        <v>1947</v>
      </c>
      <c r="H169" s="80" t="s">
        <v>1948</v>
      </c>
      <c r="I169" s="177"/>
      <c r="J169" s="81">
        <v>84.124926365728967</v>
      </c>
      <c r="K169" s="81">
        <v>3.8942950082599559</v>
      </c>
      <c r="L169" s="81">
        <v>16.680093536497989</v>
      </c>
      <c r="M169" s="81">
        <v>37.978081651118053</v>
      </c>
      <c r="N169" s="81">
        <v>39.269703555049304</v>
      </c>
      <c r="O169" s="81">
        <v>29.220522604945923</v>
      </c>
      <c r="P169" s="81">
        <v>30.262779700891031</v>
      </c>
      <c r="Q169" s="81">
        <v>2.0214621260377403</v>
      </c>
      <c r="R169" s="81">
        <v>0</v>
      </c>
      <c r="S169" s="81">
        <v>3.4541271142199999</v>
      </c>
      <c r="T169" s="82"/>
      <c r="U169" s="81">
        <v>8585332</v>
      </c>
      <c r="V169" s="81">
        <v>1477</v>
      </c>
      <c r="W169" s="81">
        <v>441</v>
      </c>
      <c r="X169" s="81">
        <v>7234</v>
      </c>
      <c r="Y169" s="81">
        <v>9037</v>
      </c>
      <c r="Z169" s="81">
        <v>15283</v>
      </c>
      <c r="AA169" s="81">
        <v>6081</v>
      </c>
      <c r="AB169" s="81">
        <v>26512</v>
      </c>
      <c r="AC169" s="81">
        <v>0</v>
      </c>
      <c r="AD169" s="81">
        <v>3.4541271142199999</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144.23500000000001</v>
      </c>
      <c r="BI169" s="81">
        <v>27.093</v>
      </c>
      <c r="BJ169" s="81">
        <v>0</v>
      </c>
      <c r="BK169" s="81">
        <v>4.3419999999999996</v>
      </c>
      <c r="BL169" s="81">
        <v>0</v>
      </c>
      <c r="BM169" s="82"/>
      <c r="BN169" s="81">
        <v>0</v>
      </c>
      <c r="BO169" s="81">
        <v>1</v>
      </c>
      <c r="BP169" s="81">
        <v>5</v>
      </c>
      <c r="BQ169" s="81">
        <v>0</v>
      </c>
      <c r="BR169" s="81">
        <v>1</v>
      </c>
      <c r="BS169" s="81">
        <v>0</v>
      </c>
      <c r="BT169"/>
      <c r="BU169" s="80">
        <v>175.67</v>
      </c>
      <c r="BV169" s="80">
        <v>0</v>
      </c>
      <c r="BW169" s="80">
        <v>0</v>
      </c>
      <c r="BX169" s="80">
        <v>0</v>
      </c>
      <c r="BY169" s="80">
        <v>0</v>
      </c>
      <c r="BZ169" s="80">
        <v>0</v>
      </c>
      <c r="CA169" s="80">
        <v>0</v>
      </c>
      <c r="CB169" s="80">
        <v>0</v>
      </c>
      <c r="CC169" s="80">
        <v>0</v>
      </c>
    </row>
    <row r="170" spans="1:81">
      <c r="A170" s="80" t="s">
        <v>1957</v>
      </c>
      <c r="B170" s="80">
        <v>486</v>
      </c>
      <c r="C170" s="80">
        <v>10</v>
      </c>
      <c r="D170" s="80">
        <v>29</v>
      </c>
      <c r="E170" s="80">
        <v>2013</v>
      </c>
      <c r="F170" s="80" t="s">
        <v>89</v>
      </c>
      <c r="G170" s="80" t="s">
        <v>1947</v>
      </c>
      <c r="H170" s="80" t="s">
        <v>1948</v>
      </c>
      <c r="I170" s="177"/>
      <c r="J170" s="81">
        <v>99.728586809462826</v>
      </c>
      <c r="K170" s="81">
        <v>3.1440082388845654</v>
      </c>
      <c r="L170" s="81">
        <v>16.170909534901263</v>
      </c>
      <c r="M170" s="81">
        <v>38.714501788092818</v>
      </c>
      <c r="N170" s="81">
        <v>36.719806646471319</v>
      </c>
      <c r="O170" s="81">
        <v>27.95882858942532</v>
      </c>
      <c r="P170" s="81">
        <v>30.196973506972434</v>
      </c>
      <c r="Q170" s="81">
        <v>2.0344684710908854</v>
      </c>
      <c r="R170" s="81">
        <v>0</v>
      </c>
      <c r="S170" s="81">
        <v>2.25694357749</v>
      </c>
      <c r="T170" s="82"/>
      <c r="U170" s="81">
        <v>8934782</v>
      </c>
      <c r="V170" s="81">
        <v>1477</v>
      </c>
      <c r="W170" s="81">
        <v>441</v>
      </c>
      <c r="X170" s="81">
        <v>7234</v>
      </c>
      <c r="Y170" s="81">
        <v>9026</v>
      </c>
      <c r="Z170" s="81">
        <v>15276</v>
      </c>
      <c r="AA170" s="81">
        <v>6045</v>
      </c>
      <c r="AB170" s="81">
        <v>26300</v>
      </c>
      <c r="AC170" s="81">
        <v>0</v>
      </c>
      <c r="AD170" s="81">
        <v>2.25694357749</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126.367</v>
      </c>
      <c r="BI170" s="81">
        <v>23.666</v>
      </c>
      <c r="BJ170" s="81">
        <v>0</v>
      </c>
      <c r="BK170" s="81">
        <v>4.4370000000000003</v>
      </c>
      <c r="BL170" s="81">
        <v>0</v>
      </c>
      <c r="BM170" s="82"/>
      <c r="BN170" s="81">
        <v>0</v>
      </c>
      <c r="BO170" s="81">
        <v>1</v>
      </c>
      <c r="BP170" s="81">
        <v>4</v>
      </c>
      <c r="BQ170" s="81">
        <v>0</v>
      </c>
      <c r="BR170" s="81">
        <v>1</v>
      </c>
      <c r="BS170" s="81">
        <v>0</v>
      </c>
      <c r="BT170"/>
      <c r="BU170" s="80">
        <v>154.47</v>
      </c>
      <c r="BV170" s="80">
        <v>0</v>
      </c>
      <c r="BW170" s="80">
        <v>0</v>
      </c>
      <c r="BX170" s="80">
        <v>0</v>
      </c>
      <c r="BY170" s="80">
        <v>0</v>
      </c>
      <c r="BZ170" s="80">
        <v>0</v>
      </c>
      <c r="CA170" s="80">
        <v>0</v>
      </c>
      <c r="CB170" s="80">
        <v>0</v>
      </c>
      <c r="CC170" s="80">
        <v>0</v>
      </c>
    </row>
    <row r="171" spans="1:81">
      <c r="A171" s="80" t="s">
        <v>1958</v>
      </c>
      <c r="B171" s="80">
        <v>487</v>
      </c>
      <c r="C171" s="80">
        <v>11</v>
      </c>
      <c r="D171" s="80">
        <v>29</v>
      </c>
      <c r="E171" s="80">
        <v>2014</v>
      </c>
      <c r="F171" s="80" t="s">
        <v>90</v>
      </c>
      <c r="G171" s="80" t="s">
        <v>1947</v>
      </c>
      <c r="H171" s="80" t="s">
        <v>1948</v>
      </c>
      <c r="I171" s="177"/>
      <c r="J171" s="81">
        <v>81.216725912240136</v>
      </c>
      <c r="K171" s="81">
        <v>2.7374417926974659</v>
      </c>
      <c r="L171" s="81">
        <v>8.3799262420398009</v>
      </c>
      <c r="M171" s="81">
        <v>33.969568123100885</v>
      </c>
      <c r="N171" s="81">
        <v>35.988821316060971</v>
      </c>
      <c r="O171" s="81">
        <v>26.377704903236864</v>
      </c>
      <c r="P171" s="81">
        <v>29.786618543891549</v>
      </c>
      <c r="Q171" s="81">
        <v>1.9225153710870044</v>
      </c>
      <c r="R171" s="81">
        <v>0</v>
      </c>
      <c r="S171" s="81">
        <v>2.0681727203099998</v>
      </c>
      <c r="T171" s="82"/>
      <c r="U171" s="81">
        <v>8821760</v>
      </c>
      <c r="V171" s="81">
        <v>1104</v>
      </c>
      <c r="W171" s="81">
        <v>288</v>
      </c>
      <c r="X171" s="81">
        <v>6793</v>
      </c>
      <c r="Y171" s="81">
        <v>8966</v>
      </c>
      <c r="Z171" s="81">
        <v>15179</v>
      </c>
      <c r="AA171" s="81">
        <v>5932</v>
      </c>
      <c r="AB171" s="81">
        <v>25903</v>
      </c>
      <c r="AC171" s="81">
        <v>0</v>
      </c>
      <c r="AD171" s="81">
        <v>2.0681727203099998</v>
      </c>
      <c r="AE171" s="82"/>
      <c r="AF171" s="81">
        <v>88840906.376402721</v>
      </c>
      <c r="AG171" s="81">
        <v>2236500.3970686155</v>
      </c>
      <c r="AH171" s="81">
        <v>2025558.8950519778</v>
      </c>
      <c r="AI171" s="81">
        <v>44450946.422911324</v>
      </c>
      <c r="AJ171" s="81">
        <v>49381341.652169131</v>
      </c>
      <c r="AK171" s="81">
        <v>0</v>
      </c>
      <c r="AL171" s="81">
        <v>0</v>
      </c>
      <c r="AM171" s="81">
        <v>3556094.8259026958</v>
      </c>
      <c r="AN171" s="81">
        <v>0</v>
      </c>
      <c r="AO171" s="81">
        <v>0</v>
      </c>
      <c r="AP171" s="82"/>
      <c r="AQ171" s="81">
        <v>80</v>
      </c>
      <c r="AR171" s="81">
        <v>31</v>
      </c>
      <c r="AS171" s="81">
        <v>0</v>
      </c>
      <c r="AT171" s="81">
        <v>1</v>
      </c>
      <c r="AU171" s="81">
        <v>0</v>
      </c>
      <c r="AV171" s="81">
        <v>0</v>
      </c>
      <c r="AW171" s="81" t="s">
        <v>564</v>
      </c>
      <c r="AX171" s="82"/>
      <c r="AY171" s="81">
        <v>373.62</v>
      </c>
      <c r="AZ171" s="81">
        <v>1786.8</v>
      </c>
      <c r="BA171" s="81">
        <v>0</v>
      </c>
      <c r="BB171" s="81">
        <v>70.900000000000006</v>
      </c>
      <c r="BC171" s="81">
        <v>0</v>
      </c>
      <c r="BD171" s="81">
        <v>0</v>
      </c>
      <c r="BE171" s="81" t="s">
        <v>564</v>
      </c>
      <c r="BF171" s="82"/>
      <c r="BG171" s="81">
        <v>0</v>
      </c>
      <c r="BH171" s="81">
        <v>134.82599999999999</v>
      </c>
      <c r="BI171" s="81">
        <v>21.891999999999999</v>
      </c>
      <c r="BJ171" s="81">
        <v>0</v>
      </c>
      <c r="BK171" s="81">
        <v>4.218</v>
      </c>
      <c r="BL171" s="81">
        <v>0</v>
      </c>
      <c r="BM171" s="82"/>
      <c r="BN171" s="81">
        <v>0</v>
      </c>
      <c r="BO171" s="81">
        <v>1</v>
      </c>
      <c r="BP171" s="81">
        <v>4</v>
      </c>
      <c r="BQ171" s="81">
        <v>0</v>
      </c>
      <c r="BR171" s="81">
        <v>1</v>
      </c>
      <c r="BS171" s="81">
        <v>0</v>
      </c>
      <c r="BT171"/>
      <c r="BU171" s="80">
        <v>160.93600000000001</v>
      </c>
      <c r="BV171" s="80">
        <v>0</v>
      </c>
      <c r="BW171" s="80">
        <v>0</v>
      </c>
      <c r="BX171" s="80">
        <v>0</v>
      </c>
      <c r="BY171" s="80">
        <v>0</v>
      </c>
      <c r="BZ171" s="80">
        <v>0</v>
      </c>
      <c r="CA171" s="80">
        <v>0</v>
      </c>
      <c r="CB171" s="80">
        <v>0</v>
      </c>
      <c r="CC171" s="80">
        <v>0</v>
      </c>
    </row>
    <row r="172" spans="1:81">
      <c r="A172" s="80" t="s">
        <v>1959</v>
      </c>
      <c r="B172" s="80">
        <v>488</v>
      </c>
      <c r="C172" s="80">
        <v>12</v>
      </c>
      <c r="D172" s="80">
        <v>29</v>
      </c>
      <c r="E172" s="80">
        <v>2015</v>
      </c>
      <c r="F172" s="80" t="s">
        <v>91</v>
      </c>
      <c r="G172" s="80" t="s">
        <v>1947</v>
      </c>
      <c r="H172" s="80" t="s">
        <v>1948</v>
      </c>
      <c r="I172" s="177"/>
      <c r="J172" s="81">
        <v>66.35740024935177</v>
      </c>
      <c r="K172" s="81">
        <v>2.6959162587280749</v>
      </c>
      <c r="L172" s="81">
        <v>7.4776026116919505</v>
      </c>
      <c r="M172" s="81">
        <v>44.310704233188382</v>
      </c>
      <c r="N172" s="81">
        <v>34.089037278610732</v>
      </c>
      <c r="O172" s="81">
        <v>26.108775338128584</v>
      </c>
      <c r="P172" s="81">
        <v>29.41808207666331</v>
      </c>
      <c r="Q172" s="81">
        <v>1.857198244500061</v>
      </c>
      <c r="R172" s="81">
        <v>0</v>
      </c>
      <c r="S172" s="81">
        <v>2.8365656325000002</v>
      </c>
      <c r="T172" s="82"/>
      <c r="U172" s="81">
        <v>7796898</v>
      </c>
      <c r="V172" s="81">
        <v>1104</v>
      </c>
      <c r="W172" s="81">
        <v>288</v>
      </c>
      <c r="X172" s="81">
        <v>6793</v>
      </c>
      <c r="Y172" s="81">
        <v>8935</v>
      </c>
      <c r="Z172" s="81">
        <v>15169</v>
      </c>
      <c r="AA172" s="81">
        <v>5854</v>
      </c>
      <c r="AB172" s="81">
        <v>25561</v>
      </c>
      <c r="AC172" s="81">
        <v>0</v>
      </c>
      <c r="AD172" s="81">
        <v>2.8365656325000002</v>
      </c>
      <c r="AE172" s="82"/>
      <c r="AF172" s="81">
        <v>74727011.749833435</v>
      </c>
      <c r="AG172" s="81">
        <v>2069941.6976473778</v>
      </c>
      <c r="AH172" s="81">
        <v>1554544.8943035754</v>
      </c>
      <c r="AI172" s="81">
        <v>43707254.358836539</v>
      </c>
      <c r="AJ172" s="81">
        <v>49992774.186341785</v>
      </c>
      <c r="AK172" s="81">
        <v>0</v>
      </c>
      <c r="AL172" s="81">
        <v>0</v>
      </c>
      <c r="AM172" s="81">
        <v>3503027.8256377848</v>
      </c>
      <c r="AN172" s="81">
        <v>0</v>
      </c>
      <c r="AO172" s="81">
        <v>0</v>
      </c>
      <c r="AP172" s="82"/>
      <c r="AQ172" s="81">
        <v>88</v>
      </c>
      <c r="AR172" s="81">
        <v>55</v>
      </c>
      <c r="AS172" s="81">
        <v>0</v>
      </c>
      <c r="AT172" s="81">
        <v>2</v>
      </c>
      <c r="AU172" s="81">
        <v>0</v>
      </c>
      <c r="AV172" s="81">
        <v>0</v>
      </c>
      <c r="AW172" s="81" t="s">
        <v>564</v>
      </c>
      <c r="AX172" s="82"/>
      <c r="AY172" s="81">
        <v>421.22</v>
      </c>
      <c r="AZ172" s="81">
        <v>3962</v>
      </c>
      <c r="BA172" s="81">
        <v>0</v>
      </c>
      <c r="BB172" s="81">
        <v>910.9</v>
      </c>
      <c r="BC172" s="81">
        <v>0</v>
      </c>
      <c r="BD172" s="81">
        <v>0</v>
      </c>
      <c r="BE172" s="81" t="s">
        <v>564</v>
      </c>
      <c r="BF172" s="82"/>
      <c r="BG172" s="81">
        <v>0</v>
      </c>
      <c r="BH172" s="81">
        <v>146.26</v>
      </c>
      <c r="BI172" s="81">
        <v>22.488</v>
      </c>
      <c r="BJ172" s="81">
        <v>0</v>
      </c>
      <c r="BK172" s="81">
        <v>4.3600000000000003</v>
      </c>
      <c r="BL172" s="81">
        <v>0</v>
      </c>
      <c r="BM172" s="82"/>
      <c r="BN172" s="81">
        <v>0</v>
      </c>
      <c r="BO172" s="81">
        <v>1</v>
      </c>
      <c r="BP172" s="81">
        <v>4</v>
      </c>
      <c r="BQ172" s="81">
        <v>0</v>
      </c>
      <c r="BR172" s="81">
        <v>1</v>
      </c>
      <c r="BS172" s="81">
        <v>0</v>
      </c>
      <c r="BT172"/>
      <c r="BU172" s="80">
        <v>173.108</v>
      </c>
      <c r="BV172" s="80">
        <v>0</v>
      </c>
      <c r="BW172" s="80">
        <v>0</v>
      </c>
      <c r="BX172" s="80">
        <v>0</v>
      </c>
      <c r="BY172" s="80">
        <v>0</v>
      </c>
      <c r="BZ172" s="80">
        <v>0</v>
      </c>
      <c r="CA172" s="80">
        <v>0</v>
      </c>
      <c r="CB172" s="80">
        <v>0</v>
      </c>
      <c r="CC172" s="80">
        <v>0</v>
      </c>
    </row>
    <row r="173" spans="1:81">
      <c r="A173" s="80" t="s">
        <v>1960</v>
      </c>
      <c r="B173" s="80">
        <v>489</v>
      </c>
      <c r="C173" s="80">
        <v>13</v>
      </c>
      <c r="D173" s="80">
        <v>29</v>
      </c>
      <c r="E173" s="80">
        <v>2016</v>
      </c>
      <c r="F173" s="80" t="s">
        <v>92</v>
      </c>
      <c r="G173" s="80" t="s">
        <v>1947</v>
      </c>
      <c r="H173" s="80" t="s">
        <v>1948</v>
      </c>
      <c r="I173" s="177"/>
      <c r="J173" s="81">
        <v>75.014003872832035</v>
      </c>
      <c r="K173" s="81">
        <v>2.6802329711271318</v>
      </c>
      <c r="L173" s="81">
        <v>7.1076980210043974</v>
      </c>
      <c r="M173" s="81">
        <v>29.484819396986918</v>
      </c>
      <c r="N173" s="81">
        <v>33.324415891169259</v>
      </c>
      <c r="O173" s="81">
        <v>25.820629773179267</v>
      </c>
      <c r="P173" s="81">
        <v>30.303848702736701</v>
      </c>
      <c r="Q173" s="81">
        <v>1.7747709638197677</v>
      </c>
      <c r="R173" s="81">
        <v>0</v>
      </c>
      <c r="S173" s="81">
        <v>1.5832768555800001</v>
      </c>
      <c r="T173" s="82"/>
      <c r="U173" s="81">
        <v>8673279</v>
      </c>
      <c r="V173" s="81">
        <v>1104</v>
      </c>
      <c r="W173" s="81">
        <v>288</v>
      </c>
      <c r="X173" s="81">
        <v>6793</v>
      </c>
      <c r="Y173" s="81">
        <v>8898</v>
      </c>
      <c r="Z173" s="81">
        <v>15186</v>
      </c>
      <c r="AA173" s="81">
        <v>6237</v>
      </c>
      <c r="AB173" s="81">
        <v>25127</v>
      </c>
      <c r="AC173" s="81">
        <v>0</v>
      </c>
      <c r="AD173" s="81">
        <v>1.5832768555800001</v>
      </c>
      <c r="AE173" s="82"/>
      <c r="AF173" s="81">
        <v>86542986.698485836</v>
      </c>
      <c r="AG173" s="81">
        <v>1983731.208531606</v>
      </c>
      <c r="AH173" s="81">
        <v>1134402.946025141</v>
      </c>
      <c r="AI173" s="81">
        <v>43429478.398756623</v>
      </c>
      <c r="AJ173" s="81">
        <v>49768867.129149407</v>
      </c>
      <c r="AK173" s="81">
        <v>0</v>
      </c>
      <c r="AL173" s="81">
        <v>0</v>
      </c>
      <c r="AM173" s="81">
        <v>3446225.2466294179</v>
      </c>
      <c r="AN173" s="81">
        <v>0</v>
      </c>
      <c r="AO173" s="81">
        <v>0</v>
      </c>
      <c r="AP173" s="82"/>
      <c r="AQ173" s="81">
        <v>102</v>
      </c>
      <c r="AR173" s="81">
        <v>59</v>
      </c>
      <c r="AS173" s="81">
        <v>0</v>
      </c>
      <c r="AT173" s="81">
        <v>2</v>
      </c>
      <c r="AU173" s="81">
        <v>0</v>
      </c>
      <c r="AV173" s="81">
        <v>0</v>
      </c>
      <c r="AW173" s="81" t="s">
        <v>564</v>
      </c>
      <c r="AX173" s="82"/>
      <c r="AY173" s="81">
        <v>501.81999999999988</v>
      </c>
      <c r="AZ173" s="81">
        <v>4837.2</v>
      </c>
      <c r="BA173" s="81">
        <v>0</v>
      </c>
      <c r="BB173" s="81">
        <v>974.1</v>
      </c>
      <c r="BC173" s="81">
        <v>0</v>
      </c>
      <c r="BD173" s="81">
        <v>0</v>
      </c>
      <c r="BE173" s="81" t="s">
        <v>564</v>
      </c>
      <c r="BF173" s="82"/>
      <c r="BG173" s="81">
        <v>0</v>
      </c>
      <c r="BH173" s="81">
        <v>280.642</v>
      </c>
      <c r="BI173" s="81">
        <v>22.855</v>
      </c>
      <c r="BJ173" s="81">
        <v>0</v>
      </c>
      <c r="BK173" s="81">
        <v>4.5999999999999996</v>
      </c>
      <c r="BL173" s="81">
        <v>0</v>
      </c>
      <c r="BM173" s="82"/>
      <c r="BN173" s="81">
        <v>0</v>
      </c>
      <c r="BO173" s="81">
        <v>1</v>
      </c>
      <c r="BP173" s="81">
        <v>4</v>
      </c>
      <c r="BQ173" s="81">
        <v>0</v>
      </c>
      <c r="BR173" s="81">
        <v>1</v>
      </c>
      <c r="BS173" s="81">
        <v>0</v>
      </c>
      <c r="BT173"/>
      <c r="BU173" s="80">
        <v>308.09699999999998</v>
      </c>
      <c r="BV173" s="80">
        <v>0</v>
      </c>
      <c r="BW173" s="80">
        <v>0</v>
      </c>
      <c r="BX173" s="80">
        <v>0</v>
      </c>
      <c r="BY173" s="80">
        <v>0</v>
      </c>
      <c r="BZ173" s="80">
        <v>0</v>
      </c>
      <c r="CA173" s="80">
        <v>0</v>
      </c>
      <c r="CB173" s="80">
        <v>0</v>
      </c>
      <c r="CC173" s="80">
        <v>0</v>
      </c>
    </row>
    <row r="174" spans="1:81">
      <c r="A174" s="80" t="s">
        <v>1961</v>
      </c>
      <c r="B174" s="80">
        <v>490</v>
      </c>
      <c r="C174" s="80">
        <v>14</v>
      </c>
      <c r="D174" s="80">
        <v>29</v>
      </c>
      <c r="E174" s="80">
        <v>2017</v>
      </c>
      <c r="F174" s="80" t="s">
        <v>71</v>
      </c>
      <c r="G174" s="80" t="s">
        <v>1947</v>
      </c>
      <c r="H174" s="80" t="s">
        <v>1948</v>
      </c>
      <c r="I174" s="177"/>
      <c r="J174" s="81">
        <v>87.125406052344573</v>
      </c>
      <c r="K174" s="81">
        <v>2.6680704641142876</v>
      </c>
      <c r="L174" s="81">
        <v>7.6302670058412101</v>
      </c>
      <c r="M174" s="81">
        <v>26.108473151728099</v>
      </c>
      <c r="N174" s="81">
        <v>32.200664213209109</v>
      </c>
      <c r="O174" s="81">
        <v>25.243751748978944</v>
      </c>
      <c r="P174" s="81">
        <v>29.566327008105901</v>
      </c>
      <c r="Q174" s="81">
        <v>1.6872994766120692</v>
      </c>
      <c r="R174" s="81">
        <v>0</v>
      </c>
      <c r="S174" s="81">
        <v>2.7791895808000002</v>
      </c>
      <c r="T174" s="82"/>
      <c r="U174" s="81">
        <v>10247968</v>
      </c>
      <c r="V174" s="81">
        <v>1104</v>
      </c>
      <c r="W174" s="81">
        <v>288</v>
      </c>
      <c r="X174" s="81">
        <v>6793</v>
      </c>
      <c r="Y174" s="81">
        <v>8898</v>
      </c>
      <c r="Z174" s="81">
        <v>15093</v>
      </c>
      <c r="AA174" s="81">
        <v>6124</v>
      </c>
      <c r="AB174" s="81">
        <v>24704</v>
      </c>
      <c r="AC174" s="81">
        <v>0</v>
      </c>
      <c r="AD174" s="81">
        <v>2.7791895807999998</v>
      </c>
      <c r="AE174" s="82"/>
      <c r="AF174" s="81">
        <v>101874774.9866619</v>
      </c>
      <c r="AG174" s="81">
        <v>1996520.862393003</v>
      </c>
      <c r="AH174" s="81">
        <v>1563245.8958449429</v>
      </c>
      <c r="AI174" s="81">
        <v>41007078.88377291</v>
      </c>
      <c r="AJ174" s="81">
        <v>45797754.524961524</v>
      </c>
      <c r="AK174" s="81">
        <v>0</v>
      </c>
      <c r="AL174" s="81">
        <v>0</v>
      </c>
      <c r="AM174" s="81">
        <v>3393511.4572617998</v>
      </c>
      <c r="AN174" s="81">
        <v>0</v>
      </c>
      <c r="AO174" s="81">
        <v>0</v>
      </c>
      <c r="AP174" s="82"/>
      <c r="AQ174" s="81">
        <v>108</v>
      </c>
      <c r="AR174" s="81">
        <v>61</v>
      </c>
      <c r="AS174" s="81">
        <v>0</v>
      </c>
      <c r="AT174" s="81">
        <v>5</v>
      </c>
      <c r="AU174" s="81">
        <v>0</v>
      </c>
      <c r="AV174" s="81">
        <v>0</v>
      </c>
      <c r="AW174" s="81" t="s">
        <v>564</v>
      </c>
      <c r="AX174" s="82"/>
      <c r="AY174" s="81">
        <v>532.12</v>
      </c>
      <c r="AZ174" s="81">
        <v>4862.3</v>
      </c>
      <c r="BA174" s="81">
        <v>0</v>
      </c>
      <c r="BB174" s="81">
        <v>2103.9</v>
      </c>
      <c r="BC174" s="81">
        <v>0</v>
      </c>
      <c r="BD174" s="81">
        <v>0</v>
      </c>
      <c r="BE174" s="81" t="s">
        <v>564</v>
      </c>
      <c r="BF174" s="82"/>
      <c r="BG174" s="81">
        <v>0</v>
      </c>
      <c r="BH174" s="81">
        <v>227.715</v>
      </c>
      <c r="BI174" s="81">
        <v>21.734000000000002</v>
      </c>
      <c r="BJ174" s="81">
        <v>0</v>
      </c>
      <c r="BK174" s="81">
        <v>4.5519999999999996</v>
      </c>
      <c r="BL174" s="81">
        <v>0</v>
      </c>
      <c r="BM174" s="82"/>
      <c r="BN174" s="81">
        <v>0</v>
      </c>
      <c r="BO174" s="81">
        <v>1</v>
      </c>
      <c r="BP174" s="81">
        <v>4</v>
      </c>
      <c r="BQ174" s="81">
        <v>0</v>
      </c>
      <c r="BR174" s="81">
        <v>1</v>
      </c>
      <c r="BS174" s="81">
        <v>0</v>
      </c>
      <c r="BT174"/>
      <c r="BU174" s="80">
        <v>254.001</v>
      </c>
      <c r="BV174" s="80">
        <v>0</v>
      </c>
      <c r="BW174" s="80">
        <v>0</v>
      </c>
      <c r="BX174" s="80">
        <v>0</v>
      </c>
      <c r="BY174" s="80">
        <v>0</v>
      </c>
      <c r="BZ174" s="80">
        <v>0</v>
      </c>
      <c r="CA174" s="80">
        <v>0</v>
      </c>
      <c r="CB174" s="80">
        <v>0</v>
      </c>
      <c r="CC174" s="80">
        <v>0</v>
      </c>
    </row>
    <row r="175" spans="1:81">
      <c r="A175" s="80" t="s">
        <v>1962</v>
      </c>
      <c r="B175" s="80">
        <v>491</v>
      </c>
      <c r="C175" s="80">
        <v>15</v>
      </c>
      <c r="D175" s="80">
        <v>29</v>
      </c>
      <c r="E175" s="80">
        <v>2018</v>
      </c>
      <c r="F175" s="80" t="s">
        <v>93</v>
      </c>
      <c r="G175" s="80" t="s">
        <v>1947</v>
      </c>
      <c r="H175" s="80" t="s">
        <v>1948</v>
      </c>
      <c r="I175" s="177"/>
      <c r="J175" s="81">
        <v>64.460497233955479</v>
      </c>
      <c r="K175" s="81">
        <v>2.5133073517971476</v>
      </c>
      <c r="L175" s="81">
        <v>6.7597140096390333</v>
      </c>
      <c r="M175" s="81">
        <v>26.995626797582052</v>
      </c>
      <c r="N175" s="81">
        <v>28.891080756499722</v>
      </c>
      <c r="O175" s="81">
        <v>24.574183052059659</v>
      </c>
      <c r="P175" s="81">
        <v>29.109500675569894</v>
      </c>
      <c r="Q175" s="81">
        <v>1.5383487913459037</v>
      </c>
      <c r="R175" s="81">
        <v>0</v>
      </c>
      <c r="S175" s="81">
        <v>2.5775347531500006</v>
      </c>
      <c r="T175" s="82"/>
      <c r="U175" s="81">
        <v>8085849.0000000009</v>
      </c>
      <c r="V175" s="81">
        <v>1104</v>
      </c>
      <c r="W175" s="81">
        <v>288</v>
      </c>
      <c r="X175" s="81">
        <v>6793</v>
      </c>
      <c r="Y175" s="81">
        <v>8893</v>
      </c>
      <c r="Z175" s="81">
        <v>14974</v>
      </c>
      <c r="AA175" s="81">
        <v>6090</v>
      </c>
      <c r="AB175" s="81">
        <v>24272</v>
      </c>
      <c r="AC175" s="81">
        <v>0</v>
      </c>
      <c r="AD175" s="81">
        <v>2.577534753150001</v>
      </c>
      <c r="AE175" s="82"/>
      <c r="AF175" s="81">
        <v>76547637.427375734</v>
      </c>
      <c r="AG175" s="81">
        <v>1781519.069480754</v>
      </c>
      <c r="AH175" s="81">
        <v>1473039.629935296</v>
      </c>
      <c r="AI175" s="81">
        <v>41762528.071721561</v>
      </c>
      <c r="AJ175" s="81">
        <v>42182617.651117429</v>
      </c>
      <c r="AK175" s="81">
        <v>0</v>
      </c>
      <c r="AL175" s="81">
        <v>0</v>
      </c>
      <c r="AM175" s="81">
        <v>3341067.759193141</v>
      </c>
      <c r="AN175" s="81">
        <v>0</v>
      </c>
      <c r="AO175" s="81">
        <v>0</v>
      </c>
      <c r="AP175" s="82"/>
      <c r="AQ175" s="81">
        <v>114</v>
      </c>
      <c r="AR175" s="81">
        <v>63</v>
      </c>
      <c r="AS175" s="81">
        <v>0</v>
      </c>
      <c r="AT175" s="81">
        <v>6</v>
      </c>
      <c r="AU175" s="81">
        <v>0</v>
      </c>
      <c r="AV175" s="81">
        <v>0</v>
      </c>
      <c r="AW175" s="81" t="s">
        <v>564</v>
      </c>
      <c r="AX175" s="82"/>
      <c r="AY175" s="81">
        <v>577.41999999999996</v>
      </c>
      <c r="AZ175" s="81">
        <v>4922.2</v>
      </c>
      <c r="BA175" s="81">
        <v>0</v>
      </c>
      <c r="BB175" s="81">
        <v>3103</v>
      </c>
      <c r="BC175" s="81">
        <v>0</v>
      </c>
      <c r="BD175" s="81">
        <v>0</v>
      </c>
      <c r="BE175" s="81" t="s">
        <v>564</v>
      </c>
      <c r="BF175" s="82"/>
      <c r="BG175" s="81">
        <v>0</v>
      </c>
      <c r="BH175" s="81">
        <v>170.16</v>
      </c>
      <c r="BI175" s="81">
        <v>20.771000000000001</v>
      </c>
      <c r="BJ175" s="81">
        <v>0</v>
      </c>
      <c r="BK175" s="81">
        <v>3.63</v>
      </c>
      <c r="BL175" s="81">
        <v>0</v>
      </c>
      <c r="BM175" s="82"/>
      <c r="BN175" s="81">
        <v>0</v>
      </c>
      <c r="BO175" s="81">
        <v>1</v>
      </c>
      <c r="BP175" s="81">
        <v>4</v>
      </c>
      <c r="BQ175" s="81">
        <v>0</v>
      </c>
      <c r="BR175" s="81">
        <v>1</v>
      </c>
      <c r="BS175" s="81">
        <v>0</v>
      </c>
      <c r="BT175"/>
      <c r="BU175" s="80">
        <v>194.56100000000001</v>
      </c>
      <c r="BV175" s="80">
        <v>0</v>
      </c>
      <c r="BW175" s="80">
        <v>0</v>
      </c>
      <c r="BX175" s="80">
        <v>0</v>
      </c>
      <c r="BY175" s="80">
        <v>0</v>
      </c>
      <c r="BZ175" s="80">
        <v>0</v>
      </c>
      <c r="CA175" s="80">
        <v>0</v>
      </c>
      <c r="CB175" s="80">
        <v>0</v>
      </c>
      <c r="CC175" s="80">
        <v>0</v>
      </c>
    </row>
    <row r="176" spans="1:81">
      <c r="A176" s="80" t="s">
        <v>1963</v>
      </c>
      <c r="B176" s="80">
        <v>492</v>
      </c>
      <c r="C176" s="80">
        <v>16</v>
      </c>
      <c r="D176" s="80">
        <v>29</v>
      </c>
      <c r="E176" s="80">
        <v>2019</v>
      </c>
      <c r="F176" s="80" t="s">
        <v>73</v>
      </c>
      <c r="G176" s="80" t="s">
        <v>1947</v>
      </c>
      <c r="H176" s="80" t="s">
        <v>1948</v>
      </c>
      <c r="I176" s="177"/>
      <c r="J176" s="81">
        <v>56.116768593016509</v>
      </c>
      <c r="K176" s="81">
        <v>2.285094293765789</v>
      </c>
      <c r="L176" s="81">
        <v>6.7905048715384346</v>
      </c>
      <c r="M176" s="81">
        <v>27.718412251265359</v>
      </c>
      <c r="N176" s="81">
        <v>27.317025480793422</v>
      </c>
      <c r="O176" s="81">
        <v>23.588472310848339</v>
      </c>
      <c r="P176" s="81">
        <v>26.877703912670224</v>
      </c>
      <c r="Q176" s="81">
        <v>1.4652752166691976</v>
      </c>
      <c r="R176" s="81">
        <v>0</v>
      </c>
      <c r="S176" s="81">
        <v>2.6827331483199996</v>
      </c>
      <c r="T176" s="82"/>
      <c r="U176" s="81">
        <v>7399020</v>
      </c>
      <c r="V176" s="81">
        <v>1104</v>
      </c>
      <c r="W176" s="81">
        <v>288</v>
      </c>
      <c r="X176" s="81">
        <v>6793</v>
      </c>
      <c r="Y176" s="81">
        <v>8851</v>
      </c>
      <c r="Z176" s="81">
        <v>14768</v>
      </c>
      <c r="AA176" s="81">
        <v>5581</v>
      </c>
      <c r="AB176" s="81">
        <v>23745</v>
      </c>
      <c r="AC176" s="81">
        <v>0</v>
      </c>
      <c r="AD176" s="81">
        <v>2.6827331483200001</v>
      </c>
      <c r="AE176" s="82"/>
      <c r="AF176" s="81">
        <v>70464196.142055765</v>
      </c>
      <c r="AG176" s="81">
        <v>1729033.5586623419</v>
      </c>
      <c r="AH176" s="81">
        <v>1552726.8346509151</v>
      </c>
      <c r="AI176" s="81">
        <v>46363204.647189341</v>
      </c>
      <c r="AJ176" s="81">
        <v>41240266.707080387</v>
      </c>
      <c r="AK176" s="81">
        <v>0</v>
      </c>
      <c r="AL176" s="81">
        <v>0</v>
      </c>
      <c r="AM176" s="81">
        <v>3233890.2477357034</v>
      </c>
      <c r="AN176" s="81">
        <v>0</v>
      </c>
      <c r="AO176" s="81">
        <v>0</v>
      </c>
      <c r="AP176" s="82"/>
      <c r="AQ176" s="81">
        <v>124</v>
      </c>
      <c r="AR176" s="81">
        <v>63</v>
      </c>
      <c r="AS176" s="81">
        <v>0</v>
      </c>
      <c r="AT176" s="81">
        <v>9</v>
      </c>
      <c r="AU176" s="81">
        <v>0</v>
      </c>
      <c r="AV176" s="81">
        <v>0</v>
      </c>
      <c r="AW176" s="81" t="s">
        <v>564</v>
      </c>
      <c r="AX176" s="82"/>
      <c r="AY176" s="81">
        <v>643.81999999999994</v>
      </c>
      <c r="AZ176" s="81">
        <v>4921.8999999999987</v>
      </c>
      <c r="BA176" s="81">
        <v>0</v>
      </c>
      <c r="BB176" s="81">
        <v>19147.7</v>
      </c>
      <c r="BC176" s="81">
        <v>0</v>
      </c>
      <c r="BD176" s="81">
        <v>0</v>
      </c>
      <c r="BE176" s="81" t="s">
        <v>564</v>
      </c>
      <c r="BF176" s="82"/>
      <c r="BG176" s="81">
        <v>0</v>
      </c>
      <c r="BH176" s="81">
        <v>238.66300000000001</v>
      </c>
      <c r="BI176" s="81">
        <v>19.818000000000001</v>
      </c>
      <c r="BJ176" s="81">
        <v>0</v>
      </c>
      <c r="BK176" s="81">
        <v>3.7469999999999999</v>
      </c>
      <c r="BL176" s="81">
        <v>0</v>
      </c>
      <c r="BM176" s="82"/>
      <c r="BN176" s="81">
        <v>0</v>
      </c>
      <c r="BO176" s="81">
        <v>1</v>
      </c>
      <c r="BP176" s="81">
        <v>4</v>
      </c>
      <c r="BQ176" s="81">
        <v>0</v>
      </c>
      <c r="BR176" s="81">
        <v>1</v>
      </c>
      <c r="BS176" s="81">
        <v>0</v>
      </c>
      <c r="BT176"/>
      <c r="BU176" s="80">
        <v>262.22800000000001</v>
      </c>
      <c r="BV176" s="80">
        <v>0</v>
      </c>
      <c r="BW176" s="80">
        <v>0</v>
      </c>
      <c r="BX176" s="80">
        <v>0</v>
      </c>
      <c r="BY176" s="80">
        <v>0</v>
      </c>
      <c r="BZ176" s="80">
        <v>0</v>
      </c>
      <c r="CA176" s="80">
        <v>0</v>
      </c>
      <c r="CB176" s="80">
        <v>0</v>
      </c>
      <c r="CC176" s="80">
        <v>0</v>
      </c>
    </row>
    <row r="177" spans="1:81">
      <c r="A177" s="80" t="s">
        <v>1964</v>
      </c>
      <c r="B177" s="80">
        <v>493</v>
      </c>
      <c r="C177" s="80">
        <v>17</v>
      </c>
      <c r="D177" s="80">
        <v>29</v>
      </c>
      <c r="E177" s="80">
        <v>2020</v>
      </c>
      <c r="F177" s="80" t="s">
        <v>218</v>
      </c>
      <c r="G177" s="80" t="s">
        <v>1947</v>
      </c>
      <c r="H177" s="80" t="s">
        <v>1948</v>
      </c>
      <c r="I177" s="177"/>
      <c r="J177" s="81">
        <v>69.318996315576229</v>
      </c>
      <c r="K177" s="81">
        <v>2.4027969057938501</v>
      </c>
      <c r="L177" s="81">
        <v>6.1950101481240418</v>
      </c>
      <c r="M177" s="81">
        <v>23.680551993167512</v>
      </c>
      <c r="N177" s="81">
        <v>26.634149296517627</v>
      </c>
      <c r="O177" s="81">
        <v>20.531094462457425</v>
      </c>
      <c r="P177" s="81">
        <v>26.865903911208097</v>
      </c>
      <c r="Q177" s="81">
        <v>1.3836887350819316</v>
      </c>
      <c r="R177" s="81">
        <v>0</v>
      </c>
      <c r="S177" s="81">
        <v>2.2203323429599999</v>
      </c>
      <c r="T177" s="82"/>
      <c r="U177" s="81">
        <v>8774311</v>
      </c>
      <c r="V177" s="81">
        <v>1053</v>
      </c>
      <c r="W177" s="81">
        <v>310</v>
      </c>
      <c r="X177" s="81">
        <v>6604</v>
      </c>
      <c r="Y177" s="81">
        <v>8893</v>
      </c>
      <c r="Z177" s="81">
        <v>14671</v>
      </c>
      <c r="AA177" s="81">
        <v>6061</v>
      </c>
      <c r="AB177" s="81">
        <v>23467</v>
      </c>
      <c r="AC177" s="81">
        <v>0</v>
      </c>
      <c r="AD177" s="81">
        <v>2.2203323429599999</v>
      </c>
      <c r="AE177" s="82"/>
      <c r="AF177" s="81">
        <v>87034176.841638654</v>
      </c>
      <c r="AG177" s="81">
        <v>1773043.4646688576</v>
      </c>
      <c r="AH177" s="81">
        <v>1503755.0866352296</v>
      </c>
      <c r="AI177" s="81">
        <v>41806215.435008675</v>
      </c>
      <c r="AJ177" s="81">
        <v>45154989.611462235</v>
      </c>
      <c r="AK177" s="81"/>
      <c r="AL177" s="81"/>
      <c r="AM177" s="81">
        <v>3062704.2238079286</v>
      </c>
      <c r="AN177" s="81"/>
      <c r="AO177" s="81"/>
      <c r="AP177" s="82"/>
      <c r="AQ177" s="81">
        <v>134</v>
      </c>
      <c r="AR177" s="81">
        <v>63</v>
      </c>
      <c r="AS177" s="81">
        <v>0</v>
      </c>
      <c r="AT177" s="81">
        <v>13</v>
      </c>
      <c r="AU177" s="81">
        <v>0</v>
      </c>
      <c r="AV177" s="81">
        <v>0</v>
      </c>
      <c r="AW177" s="81">
        <v>0</v>
      </c>
      <c r="AX177" s="82"/>
      <c r="AY177" s="81">
        <v>699.41999999999985</v>
      </c>
      <c r="AZ177" s="81">
        <v>4921.9000000000005</v>
      </c>
      <c r="BA177" s="81">
        <v>0</v>
      </c>
      <c r="BB177" s="81">
        <v>22020.2</v>
      </c>
      <c r="BC177" s="81">
        <v>0</v>
      </c>
      <c r="BD177" s="81">
        <v>0</v>
      </c>
      <c r="BE177" s="81">
        <v>0</v>
      </c>
      <c r="BF177" s="82"/>
      <c r="BG177" s="81">
        <v>0</v>
      </c>
      <c r="BH177" s="81">
        <v>217.90199999999999</v>
      </c>
      <c r="BI177" s="81">
        <v>15.991</v>
      </c>
      <c r="BJ177" s="81">
        <v>0</v>
      </c>
      <c r="BK177" s="81">
        <v>2.5960000000000001</v>
      </c>
      <c r="BL177" s="81">
        <v>0</v>
      </c>
      <c r="BM177" s="82"/>
      <c r="BN177" s="81">
        <v>0</v>
      </c>
      <c r="BO177" s="81">
        <v>1</v>
      </c>
      <c r="BP177" s="81">
        <v>3</v>
      </c>
      <c r="BQ177" s="81">
        <v>0</v>
      </c>
      <c r="BR177" s="81">
        <v>1</v>
      </c>
      <c r="BS177" s="81">
        <v>0</v>
      </c>
      <c r="BT177"/>
      <c r="BU177" s="80">
        <v>236.489</v>
      </c>
      <c r="BV177" s="80">
        <v>0</v>
      </c>
      <c r="BW177" s="80">
        <v>0</v>
      </c>
      <c r="BX177" s="80">
        <v>0</v>
      </c>
      <c r="BY177" s="80">
        <v>0</v>
      </c>
      <c r="BZ177" s="80">
        <v>0</v>
      </c>
      <c r="CA177" s="80">
        <v>0</v>
      </c>
      <c r="CB177" s="80">
        <v>0</v>
      </c>
      <c r="CC177" s="80">
        <v>0</v>
      </c>
    </row>
    <row r="178" spans="1:81">
      <c r="A178" s="80" t="s">
        <v>1965</v>
      </c>
      <c r="B178" s="80">
        <v>493</v>
      </c>
      <c r="C178" s="80">
        <v>18</v>
      </c>
      <c r="D178" s="80">
        <v>29</v>
      </c>
      <c r="E178" s="80">
        <v>2021</v>
      </c>
      <c r="F178" s="80" t="s">
        <v>75</v>
      </c>
      <c r="G178" s="174" t="s">
        <v>1947</v>
      </c>
      <c r="H178" s="80" t="s">
        <v>1948</v>
      </c>
      <c r="I178" s="177"/>
      <c r="J178" s="81">
        <v>78.009092284306419</v>
      </c>
      <c r="K178" s="81">
        <v>2.6197259736354974</v>
      </c>
      <c r="L178" s="81">
        <v>6.975594380004976</v>
      </c>
      <c r="M178" s="81">
        <v>26.912677944491008</v>
      </c>
      <c r="N178" s="81">
        <v>26.135599241793308</v>
      </c>
      <c r="O178" s="81">
        <v>19.683684861480796</v>
      </c>
      <c r="P178" s="81">
        <v>27.721735369949972</v>
      </c>
      <c r="Q178" s="81">
        <v>1.3740986508659854</v>
      </c>
      <c r="R178" s="81">
        <v>0</v>
      </c>
      <c r="S178" s="81">
        <v>2.2426952351999998</v>
      </c>
      <c r="T178" s="82"/>
      <c r="U178" s="81">
        <v>10604634</v>
      </c>
      <c r="V178" s="81">
        <v>1053</v>
      </c>
      <c r="W178" s="81">
        <v>310</v>
      </c>
      <c r="X178" s="81">
        <v>6604</v>
      </c>
      <c r="Y178" s="81">
        <v>8867</v>
      </c>
      <c r="Z178" s="81">
        <v>14483</v>
      </c>
      <c r="AA178" s="81">
        <v>6099</v>
      </c>
      <c r="AB178" s="81">
        <v>23028</v>
      </c>
      <c r="AC178" s="81">
        <v>0</v>
      </c>
      <c r="AD178" s="81">
        <v>2.2426952351999998</v>
      </c>
      <c r="AE178" s="82"/>
      <c r="AF178" s="81">
        <v>95112144.821962386</v>
      </c>
      <c r="AG178" s="81">
        <v>1807654.6270436002</v>
      </c>
      <c r="AH178" s="81">
        <v>1617921.8998887402</v>
      </c>
      <c r="AI178" s="81">
        <v>41292208.051487587</v>
      </c>
      <c r="AJ178" s="81">
        <v>43232588.717719913</v>
      </c>
      <c r="AK178" s="81">
        <v>0</v>
      </c>
      <c r="AL178" s="81">
        <v>0</v>
      </c>
      <c r="AM178" s="81">
        <v>3022744.8084380855</v>
      </c>
      <c r="AN178" s="81">
        <v>0</v>
      </c>
      <c r="AO178" s="81">
        <v>0</v>
      </c>
      <c r="AP178" s="82"/>
      <c r="AQ178" s="81">
        <v>142</v>
      </c>
      <c r="AR178" s="81">
        <v>63</v>
      </c>
      <c r="AS178" s="81">
        <v>0</v>
      </c>
      <c r="AT178" s="81">
        <v>14</v>
      </c>
      <c r="AU178" s="81">
        <v>0</v>
      </c>
      <c r="AV178" s="81">
        <v>0</v>
      </c>
      <c r="AW178" s="81"/>
      <c r="AX178" s="82"/>
      <c r="AY178" s="81">
        <v>752.61999999999989</v>
      </c>
      <c r="AZ178" s="81">
        <v>4921.9000000000005</v>
      </c>
      <c r="BA178" s="81">
        <v>0</v>
      </c>
      <c r="BB178" s="81">
        <v>22070.1</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1966</v>
      </c>
      <c r="B179" s="80">
        <v>493</v>
      </c>
      <c r="C179" s="80">
        <v>19</v>
      </c>
      <c r="D179" s="80">
        <v>29</v>
      </c>
      <c r="E179" s="80">
        <v>2022</v>
      </c>
      <c r="F179" s="80" t="s">
        <v>568</v>
      </c>
      <c r="G179" s="174" t="s">
        <v>1947</v>
      </c>
      <c r="H179" s="80" t="s">
        <v>1948</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144</v>
      </c>
      <c r="AR179" s="81">
        <v>64</v>
      </c>
      <c r="AS179" s="81">
        <v>0</v>
      </c>
      <c r="AT179" s="81">
        <v>15</v>
      </c>
      <c r="AU179" s="81">
        <v>0</v>
      </c>
      <c r="AV179" s="81">
        <v>0</v>
      </c>
      <c r="AW179" s="81"/>
      <c r="AX179" s="82"/>
      <c r="AY179" s="81">
        <v>768.01999999999987</v>
      </c>
      <c r="AZ179" s="81">
        <v>4932.9000000000005</v>
      </c>
      <c r="BA179" s="81">
        <v>0</v>
      </c>
      <c r="BB179" s="81">
        <v>22120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1967</v>
      </c>
      <c r="B180" s="80">
        <v>375</v>
      </c>
      <c r="C180" s="80">
        <v>1</v>
      </c>
      <c r="D180" s="80">
        <v>23</v>
      </c>
      <c r="E180" s="80">
        <v>1990</v>
      </c>
      <c r="F180" s="80" t="s">
        <v>562</v>
      </c>
      <c r="G180" s="80" t="s">
        <v>1968</v>
      </c>
      <c r="H180" s="80" t="s">
        <v>1969</v>
      </c>
      <c r="I180" s="177"/>
      <c r="J180" s="81">
        <v>38.909832990067805</v>
      </c>
      <c r="K180" s="81">
        <v>3.1134445163954263</v>
      </c>
      <c r="L180" s="81">
        <v>1.3296086581007798</v>
      </c>
      <c r="M180" s="81">
        <v>9.3214497888097867</v>
      </c>
      <c r="N180" s="81">
        <v>14.937520461909894</v>
      </c>
      <c r="O180" s="81">
        <v>10.75340202405032</v>
      </c>
      <c r="P180" s="81">
        <v>11.354505929744301</v>
      </c>
      <c r="Q180" s="81">
        <v>0.74276619634978602</v>
      </c>
      <c r="R180" s="81">
        <v>1.1634677838540171</v>
      </c>
      <c r="S180" s="81">
        <v>0.75963720163154724</v>
      </c>
      <c r="T180" s="82"/>
      <c r="U180" s="81">
        <v>1838337</v>
      </c>
      <c r="V180" s="81">
        <v>727</v>
      </c>
      <c r="W180" s="81">
        <v>14</v>
      </c>
      <c r="X180" s="81">
        <v>2021</v>
      </c>
      <c r="Y180" s="81">
        <v>3434</v>
      </c>
      <c r="Z180" s="81">
        <v>4423</v>
      </c>
      <c r="AA180" s="81">
        <v>2757</v>
      </c>
      <c r="AB180" s="81">
        <v>12060</v>
      </c>
      <c r="AC180" s="81">
        <v>201514.71428571429</v>
      </c>
      <c r="AD180" s="81">
        <v>0.75963720163154724</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1970</v>
      </c>
      <c r="B181" s="80">
        <v>376</v>
      </c>
      <c r="C181" s="80">
        <v>2</v>
      </c>
      <c r="D181" s="80">
        <v>23</v>
      </c>
      <c r="E181" s="80">
        <v>2005</v>
      </c>
      <c r="F181" s="80" t="s">
        <v>565</v>
      </c>
      <c r="G181" s="80" t="s">
        <v>1968</v>
      </c>
      <c r="H181" s="80" t="s">
        <v>1969</v>
      </c>
      <c r="I181" s="177"/>
      <c r="J181" s="81">
        <v>17.952184283916925</v>
      </c>
      <c r="K181" s="81">
        <v>3.8235296834811066</v>
      </c>
      <c r="L181" s="81">
        <v>2.6680703921762401</v>
      </c>
      <c r="M181" s="81">
        <v>32.023779787989696</v>
      </c>
      <c r="N181" s="81">
        <v>27.526956591301794</v>
      </c>
      <c r="O181" s="81">
        <v>18.112636222077004</v>
      </c>
      <c r="P181" s="81">
        <v>17.982500704730374</v>
      </c>
      <c r="Q181" s="81">
        <v>0.93839498048871095</v>
      </c>
      <c r="R181" s="81">
        <v>1.4865975760203232</v>
      </c>
      <c r="S181" s="81">
        <v>2.755352761710923</v>
      </c>
      <c r="T181" s="82"/>
      <c r="U181" s="81">
        <v>732352</v>
      </c>
      <c r="V181" s="81">
        <v>1014</v>
      </c>
      <c r="W181" s="81">
        <v>29</v>
      </c>
      <c r="X181" s="81">
        <v>2985</v>
      </c>
      <c r="Y181" s="81">
        <v>5552</v>
      </c>
      <c r="Z181" s="81">
        <v>8621</v>
      </c>
      <c r="AA181" s="81">
        <v>3576</v>
      </c>
      <c r="AB181" s="81">
        <v>15928</v>
      </c>
      <c r="AC181" s="81">
        <v>262874</v>
      </c>
      <c r="AD181" s="81">
        <v>2.755352761710923</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1971</v>
      </c>
      <c r="B182" s="80">
        <v>377</v>
      </c>
      <c r="C182" s="80">
        <v>3</v>
      </c>
      <c r="D182" s="80">
        <v>23</v>
      </c>
      <c r="E182" s="80">
        <v>2006</v>
      </c>
      <c r="F182" s="80" t="s">
        <v>566</v>
      </c>
      <c r="G182" s="80" t="s">
        <v>1968</v>
      </c>
      <c r="H182" s="80" t="s">
        <v>1969</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1972</v>
      </c>
      <c r="B183" s="80">
        <v>378</v>
      </c>
      <c r="C183" s="80">
        <v>4</v>
      </c>
      <c r="D183" s="80">
        <v>23</v>
      </c>
      <c r="E183" s="80">
        <v>2007</v>
      </c>
      <c r="F183" s="80" t="s">
        <v>567</v>
      </c>
      <c r="G183" s="80" t="s">
        <v>1968</v>
      </c>
      <c r="H183" s="80" t="s">
        <v>1969</v>
      </c>
      <c r="I183" s="177"/>
      <c r="J183" s="81">
        <v>21.092863653309465</v>
      </c>
      <c r="K183" s="81">
        <v>3.608400229109745</v>
      </c>
      <c r="L183" s="81">
        <v>1.3557716976972929</v>
      </c>
      <c r="M183" s="81">
        <v>27.734556235531937</v>
      </c>
      <c r="N183" s="81">
        <v>25.869300784606043</v>
      </c>
      <c r="O183" s="81">
        <v>18.169277359489826</v>
      </c>
      <c r="P183" s="81">
        <v>18.398724581627189</v>
      </c>
      <c r="Q183" s="81">
        <v>1.0245082244961634</v>
      </c>
      <c r="R183" s="81">
        <v>1.3998726023112229</v>
      </c>
      <c r="S183" s="81">
        <v>3.036766257838321</v>
      </c>
      <c r="T183" s="82"/>
      <c r="U183" s="81">
        <v>945883</v>
      </c>
      <c r="V183" s="81">
        <v>970</v>
      </c>
      <c r="W183" s="81">
        <v>18</v>
      </c>
      <c r="X183" s="81">
        <v>3590</v>
      </c>
      <c r="Y183" s="81">
        <v>5876</v>
      </c>
      <c r="Z183" s="81">
        <v>8990</v>
      </c>
      <c r="AA183" s="81">
        <v>3603</v>
      </c>
      <c r="AB183" s="81">
        <v>16470</v>
      </c>
      <c r="AC183" s="81">
        <v>254641</v>
      </c>
      <c r="AD183" s="81">
        <v>3.036766257838321</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1973</v>
      </c>
      <c r="B184" s="80">
        <v>379</v>
      </c>
      <c r="C184" s="80">
        <v>5</v>
      </c>
      <c r="D184" s="80">
        <v>23</v>
      </c>
      <c r="E184" s="80">
        <v>2008</v>
      </c>
      <c r="F184" s="80" t="s">
        <v>84</v>
      </c>
      <c r="G184" s="80" t="s">
        <v>1968</v>
      </c>
      <c r="H184" s="80" t="s">
        <v>1969</v>
      </c>
      <c r="I184" s="177"/>
      <c r="J184" s="81">
        <v>18.725397061755125</v>
      </c>
      <c r="K184" s="81">
        <v>2.7934644556704398</v>
      </c>
      <c r="L184" s="81">
        <v>1.2316913954497171</v>
      </c>
      <c r="M184" s="81">
        <v>31.000844498467433</v>
      </c>
      <c r="N184" s="81">
        <v>28.289701171145921</v>
      </c>
      <c r="O184" s="81">
        <v>17.980793877682231</v>
      </c>
      <c r="P184" s="81">
        <v>18.143125148946794</v>
      </c>
      <c r="Q184" s="81">
        <v>1.0335878272583305</v>
      </c>
      <c r="R184" s="81">
        <v>1.6094706296413481</v>
      </c>
      <c r="S184" s="81">
        <v>2.4667329715349995</v>
      </c>
      <c r="T184" s="82"/>
      <c r="U184" s="81">
        <v>972268</v>
      </c>
      <c r="V184" s="81">
        <v>970</v>
      </c>
      <c r="W184" s="81">
        <v>18</v>
      </c>
      <c r="X184" s="81">
        <v>3590</v>
      </c>
      <c r="Y184" s="81">
        <v>6080</v>
      </c>
      <c r="Z184" s="81">
        <v>9209</v>
      </c>
      <c r="AA184" s="81">
        <v>3557</v>
      </c>
      <c r="AB184" s="81">
        <v>16889</v>
      </c>
      <c r="AC184" s="81">
        <v>304006.85714285716</v>
      </c>
      <c r="AD184" s="81">
        <v>2.4667329715349995</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1974</v>
      </c>
      <c r="B185" s="80">
        <v>380</v>
      </c>
      <c r="C185" s="80">
        <v>6</v>
      </c>
      <c r="D185" s="80">
        <v>23</v>
      </c>
      <c r="E185" s="80">
        <v>2009</v>
      </c>
      <c r="F185" s="80" t="s">
        <v>85</v>
      </c>
      <c r="G185" s="80" t="s">
        <v>1968</v>
      </c>
      <c r="H185" s="80" t="s">
        <v>1969</v>
      </c>
      <c r="I185" s="177"/>
      <c r="J185" s="81">
        <v>21.052711657060868</v>
      </c>
      <c r="K185" s="81">
        <v>2.6835285005122604</v>
      </c>
      <c r="L185" s="81">
        <v>1.6678922243095067</v>
      </c>
      <c r="M185" s="81">
        <v>32.345787569043885</v>
      </c>
      <c r="N185" s="81">
        <v>25.913959753433396</v>
      </c>
      <c r="O185" s="81">
        <v>18.6736773738122</v>
      </c>
      <c r="P185" s="81">
        <v>17.623116547610216</v>
      </c>
      <c r="Q185" s="81">
        <v>0.9994646435243687</v>
      </c>
      <c r="R185" s="81">
        <v>1.6317337922266968</v>
      </c>
      <c r="S185" s="81">
        <v>2.085610960335345</v>
      </c>
      <c r="T185" s="82"/>
      <c r="U185" s="81">
        <v>978486</v>
      </c>
      <c r="V185" s="81">
        <v>930</v>
      </c>
      <c r="W185" s="81">
        <v>37</v>
      </c>
      <c r="X185" s="81">
        <v>4180</v>
      </c>
      <c r="Y185" s="81">
        <v>6247</v>
      </c>
      <c r="Z185" s="81">
        <v>9440</v>
      </c>
      <c r="AA185" s="81">
        <v>3547</v>
      </c>
      <c r="AB185" s="81">
        <v>17144</v>
      </c>
      <c r="AC185" s="81">
        <v>300685.57142857142</v>
      </c>
      <c r="AD185" s="81">
        <v>2.085610960335345</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15.82</v>
      </c>
      <c r="BL185" s="81">
        <v>0</v>
      </c>
      <c r="BM185" s="82"/>
      <c r="BN185" s="81">
        <v>0</v>
      </c>
      <c r="BO185" s="81">
        <v>0</v>
      </c>
      <c r="BP185" s="81">
        <v>0</v>
      </c>
      <c r="BQ185" s="81">
        <v>0</v>
      </c>
      <c r="BR185" s="81">
        <v>2</v>
      </c>
      <c r="BS185" s="81">
        <v>0</v>
      </c>
      <c r="BT185"/>
      <c r="BU185" s="80"/>
      <c r="BV185" s="80"/>
      <c r="BW185" s="80"/>
      <c r="BX185" s="80"/>
      <c r="BY185" s="80"/>
      <c r="BZ185" s="80"/>
      <c r="CA185" s="80"/>
      <c r="CB185" s="80"/>
      <c r="CC185" s="80"/>
    </row>
    <row r="186" spans="1:81">
      <c r="A186" s="80" t="s">
        <v>1975</v>
      </c>
      <c r="B186" s="80">
        <v>381</v>
      </c>
      <c r="C186" s="80">
        <v>7</v>
      </c>
      <c r="D186" s="80">
        <v>23</v>
      </c>
      <c r="E186" s="80">
        <v>2010</v>
      </c>
      <c r="F186" s="80" t="s">
        <v>86</v>
      </c>
      <c r="G186" s="80" t="s">
        <v>1968</v>
      </c>
      <c r="H186" s="80" t="s">
        <v>1969</v>
      </c>
      <c r="I186" s="177"/>
      <c r="J186" s="81">
        <v>17.513346858413765</v>
      </c>
      <c r="K186" s="81">
        <v>2.845032583512813</v>
      </c>
      <c r="L186" s="81">
        <v>1.6261371870132852</v>
      </c>
      <c r="M186" s="81">
        <v>33.533512939556267</v>
      </c>
      <c r="N186" s="81">
        <v>28.608055750861702</v>
      </c>
      <c r="O186" s="81">
        <v>19.099244399154113</v>
      </c>
      <c r="P186" s="81">
        <v>18.415916540098735</v>
      </c>
      <c r="Q186" s="81">
        <v>1.073179224686492</v>
      </c>
      <c r="R186" s="81">
        <v>1.5027847335067281</v>
      </c>
      <c r="S186" s="81">
        <v>2.0559926178413828</v>
      </c>
      <c r="T186" s="82"/>
      <c r="U186" s="81">
        <v>922979</v>
      </c>
      <c r="V186" s="81">
        <v>930</v>
      </c>
      <c r="W186" s="81">
        <v>37</v>
      </c>
      <c r="X186" s="81">
        <v>4180</v>
      </c>
      <c r="Y186" s="81">
        <v>6534</v>
      </c>
      <c r="Z186" s="81">
        <v>9700</v>
      </c>
      <c r="AA186" s="81">
        <v>3614</v>
      </c>
      <c r="AB186" s="81">
        <v>17639</v>
      </c>
      <c r="AC186" s="81">
        <v>262429.14285714284</v>
      </c>
      <c r="AD186" s="81">
        <v>2.0559926178413828</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15.594000000000001</v>
      </c>
      <c r="BL186" s="81">
        <v>0</v>
      </c>
      <c r="BM186" s="82"/>
      <c r="BN186" s="81">
        <v>0</v>
      </c>
      <c r="BO186" s="81">
        <v>0</v>
      </c>
      <c r="BP186" s="81">
        <v>0</v>
      </c>
      <c r="BQ186" s="81">
        <v>0</v>
      </c>
      <c r="BR186" s="81">
        <v>2</v>
      </c>
      <c r="BS186" s="81">
        <v>0</v>
      </c>
      <c r="BT186"/>
      <c r="BU186" s="80">
        <v>15.593999999999999</v>
      </c>
      <c r="BV186" s="80">
        <v>0</v>
      </c>
      <c r="BW186" s="80">
        <v>0</v>
      </c>
      <c r="BX186" s="80">
        <v>0</v>
      </c>
      <c r="BY186" s="80">
        <v>0</v>
      </c>
      <c r="BZ186" s="80">
        <v>0</v>
      </c>
      <c r="CA186" s="80">
        <v>0</v>
      </c>
      <c r="CB186" s="80">
        <v>0</v>
      </c>
      <c r="CC186" s="80">
        <v>0</v>
      </c>
    </row>
    <row r="187" spans="1:81">
      <c r="A187" s="80" t="s">
        <v>1976</v>
      </c>
      <c r="B187" s="80">
        <v>382</v>
      </c>
      <c r="C187" s="80">
        <v>8</v>
      </c>
      <c r="D187" s="80">
        <v>23</v>
      </c>
      <c r="E187" s="80">
        <v>2011</v>
      </c>
      <c r="F187" s="80" t="s">
        <v>87</v>
      </c>
      <c r="G187" s="80" t="s">
        <v>1968</v>
      </c>
      <c r="H187" s="80" t="s">
        <v>1969</v>
      </c>
      <c r="I187" s="177"/>
      <c r="J187" s="81">
        <v>22.83499061964346</v>
      </c>
      <c r="K187" s="81">
        <v>3.2143607681411499</v>
      </c>
      <c r="L187" s="81">
        <v>1.8255939941677284</v>
      </c>
      <c r="M187" s="81">
        <v>32.642171561349812</v>
      </c>
      <c r="N187" s="81">
        <v>30.140985155256161</v>
      </c>
      <c r="O187" s="81">
        <v>19.221168861137446</v>
      </c>
      <c r="P187" s="81">
        <v>17.839189227934479</v>
      </c>
      <c r="Q187" s="81">
        <v>1.2521916883036124</v>
      </c>
      <c r="R187" s="81">
        <v>1.713713741460976</v>
      </c>
      <c r="S187" s="81">
        <v>2.9629061039025926</v>
      </c>
      <c r="T187" s="82"/>
      <c r="U187" s="81">
        <v>1276967</v>
      </c>
      <c r="V187" s="81">
        <v>930</v>
      </c>
      <c r="W187" s="81">
        <v>37</v>
      </c>
      <c r="X187" s="81">
        <v>4180</v>
      </c>
      <c r="Y187" s="81">
        <v>6676</v>
      </c>
      <c r="Z187" s="81">
        <v>9974</v>
      </c>
      <c r="AA187" s="81">
        <v>3605</v>
      </c>
      <c r="AB187" s="81">
        <v>17843</v>
      </c>
      <c r="AC187" s="81">
        <v>298768.42857142858</v>
      </c>
      <c r="AD187" s="81">
        <v>2.9629061039025926</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v>
      </c>
      <c r="BK187" s="81">
        <v>9.7050000000000001</v>
      </c>
      <c r="BL187" s="81">
        <v>0</v>
      </c>
      <c r="BM187" s="82"/>
      <c r="BN187" s="81">
        <v>0</v>
      </c>
      <c r="BO187" s="81">
        <v>0</v>
      </c>
      <c r="BP187" s="81">
        <v>0</v>
      </c>
      <c r="BQ187" s="81">
        <v>0</v>
      </c>
      <c r="BR187" s="81">
        <v>1</v>
      </c>
      <c r="BS187" s="81">
        <v>0</v>
      </c>
      <c r="BT187"/>
      <c r="BU187" s="80">
        <v>9.7050000000000001</v>
      </c>
      <c r="BV187" s="80">
        <v>0</v>
      </c>
      <c r="BW187" s="80">
        <v>0</v>
      </c>
      <c r="BX187" s="80">
        <v>0</v>
      </c>
      <c r="BY187" s="80">
        <v>0</v>
      </c>
      <c r="BZ187" s="80">
        <v>0</v>
      </c>
      <c r="CA187" s="80">
        <v>0</v>
      </c>
      <c r="CB187" s="80">
        <v>0</v>
      </c>
      <c r="CC187" s="80">
        <v>0</v>
      </c>
    </row>
    <row r="188" spans="1:81">
      <c r="A188" s="80" t="s">
        <v>1977</v>
      </c>
      <c r="B188" s="80">
        <v>383</v>
      </c>
      <c r="C188" s="80">
        <v>9</v>
      </c>
      <c r="D188" s="80">
        <v>23</v>
      </c>
      <c r="E188" s="80">
        <v>2012</v>
      </c>
      <c r="F188" s="80" t="s">
        <v>88</v>
      </c>
      <c r="G188" s="80" t="s">
        <v>1968</v>
      </c>
      <c r="H188" s="80" t="s">
        <v>1969</v>
      </c>
      <c r="I188" s="177"/>
      <c r="J188" s="81">
        <v>15.402849685719687</v>
      </c>
      <c r="K188" s="81">
        <v>2.8448030002871199</v>
      </c>
      <c r="L188" s="81">
        <v>1.7613806814463664</v>
      </c>
      <c r="M188" s="81">
        <v>33.834567225688971</v>
      </c>
      <c r="N188" s="81">
        <v>27.677302954205732</v>
      </c>
      <c r="O188" s="81">
        <v>20.075606055874644</v>
      </c>
      <c r="P188" s="81">
        <v>17.856085112119228</v>
      </c>
      <c r="Q188" s="81">
        <v>1.4095032008876611</v>
      </c>
      <c r="R188" s="81">
        <v>1.9390403607661568</v>
      </c>
      <c r="S188" s="81">
        <v>2.3261803743106713</v>
      </c>
      <c r="T188" s="82"/>
      <c r="U188" s="81">
        <v>969909</v>
      </c>
      <c r="V188" s="81">
        <v>930</v>
      </c>
      <c r="W188" s="81">
        <v>37</v>
      </c>
      <c r="X188" s="81">
        <v>4180</v>
      </c>
      <c r="Y188" s="81">
        <v>7043</v>
      </c>
      <c r="Z188" s="81">
        <v>10500</v>
      </c>
      <c r="AA188" s="81">
        <v>3588</v>
      </c>
      <c r="AB188" s="81">
        <v>18486</v>
      </c>
      <c r="AC188" s="81">
        <v>329296</v>
      </c>
      <c r="AD188" s="81">
        <v>2.3261803743106713</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9.1780000000000008</v>
      </c>
      <c r="BL188" s="81">
        <v>0</v>
      </c>
      <c r="BM188" s="82"/>
      <c r="BN188" s="81">
        <v>0</v>
      </c>
      <c r="BO188" s="81">
        <v>0</v>
      </c>
      <c r="BP188" s="81">
        <v>0</v>
      </c>
      <c r="BQ188" s="81">
        <v>0</v>
      </c>
      <c r="BR188" s="81">
        <v>1</v>
      </c>
      <c r="BS188" s="81">
        <v>0</v>
      </c>
      <c r="BT188"/>
      <c r="BU188" s="80">
        <v>9.1780000000000008</v>
      </c>
      <c r="BV188" s="80">
        <v>0</v>
      </c>
      <c r="BW188" s="80">
        <v>0</v>
      </c>
      <c r="BX188" s="80">
        <v>0</v>
      </c>
      <c r="BY188" s="80">
        <v>0</v>
      </c>
      <c r="BZ188" s="80">
        <v>0</v>
      </c>
      <c r="CA188" s="80">
        <v>0</v>
      </c>
      <c r="CB188" s="80">
        <v>0</v>
      </c>
      <c r="CC188" s="80">
        <v>0</v>
      </c>
    </row>
    <row r="189" spans="1:81">
      <c r="A189" s="80" t="s">
        <v>1978</v>
      </c>
      <c r="B189" s="80">
        <v>384</v>
      </c>
      <c r="C189" s="80">
        <v>10</v>
      </c>
      <c r="D189" s="80">
        <v>23</v>
      </c>
      <c r="E189" s="80">
        <v>2013</v>
      </c>
      <c r="F189" s="80" t="s">
        <v>89</v>
      </c>
      <c r="G189" s="80" t="s">
        <v>1968</v>
      </c>
      <c r="H189" s="80" t="s">
        <v>1969</v>
      </c>
      <c r="I189" s="177"/>
      <c r="J189" s="81">
        <v>14.507543204290917</v>
      </c>
      <c r="K189" s="81">
        <v>2.6429874941965874</v>
      </c>
      <c r="L189" s="81">
        <v>1.5787367795270597</v>
      </c>
      <c r="M189" s="81">
        <v>34.92434644960683</v>
      </c>
      <c r="N189" s="81">
        <v>28.558178643134084</v>
      </c>
      <c r="O189" s="81">
        <v>20.160152979347991</v>
      </c>
      <c r="P189" s="81">
        <v>18.467859562494144</v>
      </c>
      <c r="Q189" s="81">
        <v>1.4624966127165124</v>
      </c>
      <c r="R189" s="81">
        <v>1.9978564887394921</v>
      </c>
      <c r="S189" s="81">
        <v>2.2886397304133652</v>
      </c>
      <c r="T189" s="82"/>
      <c r="U189" s="81">
        <v>881939</v>
      </c>
      <c r="V189" s="81">
        <v>930</v>
      </c>
      <c r="W189" s="81">
        <v>37</v>
      </c>
      <c r="X189" s="81">
        <v>4180</v>
      </c>
      <c r="Y189" s="81">
        <v>7264</v>
      </c>
      <c r="Z189" s="81">
        <v>11015</v>
      </c>
      <c r="AA189" s="81">
        <v>3697</v>
      </c>
      <c r="AB189" s="81">
        <v>18906</v>
      </c>
      <c r="AC189" s="81">
        <v>331188.28571428574</v>
      </c>
      <c r="AD189" s="81">
        <v>2.2886397304133652</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35.241999999999997</v>
      </c>
      <c r="BK189" s="81">
        <v>15.981</v>
      </c>
      <c r="BL189" s="81">
        <v>0</v>
      </c>
      <c r="BM189" s="82"/>
      <c r="BN189" s="81">
        <v>0</v>
      </c>
      <c r="BO189" s="81">
        <v>0</v>
      </c>
      <c r="BP189" s="81">
        <v>0</v>
      </c>
      <c r="BQ189" s="81">
        <v>1</v>
      </c>
      <c r="BR189" s="81">
        <v>2</v>
      </c>
      <c r="BS189" s="81">
        <v>0</v>
      </c>
      <c r="BT189"/>
      <c r="BU189" s="80">
        <v>51.222999999999999</v>
      </c>
      <c r="BV189" s="80">
        <v>0</v>
      </c>
      <c r="BW189" s="80">
        <v>0</v>
      </c>
      <c r="BX189" s="80">
        <v>0</v>
      </c>
      <c r="BY189" s="80">
        <v>0</v>
      </c>
      <c r="BZ189" s="80">
        <v>0</v>
      </c>
      <c r="CA189" s="80">
        <v>0</v>
      </c>
      <c r="CB189" s="80">
        <v>0</v>
      </c>
      <c r="CC189" s="80">
        <v>0</v>
      </c>
    </row>
    <row r="190" spans="1:81">
      <c r="A190" s="80" t="s">
        <v>1979</v>
      </c>
      <c r="B190" s="80">
        <v>385</v>
      </c>
      <c r="C190" s="80">
        <v>11</v>
      </c>
      <c r="D190" s="80">
        <v>23</v>
      </c>
      <c r="E190" s="80">
        <v>2014</v>
      </c>
      <c r="F190" s="80" t="s">
        <v>90</v>
      </c>
      <c r="G190" s="80" t="s">
        <v>1968</v>
      </c>
      <c r="H190" s="80" t="s">
        <v>1969</v>
      </c>
      <c r="I190" s="177"/>
      <c r="J190" s="81">
        <v>16.645969338172844</v>
      </c>
      <c r="K190" s="81">
        <v>2.8633794834211486</v>
      </c>
      <c r="L190" s="81">
        <v>3.6461133282505758</v>
      </c>
      <c r="M190" s="81">
        <v>38.20237715167319</v>
      </c>
      <c r="N190" s="81">
        <v>29.430060977864379</v>
      </c>
      <c r="O190" s="81">
        <v>19.901013014814449</v>
      </c>
      <c r="P190" s="81">
        <v>18.759744922450917</v>
      </c>
      <c r="Q190" s="81">
        <v>1.4305865644018845</v>
      </c>
      <c r="R190" s="81">
        <v>1.8668754515845514</v>
      </c>
      <c r="S190" s="81">
        <v>3.1698720569170376</v>
      </c>
      <c r="T190" s="82"/>
      <c r="U190" s="81">
        <v>998072</v>
      </c>
      <c r="V190" s="81">
        <v>924</v>
      </c>
      <c r="W190" s="81">
        <v>76</v>
      </c>
      <c r="X190" s="81">
        <v>5175</v>
      </c>
      <c r="Y190" s="81">
        <v>7466</v>
      </c>
      <c r="Z190" s="81">
        <v>11452</v>
      </c>
      <c r="AA190" s="81">
        <v>3736</v>
      </c>
      <c r="AB190" s="81">
        <v>19275</v>
      </c>
      <c r="AC190" s="81">
        <v>310448.42857142858</v>
      </c>
      <c r="AD190" s="81">
        <v>3.1698720569170376</v>
      </c>
      <c r="AE190" s="82"/>
      <c r="AF190" s="81">
        <v>10369507.820145547</v>
      </c>
      <c r="AG190" s="81">
        <v>1804520.9822793608</v>
      </c>
      <c r="AH190" s="81">
        <v>872797.39648247301</v>
      </c>
      <c r="AI190" s="81">
        <v>35917938.072607897</v>
      </c>
      <c r="AJ190" s="81">
        <v>30713811.150704782</v>
      </c>
      <c r="AK190" s="81">
        <v>0</v>
      </c>
      <c r="AL190" s="81">
        <v>0</v>
      </c>
      <c r="AM190" s="81">
        <v>2646169.4695315012</v>
      </c>
      <c r="AN190" s="81">
        <v>0</v>
      </c>
      <c r="AO190" s="81">
        <v>0</v>
      </c>
      <c r="AP190" s="82"/>
      <c r="AQ190" s="81">
        <v>132</v>
      </c>
      <c r="AR190" s="81">
        <v>137</v>
      </c>
      <c r="AS190" s="81">
        <v>0</v>
      </c>
      <c r="AT190" s="81">
        <v>0</v>
      </c>
      <c r="AU190" s="81">
        <v>0</v>
      </c>
      <c r="AV190" s="81">
        <v>0</v>
      </c>
      <c r="AW190" s="81" t="s">
        <v>564</v>
      </c>
      <c r="AX190" s="82"/>
      <c r="AY190" s="81">
        <v>691.59999999999991</v>
      </c>
      <c r="AZ190" s="81">
        <v>2765.4</v>
      </c>
      <c r="BA190" s="81">
        <v>0</v>
      </c>
      <c r="BB190" s="81">
        <v>0</v>
      </c>
      <c r="BC190" s="81">
        <v>0</v>
      </c>
      <c r="BD190" s="81">
        <v>0</v>
      </c>
      <c r="BE190" s="81" t="s">
        <v>564</v>
      </c>
      <c r="BF190" s="82"/>
      <c r="BG190" s="81">
        <v>0</v>
      </c>
      <c r="BH190" s="81">
        <v>0</v>
      </c>
      <c r="BI190" s="81">
        <v>0</v>
      </c>
      <c r="BJ190" s="81">
        <v>31.908000000000001</v>
      </c>
      <c r="BK190" s="81">
        <v>15.315</v>
      </c>
      <c r="BL190" s="81">
        <v>0</v>
      </c>
      <c r="BM190" s="82"/>
      <c r="BN190" s="81">
        <v>0</v>
      </c>
      <c r="BO190" s="81">
        <v>0</v>
      </c>
      <c r="BP190" s="81">
        <v>0</v>
      </c>
      <c r="BQ190" s="81">
        <v>1</v>
      </c>
      <c r="BR190" s="81">
        <v>2</v>
      </c>
      <c r="BS190" s="81">
        <v>0</v>
      </c>
      <c r="BT190"/>
      <c r="BU190" s="80">
        <v>47.222999999999999</v>
      </c>
      <c r="BV190" s="80">
        <v>0</v>
      </c>
      <c r="BW190" s="80">
        <v>0</v>
      </c>
      <c r="BX190" s="80">
        <v>0</v>
      </c>
      <c r="BY190" s="80">
        <v>0</v>
      </c>
      <c r="BZ190" s="80">
        <v>0</v>
      </c>
      <c r="CA190" s="80">
        <v>0</v>
      </c>
      <c r="CB190" s="80">
        <v>0</v>
      </c>
      <c r="CC190" s="80">
        <v>0</v>
      </c>
    </row>
    <row r="191" spans="1:81">
      <c r="A191" s="80" t="s">
        <v>1980</v>
      </c>
      <c r="B191" s="80">
        <v>386</v>
      </c>
      <c r="C191" s="80">
        <v>12</v>
      </c>
      <c r="D191" s="80">
        <v>23</v>
      </c>
      <c r="E191" s="80">
        <v>2015</v>
      </c>
      <c r="F191" s="80" t="s">
        <v>91</v>
      </c>
      <c r="G191" s="80" t="s">
        <v>1968</v>
      </c>
      <c r="H191" s="80" t="s">
        <v>1969</v>
      </c>
      <c r="I191" s="177"/>
      <c r="J191" s="81">
        <v>16.675216564874091</v>
      </c>
      <c r="K191" s="81">
        <v>2.8477398465245742</v>
      </c>
      <c r="L191" s="81">
        <v>4.1877261790210891</v>
      </c>
      <c r="M191" s="81">
        <v>34.585809669358895</v>
      </c>
      <c r="N191" s="81">
        <v>28.806774658721597</v>
      </c>
      <c r="O191" s="81">
        <v>20.363433385549431</v>
      </c>
      <c r="P191" s="81">
        <v>18.734303037547118</v>
      </c>
      <c r="Q191" s="81">
        <v>1.4331691002998201</v>
      </c>
      <c r="R191" s="81">
        <v>1.6834276266557771</v>
      </c>
      <c r="S191" s="81">
        <v>4.2697184109004711</v>
      </c>
      <c r="T191" s="82"/>
      <c r="U191" s="81">
        <v>970282</v>
      </c>
      <c r="V191" s="81">
        <v>924</v>
      </c>
      <c r="W191" s="81">
        <v>76</v>
      </c>
      <c r="X191" s="81">
        <v>5175</v>
      </c>
      <c r="Y191" s="81">
        <v>7717</v>
      </c>
      <c r="Z191" s="81">
        <v>11831</v>
      </c>
      <c r="AA191" s="81">
        <v>3728</v>
      </c>
      <c r="AB191" s="81">
        <v>19725</v>
      </c>
      <c r="AC191" s="81">
        <v>288375.85714285716</v>
      </c>
      <c r="AD191" s="81">
        <v>4.2697184109004711</v>
      </c>
      <c r="AE191" s="82"/>
      <c r="AF191" s="81">
        <v>12591756.643731296</v>
      </c>
      <c r="AG191" s="81">
        <v>1823800.9764297311</v>
      </c>
      <c r="AH191" s="81">
        <v>842066.03999994916</v>
      </c>
      <c r="AI191" s="81">
        <v>34858016.613636531</v>
      </c>
      <c r="AJ191" s="81">
        <v>29884178.753752347</v>
      </c>
      <c r="AK191" s="81">
        <v>0</v>
      </c>
      <c r="AL191" s="81">
        <v>0</v>
      </c>
      <c r="AM191" s="81">
        <v>2703228.5067370334</v>
      </c>
      <c r="AN191" s="81">
        <v>0</v>
      </c>
      <c r="AO191" s="81">
        <v>0</v>
      </c>
      <c r="AP191" s="82"/>
      <c r="AQ191" s="81">
        <v>147</v>
      </c>
      <c r="AR191" s="81">
        <v>163</v>
      </c>
      <c r="AS191" s="81">
        <v>0</v>
      </c>
      <c r="AT191" s="81">
        <v>0</v>
      </c>
      <c r="AU191" s="81">
        <v>0</v>
      </c>
      <c r="AV191" s="81">
        <v>0</v>
      </c>
      <c r="AW191" s="81" t="s">
        <v>564</v>
      </c>
      <c r="AX191" s="82"/>
      <c r="AY191" s="81">
        <v>768.5</v>
      </c>
      <c r="AZ191" s="81">
        <v>3415.8</v>
      </c>
      <c r="BA191" s="81">
        <v>0</v>
      </c>
      <c r="BB191" s="81">
        <v>0</v>
      </c>
      <c r="BC191" s="81">
        <v>0</v>
      </c>
      <c r="BD191" s="81">
        <v>0</v>
      </c>
      <c r="BE191" s="81" t="s">
        <v>564</v>
      </c>
      <c r="BF191" s="82"/>
      <c r="BG191" s="81">
        <v>0</v>
      </c>
      <c r="BH191" s="81">
        <v>0</v>
      </c>
      <c r="BI191" s="81">
        <v>0</v>
      </c>
      <c r="BJ191" s="81">
        <v>33.158000000000001</v>
      </c>
      <c r="BK191" s="81">
        <v>15.175999999999998</v>
      </c>
      <c r="BL191" s="81">
        <v>0</v>
      </c>
      <c r="BM191" s="82"/>
      <c r="BN191" s="81">
        <v>0</v>
      </c>
      <c r="BO191" s="81">
        <v>0</v>
      </c>
      <c r="BP191" s="81">
        <v>0</v>
      </c>
      <c r="BQ191" s="81">
        <v>1</v>
      </c>
      <c r="BR191" s="81">
        <v>2</v>
      </c>
      <c r="BS191" s="81">
        <v>0</v>
      </c>
      <c r="BT191"/>
      <c r="BU191" s="80">
        <v>48.334000000000003</v>
      </c>
      <c r="BV191" s="80">
        <v>0</v>
      </c>
      <c r="BW191" s="80">
        <v>0</v>
      </c>
      <c r="BX191" s="80">
        <v>0</v>
      </c>
      <c r="BY191" s="80">
        <v>0</v>
      </c>
      <c r="BZ191" s="80">
        <v>0</v>
      </c>
      <c r="CA191" s="80">
        <v>0</v>
      </c>
      <c r="CB191" s="80">
        <v>0</v>
      </c>
      <c r="CC191" s="80">
        <v>0</v>
      </c>
    </row>
    <row r="192" spans="1:81">
      <c r="A192" s="80" t="s">
        <v>1981</v>
      </c>
      <c r="B192" s="80">
        <v>387</v>
      </c>
      <c r="C192" s="80">
        <v>13</v>
      </c>
      <c r="D192" s="80">
        <v>23</v>
      </c>
      <c r="E192" s="80">
        <v>2016</v>
      </c>
      <c r="F192" s="80" t="s">
        <v>92</v>
      </c>
      <c r="G192" s="80" t="s">
        <v>1968</v>
      </c>
      <c r="H192" s="80" t="s">
        <v>1969</v>
      </c>
      <c r="I192" s="177"/>
      <c r="J192" s="81">
        <v>24.800809898863083</v>
      </c>
      <c r="K192" s="81">
        <v>2.7155374272382238</v>
      </c>
      <c r="L192" s="81">
        <v>3.9966303282284725</v>
      </c>
      <c r="M192" s="81">
        <v>35.845842615823145</v>
      </c>
      <c r="N192" s="81">
        <v>29.920221876081783</v>
      </c>
      <c r="O192" s="81">
        <v>20.838775088903272</v>
      </c>
      <c r="P192" s="81">
        <v>19.007320206045531</v>
      </c>
      <c r="Q192" s="81">
        <v>1.4324175248244873</v>
      </c>
      <c r="R192" s="81">
        <v>1.8802618885875708</v>
      </c>
      <c r="S192" s="81">
        <v>2.7736535836974481</v>
      </c>
      <c r="T192" s="82"/>
      <c r="U192" s="81">
        <v>1192345</v>
      </c>
      <c r="V192" s="81">
        <v>924</v>
      </c>
      <c r="W192" s="81">
        <v>76</v>
      </c>
      <c r="X192" s="81">
        <v>5175</v>
      </c>
      <c r="Y192" s="81">
        <v>8052</v>
      </c>
      <c r="Z192" s="81">
        <v>12256</v>
      </c>
      <c r="AA192" s="81">
        <v>3912</v>
      </c>
      <c r="AB192" s="81">
        <v>20280</v>
      </c>
      <c r="AC192" s="81">
        <v>321130.22225037293</v>
      </c>
      <c r="AD192" s="81">
        <v>2.7736535836974481</v>
      </c>
      <c r="AE192" s="82"/>
      <c r="AF192" s="81">
        <v>20589410.326460332</v>
      </c>
      <c r="AG192" s="81">
        <v>1589975.5859401601</v>
      </c>
      <c r="AH192" s="81">
        <v>632898.11582004023</v>
      </c>
      <c r="AI192" s="81">
        <v>37419511.252265833</v>
      </c>
      <c r="AJ192" s="81">
        <v>33035810.609122831</v>
      </c>
      <c r="AK192" s="81">
        <v>0</v>
      </c>
      <c r="AL192" s="81">
        <v>0</v>
      </c>
      <c r="AM192" s="81">
        <v>2781448.163395734</v>
      </c>
      <c r="AN192" s="81">
        <v>0</v>
      </c>
      <c r="AO192" s="81">
        <v>0</v>
      </c>
      <c r="AP192" s="82"/>
      <c r="AQ192" s="81">
        <v>168</v>
      </c>
      <c r="AR192" s="81">
        <v>173</v>
      </c>
      <c r="AS192" s="81">
        <v>0</v>
      </c>
      <c r="AT192" s="81">
        <v>0</v>
      </c>
      <c r="AU192" s="81">
        <v>0</v>
      </c>
      <c r="AV192" s="81">
        <v>0</v>
      </c>
      <c r="AW192" s="81" t="s">
        <v>564</v>
      </c>
      <c r="AX192" s="82"/>
      <c r="AY192" s="81">
        <v>898.69999999999993</v>
      </c>
      <c r="AZ192" s="81">
        <v>5581.7</v>
      </c>
      <c r="BA192" s="81">
        <v>0</v>
      </c>
      <c r="BB192" s="81">
        <v>0</v>
      </c>
      <c r="BC192" s="81">
        <v>0</v>
      </c>
      <c r="BD192" s="81">
        <v>0</v>
      </c>
      <c r="BE192" s="81" t="s">
        <v>564</v>
      </c>
      <c r="BF192" s="82"/>
      <c r="BG192" s="81">
        <v>0</v>
      </c>
      <c r="BH192" s="81">
        <v>0</v>
      </c>
      <c r="BI192" s="81">
        <v>0</v>
      </c>
      <c r="BJ192" s="81">
        <v>30.888999999999999</v>
      </c>
      <c r="BK192" s="81">
        <v>12.795</v>
      </c>
      <c r="BL192" s="81">
        <v>0</v>
      </c>
      <c r="BM192" s="82"/>
      <c r="BN192" s="81">
        <v>0</v>
      </c>
      <c r="BO192" s="81">
        <v>0</v>
      </c>
      <c r="BP192" s="81">
        <v>0</v>
      </c>
      <c r="BQ192" s="81">
        <v>1</v>
      </c>
      <c r="BR192" s="81">
        <v>2</v>
      </c>
      <c r="BS192" s="81">
        <v>0</v>
      </c>
      <c r="BT192"/>
      <c r="BU192" s="80">
        <v>43.683999999999997</v>
      </c>
      <c r="BV192" s="80">
        <v>0</v>
      </c>
      <c r="BW192" s="80">
        <v>0</v>
      </c>
      <c r="BX192" s="80">
        <v>0</v>
      </c>
      <c r="BY192" s="80">
        <v>0</v>
      </c>
      <c r="BZ192" s="80">
        <v>0</v>
      </c>
      <c r="CA192" s="80">
        <v>0</v>
      </c>
      <c r="CB192" s="80">
        <v>0</v>
      </c>
      <c r="CC192" s="80">
        <v>0</v>
      </c>
    </row>
    <row r="193" spans="1:81">
      <c r="A193" s="80" t="s">
        <v>1982</v>
      </c>
      <c r="B193" s="80">
        <v>388</v>
      </c>
      <c r="C193" s="80">
        <v>14</v>
      </c>
      <c r="D193" s="80">
        <v>23</v>
      </c>
      <c r="E193" s="80">
        <v>2017</v>
      </c>
      <c r="F193" s="80" t="s">
        <v>71</v>
      </c>
      <c r="G193" s="80" t="s">
        <v>1968</v>
      </c>
      <c r="H193" s="80" t="s">
        <v>1969</v>
      </c>
      <c r="I193" s="177"/>
      <c r="J193" s="81">
        <v>26.227187242554525</v>
      </c>
      <c r="K193" s="81">
        <v>2.9233550164317061</v>
      </c>
      <c r="L193" s="81">
        <v>3.1029477902893126</v>
      </c>
      <c r="M193" s="81">
        <v>35.993732379897537</v>
      </c>
      <c r="N193" s="81">
        <v>31.818778318922163</v>
      </c>
      <c r="O193" s="81">
        <v>21.147684165778163</v>
      </c>
      <c r="P193" s="81">
        <v>19.471096803346033</v>
      </c>
      <c r="Q193" s="81">
        <v>1.4175801747524084</v>
      </c>
      <c r="R193" s="81">
        <v>2.0687807712187198</v>
      </c>
      <c r="S193" s="81">
        <v>3.0046540497458762</v>
      </c>
      <c r="T193" s="82"/>
      <c r="U193" s="81">
        <v>1387850</v>
      </c>
      <c r="V193" s="81">
        <v>924</v>
      </c>
      <c r="W193" s="81">
        <v>76</v>
      </c>
      <c r="X193" s="81">
        <v>5175</v>
      </c>
      <c r="Y193" s="81">
        <v>8326</v>
      </c>
      <c r="Z193" s="81">
        <v>12644</v>
      </c>
      <c r="AA193" s="81">
        <v>4033</v>
      </c>
      <c r="AB193" s="81">
        <v>20755</v>
      </c>
      <c r="AC193" s="81">
        <v>360338.14285714278</v>
      </c>
      <c r="AD193" s="81">
        <v>3.0046540497458758</v>
      </c>
      <c r="AE193" s="82"/>
      <c r="AF193" s="81">
        <v>20656870.93907766</v>
      </c>
      <c r="AG193" s="81">
        <v>1719999.9941788311</v>
      </c>
      <c r="AH193" s="81">
        <v>661675.74045730277</v>
      </c>
      <c r="AI193" s="81">
        <v>38370539.294146843</v>
      </c>
      <c r="AJ193" s="81">
        <v>34900580.15695677</v>
      </c>
      <c r="AK193" s="81">
        <v>0</v>
      </c>
      <c r="AL193" s="81">
        <v>0</v>
      </c>
      <c r="AM193" s="81">
        <v>2851049.6395510309</v>
      </c>
      <c r="AN193" s="81">
        <v>0</v>
      </c>
      <c r="AO193" s="81">
        <v>0</v>
      </c>
      <c r="AP193" s="82"/>
      <c r="AQ193" s="81">
        <v>188</v>
      </c>
      <c r="AR193" s="81">
        <v>178</v>
      </c>
      <c r="AS193" s="81">
        <v>0</v>
      </c>
      <c r="AT193" s="81">
        <v>0</v>
      </c>
      <c r="AU193" s="81">
        <v>0</v>
      </c>
      <c r="AV193" s="81">
        <v>0</v>
      </c>
      <c r="AW193" s="81" t="s">
        <v>564</v>
      </c>
      <c r="AX193" s="82"/>
      <c r="AY193" s="81">
        <v>1036.45</v>
      </c>
      <c r="AZ193" s="81">
        <v>5654.9</v>
      </c>
      <c r="BA193" s="81">
        <v>0</v>
      </c>
      <c r="BB193" s="81">
        <v>0</v>
      </c>
      <c r="BC193" s="81">
        <v>0</v>
      </c>
      <c r="BD193" s="81">
        <v>0</v>
      </c>
      <c r="BE193" s="81" t="s">
        <v>564</v>
      </c>
      <c r="BF193" s="82"/>
      <c r="BG193" s="81">
        <v>0</v>
      </c>
      <c r="BH193" s="81">
        <v>0</v>
      </c>
      <c r="BI193" s="81">
        <v>0</v>
      </c>
      <c r="BJ193" s="81">
        <v>30.096</v>
      </c>
      <c r="BK193" s="81">
        <v>12.382999999999999</v>
      </c>
      <c r="BL193" s="81">
        <v>0</v>
      </c>
      <c r="BM193" s="82"/>
      <c r="BN193" s="81">
        <v>0</v>
      </c>
      <c r="BO193" s="81">
        <v>0</v>
      </c>
      <c r="BP193" s="81">
        <v>0</v>
      </c>
      <c r="BQ193" s="81">
        <v>1</v>
      </c>
      <c r="BR193" s="81">
        <v>2</v>
      </c>
      <c r="BS193" s="81">
        <v>0</v>
      </c>
      <c r="BT193"/>
      <c r="BU193" s="80">
        <v>42.478999999999999</v>
      </c>
      <c r="BV193" s="80">
        <v>0</v>
      </c>
      <c r="BW193" s="80">
        <v>0</v>
      </c>
      <c r="BX193" s="80">
        <v>0</v>
      </c>
      <c r="BY193" s="80">
        <v>0</v>
      </c>
      <c r="BZ193" s="80">
        <v>0</v>
      </c>
      <c r="CA193" s="80">
        <v>0</v>
      </c>
      <c r="CB193" s="80">
        <v>0</v>
      </c>
      <c r="CC193" s="80">
        <v>0</v>
      </c>
    </row>
    <row r="194" spans="1:81">
      <c r="A194" s="80" t="s">
        <v>1983</v>
      </c>
      <c r="B194" s="80">
        <v>389</v>
      </c>
      <c r="C194" s="80">
        <v>15</v>
      </c>
      <c r="D194" s="80">
        <v>23</v>
      </c>
      <c r="E194" s="80">
        <v>2018</v>
      </c>
      <c r="F194" s="80" t="s">
        <v>93</v>
      </c>
      <c r="G194" s="80" t="s">
        <v>1968</v>
      </c>
      <c r="H194" s="80" t="s">
        <v>1969</v>
      </c>
      <c r="I194" s="177"/>
      <c r="J194" s="81">
        <v>53.494668354779982</v>
      </c>
      <c r="K194" s="81">
        <v>2.789100114474234</v>
      </c>
      <c r="L194" s="81">
        <v>2.9210400148717506</v>
      </c>
      <c r="M194" s="81">
        <v>41.645389901766372</v>
      </c>
      <c r="N194" s="81">
        <v>29.451631221824083</v>
      </c>
      <c r="O194" s="81">
        <v>21.162287328456614</v>
      </c>
      <c r="P194" s="81">
        <v>19.650107927301779</v>
      </c>
      <c r="Q194" s="81">
        <v>1.3489706523980809</v>
      </c>
      <c r="R194" s="81">
        <v>1.912222940063506</v>
      </c>
      <c r="S194" s="81">
        <v>4.0509197225008213</v>
      </c>
      <c r="T194" s="82"/>
      <c r="U194" s="81">
        <v>2917798</v>
      </c>
      <c r="V194" s="81">
        <v>924</v>
      </c>
      <c r="W194" s="81">
        <v>76</v>
      </c>
      <c r="X194" s="81">
        <v>5175</v>
      </c>
      <c r="Y194" s="81">
        <v>8584</v>
      </c>
      <c r="Z194" s="81">
        <v>12895</v>
      </c>
      <c r="AA194" s="81">
        <v>4111</v>
      </c>
      <c r="AB194" s="81">
        <v>21284</v>
      </c>
      <c r="AC194" s="81">
        <v>331763.71428571432</v>
      </c>
      <c r="AD194" s="81">
        <v>4.0509197225008213</v>
      </c>
      <c r="AE194" s="82"/>
      <c r="AF194" s="81">
        <v>34253348.10519819</v>
      </c>
      <c r="AG194" s="81">
        <v>1540185.01241636</v>
      </c>
      <c r="AH194" s="81">
        <v>611220.52040451404</v>
      </c>
      <c r="AI194" s="81">
        <v>44996155.95256082</v>
      </c>
      <c r="AJ194" s="81">
        <v>31757794.753085949</v>
      </c>
      <c r="AK194" s="81">
        <v>0</v>
      </c>
      <c r="AL194" s="81">
        <v>0</v>
      </c>
      <c r="AM194" s="81">
        <v>2929766.2403867338</v>
      </c>
      <c r="AN194" s="81">
        <v>0</v>
      </c>
      <c r="AO194" s="81">
        <v>0</v>
      </c>
      <c r="AP194" s="82"/>
      <c r="AQ194" s="81">
        <v>205</v>
      </c>
      <c r="AR194" s="81">
        <v>186</v>
      </c>
      <c r="AS194" s="81">
        <v>0</v>
      </c>
      <c r="AT194" s="81">
        <v>0</v>
      </c>
      <c r="AU194" s="81">
        <v>0</v>
      </c>
      <c r="AV194" s="81">
        <v>0</v>
      </c>
      <c r="AW194" s="81" t="s">
        <v>564</v>
      </c>
      <c r="AX194" s="82"/>
      <c r="AY194" s="81">
        <v>1143.6500000000001</v>
      </c>
      <c r="AZ194" s="81">
        <v>5839</v>
      </c>
      <c r="BA194" s="81">
        <v>0</v>
      </c>
      <c r="BB194" s="81">
        <v>0</v>
      </c>
      <c r="BC194" s="81">
        <v>0</v>
      </c>
      <c r="BD194" s="81">
        <v>0</v>
      </c>
      <c r="BE194" s="81" t="s">
        <v>564</v>
      </c>
      <c r="BF194" s="82"/>
      <c r="BG194" s="81">
        <v>0</v>
      </c>
      <c r="BH194" s="81">
        <v>0</v>
      </c>
      <c r="BI194" s="81">
        <v>0</v>
      </c>
      <c r="BJ194" s="81">
        <v>28.231999999999999</v>
      </c>
      <c r="BK194" s="81">
        <v>12.581</v>
      </c>
      <c r="BL194" s="81">
        <v>0</v>
      </c>
      <c r="BM194" s="82"/>
      <c r="BN194" s="81">
        <v>0</v>
      </c>
      <c r="BO194" s="81">
        <v>0</v>
      </c>
      <c r="BP194" s="81">
        <v>0</v>
      </c>
      <c r="BQ194" s="81">
        <v>1</v>
      </c>
      <c r="BR194" s="81">
        <v>2</v>
      </c>
      <c r="BS194" s="81">
        <v>0</v>
      </c>
      <c r="BT194"/>
      <c r="BU194" s="80">
        <v>40.813000000000002</v>
      </c>
      <c r="BV194" s="80">
        <v>0</v>
      </c>
      <c r="BW194" s="80">
        <v>0</v>
      </c>
      <c r="BX194" s="80">
        <v>0</v>
      </c>
      <c r="BY194" s="80">
        <v>0</v>
      </c>
      <c r="BZ194" s="80">
        <v>0</v>
      </c>
      <c r="CA194" s="80">
        <v>0</v>
      </c>
      <c r="CB194" s="80">
        <v>0</v>
      </c>
      <c r="CC194" s="80">
        <v>0</v>
      </c>
    </row>
    <row r="195" spans="1:81">
      <c r="A195" s="80" t="s">
        <v>1984</v>
      </c>
      <c r="B195" s="80">
        <v>390</v>
      </c>
      <c r="C195" s="80">
        <v>16</v>
      </c>
      <c r="D195" s="80">
        <v>23</v>
      </c>
      <c r="E195" s="80">
        <v>2019</v>
      </c>
      <c r="F195" s="80" t="s">
        <v>73</v>
      </c>
      <c r="G195" s="80" t="s">
        <v>1968</v>
      </c>
      <c r="H195" s="80" t="s">
        <v>1969</v>
      </c>
      <c r="I195" s="177"/>
      <c r="J195" s="81">
        <v>23.674348194312188</v>
      </c>
      <c r="K195" s="81">
        <v>2.6096986323927767</v>
      </c>
      <c r="L195" s="81">
        <v>2.9705325988801765</v>
      </c>
      <c r="M195" s="81">
        <v>34.274682937001565</v>
      </c>
      <c r="N195" s="81">
        <v>30.059195507683711</v>
      </c>
      <c r="O195" s="81">
        <v>21.245278318431321</v>
      </c>
      <c r="P195" s="81">
        <v>19.6008340663981</v>
      </c>
      <c r="Q195" s="81">
        <v>1.342906686256268</v>
      </c>
      <c r="R195" s="81">
        <v>2.1286301585625633</v>
      </c>
      <c r="S195" s="81">
        <v>3.9342033789924318</v>
      </c>
      <c r="T195" s="82"/>
      <c r="U195" s="81">
        <v>1297811</v>
      </c>
      <c r="V195" s="81">
        <v>924</v>
      </c>
      <c r="W195" s="81">
        <v>76</v>
      </c>
      <c r="X195" s="81">
        <v>5175</v>
      </c>
      <c r="Y195" s="81">
        <v>8923</v>
      </c>
      <c r="Z195" s="81">
        <v>13301</v>
      </c>
      <c r="AA195" s="81">
        <v>4070</v>
      </c>
      <c r="AB195" s="81">
        <v>21762</v>
      </c>
      <c r="AC195" s="81">
        <v>375358.42857142858</v>
      </c>
      <c r="AD195" s="81">
        <v>3.9342033789924322</v>
      </c>
      <c r="AE195" s="82"/>
      <c r="AF195" s="81">
        <v>19297931.949511379</v>
      </c>
      <c r="AG195" s="81">
        <v>1497257.91421767</v>
      </c>
      <c r="AH195" s="81">
        <v>675255.77784266148</v>
      </c>
      <c r="AI195" s="81">
        <v>35528840.383479558</v>
      </c>
      <c r="AJ195" s="81">
        <v>31872730.348650385</v>
      </c>
      <c r="AK195" s="81">
        <v>0</v>
      </c>
      <c r="AL195" s="81">
        <v>0</v>
      </c>
      <c r="AM195" s="81">
        <v>2963820.5757517107</v>
      </c>
      <c r="AN195" s="81">
        <v>0</v>
      </c>
      <c r="AO195" s="81">
        <v>0</v>
      </c>
      <c r="AP195" s="82"/>
      <c r="AQ195" s="81">
        <v>238</v>
      </c>
      <c r="AR195" s="81">
        <v>187</v>
      </c>
      <c r="AS195" s="81">
        <v>0</v>
      </c>
      <c r="AT195" s="81">
        <v>0</v>
      </c>
      <c r="AU195" s="81">
        <v>0</v>
      </c>
      <c r="AV195" s="81">
        <v>0</v>
      </c>
      <c r="AW195" s="81" t="s">
        <v>564</v>
      </c>
      <c r="AX195" s="82"/>
      <c r="AY195" s="81">
        <v>1340.85</v>
      </c>
      <c r="AZ195" s="81">
        <v>5888.6</v>
      </c>
      <c r="BA195" s="81">
        <v>0</v>
      </c>
      <c r="BB195" s="81">
        <v>0</v>
      </c>
      <c r="BC195" s="81">
        <v>0</v>
      </c>
      <c r="BD195" s="81">
        <v>0</v>
      </c>
      <c r="BE195" s="81" t="s">
        <v>564</v>
      </c>
      <c r="BF195" s="82"/>
      <c r="BG195" s="81">
        <v>0</v>
      </c>
      <c r="BH195" s="81">
        <v>0</v>
      </c>
      <c r="BI195" s="81">
        <v>0</v>
      </c>
      <c r="BJ195" s="81">
        <v>32.978999999999999</v>
      </c>
      <c r="BK195" s="81">
        <v>12.346</v>
      </c>
      <c r="BL195" s="81">
        <v>0</v>
      </c>
      <c r="BM195" s="82"/>
      <c r="BN195" s="81">
        <v>0</v>
      </c>
      <c r="BO195" s="81">
        <v>0</v>
      </c>
      <c r="BP195" s="81">
        <v>0</v>
      </c>
      <c r="BQ195" s="81">
        <v>1</v>
      </c>
      <c r="BR195" s="81">
        <v>2</v>
      </c>
      <c r="BS195" s="81">
        <v>0</v>
      </c>
      <c r="BT195"/>
      <c r="BU195" s="80">
        <v>45.325000000000003</v>
      </c>
      <c r="BV195" s="80">
        <v>0</v>
      </c>
      <c r="BW195" s="80">
        <v>0</v>
      </c>
      <c r="BX195" s="80">
        <v>0</v>
      </c>
      <c r="BY195" s="80">
        <v>0</v>
      </c>
      <c r="BZ195" s="80">
        <v>0</v>
      </c>
      <c r="CA195" s="80">
        <v>0</v>
      </c>
      <c r="CB195" s="80">
        <v>0</v>
      </c>
      <c r="CC195" s="80">
        <v>0</v>
      </c>
    </row>
    <row r="196" spans="1:81">
      <c r="A196" s="80" t="s">
        <v>1985</v>
      </c>
      <c r="B196" s="80">
        <v>391</v>
      </c>
      <c r="C196" s="80">
        <v>17</v>
      </c>
      <c r="D196" s="80">
        <v>23</v>
      </c>
      <c r="E196" s="80">
        <v>2020</v>
      </c>
      <c r="F196" s="80" t="s">
        <v>218</v>
      </c>
      <c r="G196" s="80" t="s">
        <v>1968</v>
      </c>
      <c r="H196" s="80" t="s">
        <v>1969</v>
      </c>
      <c r="I196" s="177"/>
      <c r="J196" s="81">
        <v>17.75781913037337</v>
      </c>
      <c r="K196" s="81">
        <v>2.3665056343070674</v>
      </c>
      <c r="L196" s="81">
        <v>2.5005516554381422</v>
      </c>
      <c r="M196" s="81">
        <v>29.685908967707263</v>
      </c>
      <c r="N196" s="81">
        <v>28.817749239176781</v>
      </c>
      <c r="O196" s="81">
        <v>19.151252656174073</v>
      </c>
      <c r="P196" s="81">
        <v>18.873951304062711</v>
      </c>
      <c r="Q196" s="81">
        <v>1.2999020690167582</v>
      </c>
      <c r="R196" s="81">
        <v>2.3139456079483831</v>
      </c>
      <c r="S196" s="81">
        <v>3.406139633880231</v>
      </c>
      <c r="T196" s="82"/>
      <c r="U196" s="81">
        <v>1137545</v>
      </c>
      <c r="V196" s="81">
        <v>989</v>
      </c>
      <c r="W196" s="81">
        <v>63</v>
      </c>
      <c r="X196" s="81">
        <v>5800</v>
      </c>
      <c r="Y196" s="81">
        <v>9175</v>
      </c>
      <c r="Z196" s="81">
        <v>13685</v>
      </c>
      <c r="AA196" s="81">
        <v>4258</v>
      </c>
      <c r="AB196" s="81">
        <v>22046</v>
      </c>
      <c r="AC196" s="81">
        <v>410165.28571428568</v>
      </c>
      <c r="AD196" s="81">
        <v>3.406139633880231</v>
      </c>
      <c r="AE196" s="82"/>
      <c r="AF196" s="81">
        <v>15149646.96671214</v>
      </c>
      <c r="AG196" s="81">
        <v>1354244.9702591537</v>
      </c>
      <c r="AH196" s="81">
        <v>626894.43633859453</v>
      </c>
      <c r="AI196" s="81">
        <v>33341876.670888226</v>
      </c>
      <c r="AJ196" s="81">
        <v>34234264.675161332</v>
      </c>
      <c r="AK196" s="81"/>
      <c r="AL196" s="81"/>
      <c r="AM196" s="81">
        <v>2877247.936168645</v>
      </c>
      <c r="AN196" s="81"/>
      <c r="AO196" s="81"/>
      <c r="AP196" s="82"/>
      <c r="AQ196" s="81">
        <v>270</v>
      </c>
      <c r="AR196" s="81">
        <v>188</v>
      </c>
      <c r="AS196" s="81">
        <v>0</v>
      </c>
      <c r="AT196" s="81">
        <v>0</v>
      </c>
      <c r="AU196" s="81">
        <v>0</v>
      </c>
      <c r="AV196" s="81">
        <v>0</v>
      </c>
      <c r="AW196" s="81">
        <v>0</v>
      </c>
      <c r="AX196" s="82"/>
      <c r="AY196" s="81">
        <v>1510.450000000001</v>
      </c>
      <c r="AZ196" s="81">
        <v>5898.7999999999975</v>
      </c>
      <c r="BA196" s="81">
        <v>0</v>
      </c>
      <c r="BB196" s="81">
        <v>0</v>
      </c>
      <c r="BC196" s="81">
        <v>0</v>
      </c>
      <c r="BD196" s="81">
        <v>0</v>
      </c>
      <c r="BE196" s="81">
        <v>0</v>
      </c>
      <c r="BF196" s="82"/>
      <c r="BG196" s="81">
        <v>0</v>
      </c>
      <c r="BH196" s="81">
        <v>0</v>
      </c>
      <c r="BI196" s="81">
        <v>0</v>
      </c>
      <c r="BJ196" s="81">
        <v>29.702999999999999</v>
      </c>
      <c r="BK196" s="81">
        <v>11.824</v>
      </c>
      <c r="BL196" s="81">
        <v>0</v>
      </c>
      <c r="BM196" s="82"/>
      <c r="BN196" s="81">
        <v>0</v>
      </c>
      <c r="BO196" s="81">
        <v>0</v>
      </c>
      <c r="BP196" s="81">
        <v>0</v>
      </c>
      <c r="BQ196" s="81">
        <v>1</v>
      </c>
      <c r="BR196" s="81">
        <v>2</v>
      </c>
      <c r="BS196" s="81">
        <v>0</v>
      </c>
      <c r="BT196"/>
      <c r="BU196" s="80">
        <v>41.527000000000001</v>
      </c>
      <c r="BV196" s="80">
        <v>0</v>
      </c>
      <c r="BW196" s="80">
        <v>0</v>
      </c>
      <c r="BX196" s="80">
        <v>0</v>
      </c>
      <c r="BY196" s="80">
        <v>0</v>
      </c>
      <c r="BZ196" s="80">
        <v>0</v>
      </c>
      <c r="CA196" s="80">
        <v>0</v>
      </c>
      <c r="CB196" s="80">
        <v>0</v>
      </c>
      <c r="CC196" s="80">
        <v>0</v>
      </c>
    </row>
    <row r="197" spans="1:81">
      <c r="A197" s="80" t="s">
        <v>1986</v>
      </c>
      <c r="B197" s="80">
        <v>391</v>
      </c>
      <c r="C197" s="80">
        <v>18</v>
      </c>
      <c r="D197" s="80">
        <v>23</v>
      </c>
      <c r="E197" s="80">
        <v>2021</v>
      </c>
      <c r="F197" s="80" t="s">
        <v>75</v>
      </c>
      <c r="G197" s="174" t="s">
        <v>1968</v>
      </c>
      <c r="H197" s="80" t="s">
        <v>1969</v>
      </c>
      <c r="I197" s="177"/>
      <c r="J197" s="81">
        <v>18.297595126507137</v>
      </c>
      <c r="K197" s="81">
        <v>2.5060614291610883</v>
      </c>
      <c r="L197" s="81">
        <v>2.6955256354038686</v>
      </c>
      <c r="M197" s="81">
        <v>31.956817658029319</v>
      </c>
      <c r="N197" s="81">
        <v>28.983262208100886</v>
      </c>
      <c r="O197" s="81">
        <v>18.865513330264097</v>
      </c>
      <c r="P197" s="81">
        <v>19.481121133891719</v>
      </c>
      <c r="Q197" s="81">
        <v>1.3260636754470554</v>
      </c>
      <c r="R197" s="81">
        <v>2.5232132458119119</v>
      </c>
      <c r="S197" s="81">
        <v>2.7697330336648629</v>
      </c>
      <c r="T197" s="82"/>
      <c r="U197" s="81">
        <v>1241515</v>
      </c>
      <c r="V197" s="81">
        <v>989</v>
      </c>
      <c r="W197" s="81">
        <v>63</v>
      </c>
      <c r="X197" s="81">
        <v>5800</v>
      </c>
      <c r="Y197" s="81">
        <v>9333</v>
      </c>
      <c r="Z197" s="81">
        <v>13881</v>
      </c>
      <c r="AA197" s="81">
        <v>4286</v>
      </c>
      <c r="AB197" s="81">
        <v>22223</v>
      </c>
      <c r="AC197" s="81">
        <v>433512.57142857136</v>
      </c>
      <c r="AD197" s="81">
        <v>2.7697330336648629</v>
      </c>
      <c r="AE197" s="82"/>
      <c r="AF197" s="81">
        <v>15460559.865713043</v>
      </c>
      <c r="AG197" s="81">
        <v>1451287.4044132754</v>
      </c>
      <c r="AH197" s="81">
        <v>662850.20603128895</v>
      </c>
      <c r="AI197" s="81">
        <v>36533159.023781486</v>
      </c>
      <c r="AJ197" s="81">
        <v>34538074.52730938</v>
      </c>
      <c r="AK197" s="81">
        <v>0</v>
      </c>
      <c r="AL197" s="81">
        <v>0</v>
      </c>
      <c r="AM197" s="81">
        <v>2917077.3787528044</v>
      </c>
      <c r="AN197" s="81">
        <v>0</v>
      </c>
      <c r="AO197" s="81">
        <v>0</v>
      </c>
      <c r="AP197" s="82"/>
      <c r="AQ197" s="81">
        <v>303</v>
      </c>
      <c r="AR197" s="81">
        <v>188</v>
      </c>
      <c r="AS197" s="81">
        <v>0</v>
      </c>
      <c r="AT197" s="81">
        <v>0</v>
      </c>
      <c r="AU197" s="81">
        <v>0</v>
      </c>
      <c r="AV197" s="81">
        <v>0</v>
      </c>
      <c r="AW197" s="81"/>
      <c r="AX197" s="82"/>
      <c r="AY197" s="81">
        <v>1692.600000000001</v>
      </c>
      <c r="AZ197" s="81">
        <v>5898.7999999999975</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1987</v>
      </c>
      <c r="B198" s="80">
        <v>391</v>
      </c>
      <c r="C198" s="80">
        <v>19</v>
      </c>
      <c r="D198" s="80">
        <v>23</v>
      </c>
      <c r="E198" s="80">
        <v>2022</v>
      </c>
      <c r="F198" s="80" t="s">
        <v>568</v>
      </c>
      <c r="G198" s="174" t="s">
        <v>1968</v>
      </c>
      <c r="H198" s="80" t="s">
        <v>1969</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337</v>
      </c>
      <c r="AR198" s="81">
        <v>188</v>
      </c>
      <c r="AS198" s="81">
        <v>0</v>
      </c>
      <c r="AT198" s="81">
        <v>0</v>
      </c>
      <c r="AU198" s="81">
        <v>0</v>
      </c>
      <c r="AV198" s="81">
        <v>0</v>
      </c>
      <c r="AW198" s="81"/>
      <c r="AX198" s="82"/>
      <c r="AY198" s="81">
        <v>1892.1000000000013</v>
      </c>
      <c r="AZ198" s="81">
        <v>5898.7999999999975</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1988</v>
      </c>
      <c r="B199" s="80">
        <v>273</v>
      </c>
      <c r="C199" s="80">
        <v>1</v>
      </c>
      <c r="D199" s="80">
        <v>17</v>
      </c>
      <c r="E199" s="80">
        <v>1990</v>
      </c>
      <c r="F199" s="80" t="s">
        <v>562</v>
      </c>
      <c r="G199" s="80" t="s">
        <v>1989</v>
      </c>
      <c r="H199" s="80" t="s">
        <v>1990</v>
      </c>
      <c r="I199" s="177"/>
      <c r="J199" s="81">
        <v>6.2310127590475348</v>
      </c>
      <c r="K199" s="81">
        <v>2.1045967893569366</v>
      </c>
      <c r="L199" s="81">
        <v>0.80285311453394459</v>
      </c>
      <c r="M199" s="81">
        <v>6.3181738551175544</v>
      </c>
      <c r="N199" s="81">
        <v>10.187107518192237</v>
      </c>
      <c r="O199" s="81">
        <v>13.962647032358351</v>
      </c>
      <c r="P199" s="81">
        <v>16.238961509242575</v>
      </c>
      <c r="Q199" s="81">
        <v>0.8420480461438038</v>
      </c>
      <c r="R199" s="81">
        <v>0</v>
      </c>
      <c r="S199" s="81">
        <v>0.89439980661813123</v>
      </c>
      <c r="T199" s="82"/>
      <c r="U199" s="81">
        <v>1206737</v>
      </c>
      <c r="V199" s="81">
        <v>742</v>
      </c>
      <c r="W199" s="81">
        <v>11</v>
      </c>
      <c r="X199" s="81">
        <v>2512</v>
      </c>
      <c r="Y199" s="81">
        <v>3563</v>
      </c>
      <c r="Z199" s="81">
        <v>5743</v>
      </c>
      <c r="AA199" s="81">
        <v>3943</v>
      </c>
      <c r="AB199" s="81">
        <v>13672</v>
      </c>
      <c r="AC199" s="81">
        <v>0</v>
      </c>
      <c r="AD199" s="81">
        <v>0.89439980661813123</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1991</v>
      </c>
      <c r="B200" s="80">
        <v>274</v>
      </c>
      <c r="C200" s="80">
        <v>2</v>
      </c>
      <c r="D200" s="80">
        <v>17</v>
      </c>
      <c r="E200" s="80">
        <v>2005</v>
      </c>
      <c r="F200" s="80" t="s">
        <v>565</v>
      </c>
      <c r="G200" s="80" t="s">
        <v>1989</v>
      </c>
      <c r="H200" s="80" t="s">
        <v>1990</v>
      </c>
      <c r="I200" s="177"/>
      <c r="J200" s="81">
        <v>22.096482032402228</v>
      </c>
      <c r="K200" s="81">
        <v>1.3266415663182913</v>
      </c>
      <c r="L200" s="81">
        <v>0</v>
      </c>
      <c r="M200" s="81">
        <v>15.022449088050095</v>
      </c>
      <c r="N200" s="81">
        <v>20.167738782219423</v>
      </c>
      <c r="O200" s="81">
        <v>23.409232430852796</v>
      </c>
      <c r="P200" s="81">
        <v>16.37835704566746</v>
      </c>
      <c r="Q200" s="81">
        <v>1.0724261570715725</v>
      </c>
      <c r="R200" s="81">
        <v>0</v>
      </c>
      <c r="S200" s="81">
        <v>1.3454426094158021</v>
      </c>
      <c r="T200" s="82"/>
      <c r="U200" s="81">
        <v>3924192</v>
      </c>
      <c r="V200" s="81">
        <v>589</v>
      </c>
      <c r="W200" s="81">
        <v>0</v>
      </c>
      <c r="X200" s="81">
        <v>3269</v>
      </c>
      <c r="Y200" s="81">
        <v>5897</v>
      </c>
      <c r="Z200" s="81">
        <v>11142</v>
      </c>
      <c r="AA200" s="81">
        <v>3257</v>
      </c>
      <c r="AB200" s="81">
        <v>18203</v>
      </c>
      <c r="AC200" s="81">
        <v>0</v>
      </c>
      <c r="AD200" s="81">
        <v>1.3454426094158021</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1992</v>
      </c>
      <c r="B201" s="80">
        <v>275</v>
      </c>
      <c r="C201" s="80">
        <v>3</v>
      </c>
      <c r="D201" s="80">
        <v>17</v>
      </c>
      <c r="E201" s="80">
        <v>2006</v>
      </c>
      <c r="F201" s="80" t="s">
        <v>566</v>
      </c>
      <c r="G201" s="80" t="s">
        <v>1989</v>
      </c>
      <c r="H201" s="80" t="s">
        <v>1990</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1993</v>
      </c>
      <c r="B202" s="80">
        <v>276</v>
      </c>
      <c r="C202" s="80">
        <v>4</v>
      </c>
      <c r="D202" s="80">
        <v>17</v>
      </c>
      <c r="E202" s="80">
        <v>2007</v>
      </c>
      <c r="F202" s="80" t="s">
        <v>567</v>
      </c>
      <c r="G202" s="80" t="s">
        <v>1989</v>
      </c>
      <c r="H202" s="80" t="s">
        <v>1990</v>
      </c>
      <c r="I202" s="177"/>
      <c r="J202" s="81">
        <v>16.311723821143257</v>
      </c>
      <c r="K202" s="81">
        <v>1.3324016526194968</v>
      </c>
      <c r="L202" s="81">
        <v>0</v>
      </c>
      <c r="M202" s="81">
        <v>17.508677596956897</v>
      </c>
      <c r="N202" s="81">
        <v>21.082649035380861</v>
      </c>
      <c r="O202" s="81">
        <v>24.35168219182346</v>
      </c>
      <c r="P202" s="81">
        <v>17.469341324936611</v>
      </c>
      <c r="Q202" s="81">
        <v>1.1768470612776512</v>
      </c>
      <c r="R202" s="81">
        <v>0</v>
      </c>
      <c r="S202" s="81">
        <v>2.2570354533621253</v>
      </c>
      <c r="T202" s="82"/>
      <c r="U202" s="81">
        <v>2921831</v>
      </c>
      <c r="V202" s="81">
        <v>569</v>
      </c>
      <c r="W202" s="81">
        <v>0</v>
      </c>
      <c r="X202" s="81">
        <v>4083</v>
      </c>
      <c r="Y202" s="81">
        <v>6268</v>
      </c>
      <c r="Z202" s="81">
        <v>12049</v>
      </c>
      <c r="AA202" s="81">
        <v>3421</v>
      </c>
      <c r="AB202" s="81">
        <v>18919</v>
      </c>
      <c r="AC202" s="81">
        <v>0</v>
      </c>
      <c r="AD202" s="81">
        <v>2.2570354533621253</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1994</v>
      </c>
      <c r="B203" s="80">
        <v>277</v>
      </c>
      <c r="C203" s="80">
        <v>5</v>
      </c>
      <c r="D203" s="80">
        <v>17</v>
      </c>
      <c r="E203" s="80">
        <v>2008</v>
      </c>
      <c r="F203" s="80" t="s">
        <v>84</v>
      </c>
      <c r="G203" s="80" t="s">
        <v>1989</v>
      </c>
      <c r="H203" s="80" t="s">
        <v>1990</v>
      </c>
      <c r="I203" s="177"/>
      <c r="J203" s="81">
        <v>18.333279699769356</v>
      </c>
      <c r="K203" s="81">
        <v>0.99540115877992175</v>
      </c>
      <c r="L203" s="81">
        <v>0</v>
      </c>
      <c r="M203" s="81">
        <v>18.561950901707966</v>
      </c>
      <c r="N203" s="81">
        <v>22.126802044543769</v>
      </c>
      <c r="O203" s="81">
        <v>26.124771645497695</v>
      </c>
      <c r="P203" s="81">
        <v>17.643258332922958</v>
      </c>
      <c r="Q203" s="81">
        <v>1.1682865547019676</v>
      </c>
      <c r="R203" s="81">
        <v>0</v>
      </c>
      <c r="S203" s="81">
        <v>2.5944027098303075</v>
      </c>
      <c r="T203" s="82"/>
      <c r="U203" s="81">
        <v>3443740</v>
      </c>
      <c r="V203" s="81">
        <v>569</v>
      </c>
      <c r="W203" s="81">
        <v>0</v>
      </c>
      <c r="X203" s="81">
        <v>4083</v>
      </c>
      <c r="Y203" s="81">
        <v>6366</v>
      </c>
      <c r="Z203" s="81">
        <v>13380</v>
      </c>
      <c r="AA203" s="81">
        <v>3459</v>
      </c>
      <c r="AB203" s="81">
        <v>19090</v>
      </c>
      <c r="AC203" s="81">
        <v>0</v>
      </c>
      <c r="AD203" s="81">
        <v>2.5944027098303075</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1995</v>
      </c>
      <c r="B204" s="80">
        <v>278</v>
      </c>
      <c r="C204" s="80">
        <v>6</v>
      </c>
      <c r="D204" s="80">
        <v>17</v>
      </c>
      <c r="E204" s="80">
        <v>2009</v>
      </c>
      <c r="F204" s="80" t="s">
        <v>85</v>
      </c>
      <c r="G204" s="80" t="s">
        <v>1989</v>
      </c>
      <c r="H204" s="80" t="s">
        <v>1990</v>
      </c>
      <c r="I204" s="177"/>
      <c r="J204" s="81">
        <v>12.244119317290846</v>
      </c>
      <c r="K204" s="81">
        <v>0.94827564142031362</v>
      </c>
      <c r="L204" s="81">
        <v>0.3588635542769425</v>
      </c>
      <c r="M204" s="81">
        <v>20.020914301305766</v>
      </c>
      <c r="N204" s="81">
        <v>19.96677086063508</v>
      </c>
      <c r="O204" s="81">
        <v>26.750438466743901</v>
      </c>
      <c r="P204" s="81">
        <v>17.031870179083118</v>
      </c>
      <c r="Q204" s="81">
        <v>1.1242228293119414</v>
      </c>
      <c r="R204" s="81">
        <v>0</v>
      </c>
      <c r="S204" s="81">
        <v>2.2182623567975162</v>
      </c>
      <c r="T204" s="82"/>
      <c r="U204" s="81">
        <v>2071395</v>
      </c>
      <c r="V204" s="81">
        <v>573</v>
      </c>
      <c r="W204" s="81">
        <v>14</v>
      </c>
      <c r="X204" s="81">
        <v>4712</v>
      </c>
      <c r="Y204" s="81">
        <v>6478</v>
      </c>
      <c r="Z204" s="81">
        <v>13523</v>
      </c>
      <c r="AA204" s="81">
        <v>3428</v>
      </c>
      <c r="AB204" s="81">
        <v>19284</v>
      </c>
      <c r="AC204" s="81">
        <v>0</v>
      </c>
      <c r="AD204" s="81">
        <v>2.2182623567975162</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3.81</v>
      </c>
      <c r="BJ204" s="81">
        <v>0</v>
      </c>
      <c r="BK204" s="81">
        <v>0</v>
      </c>
      <c r="BL204" s="81">
        <v>0</v>
      </c>
      <c r="BM204" s="82"/>
      <c r="BN204" s="81">
        <v>0</v>
      </c>
      <c r="BO204" s="81">
        <v>0</v>
      </c>
      <c r="BP204" s="81">
        <v>1</v>
      </c>
      <c r="BQ204" s="81">
        <v>0</v>
      </c>
      <c r="BR204" s="81">
        <v>0</v>
      </c>
      <c r="BS204" s="81">
        <v>0</v>
      </c>
      <c r="BT204"/>
      <c r="BU204" s="80"/>
      <c r="BV204" s="80"/>
      <c r="BW204" s="80"/>
      <c r="BX204" s="80"/>
      <c r="BY204" s="80"/>
      <c r="BZ204" s="80"/>
      <c r="CA204" s="80"/>
      <c r="CB204" s="80"/>
      <c r="CC204" s="80"/>
    </row>
    <row r="205" spans="1:81">
      <c r="A205" s="80" t="s">
        <v>1996</v>
      </c>
      <c r="B205" s="80">
        <v>279</v>
      </c>
      <c r="C205" s="80">
        <v>7</v>
      </c>
      <c r="D205" s="80">
        <v>17</v>
      </c>
      <c r="E205" s="80">
        <v>2010</v>
      </c>
      <c r="F205" s="80" t="s">
        <v>86</v>
      </c>
      <c r="G205" s="80" t="s">
        <v>1989</v>
      </c>
      <c r="H205" s="80" t="s">
        <v>1990</v>
      </c>
      <c r="I205" s="177"/>
      <c r="J205" s="81">
        <v>9.822649961685455</v>
      </c>
      <c r="K205" s="81">
        <v>1.0111966735488198</v>
      </c>
      <c r="L205" s="81">
        <v>0.34488423944170926</v>
      </c>
      <c r="M205" s="81">
        <v>20.726112949517457</v>
      </c>
      <c r="N205" s="81">
        <v>21.743532363126015</v>
      </c>
      <c r="O205" s="81">
        <v>25.852894738236447</v>
      </c>
      <c r="P205" s="81">
        <v>17.055360448176664</v>
      </c>
      <c r="Q205" s="81">
        <v>1.1882909143008036</v>
      </c>
      <c r="R205" s="81">
        <v>0</v>
      </c>
      <c r="S205" s="81">
        <v>1.820630299194766</v>
      </c>
      <c r="T205" s="82"/>
      <c r="U205" s="81">
        <v>1786983</v>
      </c>
      <c r="V205" s="81">
        <v>573</v>
      </c>
      <c r="W205" s="81">
        <v>14</v>
      </c>
      <c r="X205" s="81">
        <v>4712</v>
      </c>
      <c r="Y205" s="81">
        <v>6629</v>
      </c>
      <c r="Z205" s="81">
        <v>13130</v>
      </c>
      <c r="AA205" s="81">
        <v>3347</v>
      </c>
      <c r="AB205" s="81">
        <v>19531</v>
      </c>
      <c r="AC205" s="81">
        <v>0</v>
      </c>
      <c r="AD205" s="81">
        <v>1.820630299194766</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3.9020000000000001</v>
      </c>
      <c r="BJ205" s="81">
        <v>0</v>
      </c>
      <c r="BK205" s="81">
        <v>0</v>
      </c>
      <c r="BL205" s="81">
        <v>0</v>
      </c>
      <c r="BM205" s="82"/>
      <c r="BN205" s="81">
        <v>0</v>
      </c>
      <c r="BO205" s="81">
        <v>0</v>
      </c>
      <c r="BP205" s="81">
        <v>1</v>
      </c>
      <c r="BQ205" s="81">
        <v>0</v>
      </c>
      <c r="BR205" s="81">
        <v>0</v>
      </c>
      <c r="BS205" s="81">
        <v>0</v>
      </c>
      <c r="BT205"/>
      <c r="BU205" s="80">
        <v>3.9020000000000001</v>
      </c>
      <c r="BV205" s="80">
        <v>0</v>
      </c>
      <c r="BW205" s="80">
        <v>0</v>
      </c>
      <c r="BX205" s="80">
        <v>0</v>
      </c>
      <c r="BY205" s="80">
        <v>0</v>
      </c>
      <c r="BZ205" s="80">
        <v>0</v>
      </c>
      <c r="CA205" s="80">
        <v>0</v>
      </c>
      <c r="CB205" s="80">
        <v>0</v>
      </c>
      <c r="CC205" s="80">
        <v>0</v>
      </c>
    </row>
    <row r="206" spans="1:81">
      <c r="A206" s="80" t="s">
        <v>1997</v>
      </c>
      <c r="B206" s="80">
        <v>280</v>
      </c>
      <c r="C206" s="80">
        <v>8</v>
      </c>
      <c r="D206" s="80">
        <v>17</v>
      </c>
      <c r="E206" s="80">
        <v>2011</v>
      </c>
      <c r="F206" s="80" t="s">
        <v>87</v>
      </c>
      <c r="G206" s="80" t="s">
        <v>1989</v>
      </c>
      <c r="H206" s="80" t="s">
        <v>1990</v>
      </c>
      <c r="I206" s="177"/>
      <c r="J206" s="81">
        <v>7.481906412450412</v>
      </c>
      <c r="K206" s="81">
        <v>1.3216448893778092</v>
      </c>
      <c r="L206" s="81">
        <v>0.54307097122584524</v>
      </c>
      <c r="M206" s="81">
        <v>24.462320842635187</v>
      </c>
      <c r="N206" s="81">
        <v>23.628429047111542</v>
      </c>
      <c r="O206" s="81">
        <v>26.503783371488197</v>
      </c>
      <c r="P206" s="81">
        <v>16.725786294152162</v>
      </c>
      <c r="Q206" s="81">
        <v>1.3871445895314245</v>
      </c>
      <c r="R206" s="81">
        <v>0</v>
      </c>
      <c r="S206" s="81">
        <v>2.1484228122115958</v>
      </c>
      <c r="T206" s="82"/>
      <c r="U206" s="81">
        <v>1208451</v>
      </c>
      <c r="V206" s="81">
        <v>573</v>
      </c>
      <c r="W206" s="81">
        <v>14</v>
      </c>
      <c r="X206" s="81">
        <v>4712</v>
      </c>
      <c r="Y206" s="81">
        <v>6788</v>
      </c>
      <c r="Z206" s="81">
        <v>13753</v>
      </c>
      <c r="AA206" s="81">
        <v>3380</v>
      </c>
      <c r="AB206" s="81">
        <v>19766</v>
      </c>
      <c r="AC206" s="81">
        <v>0</v>
      </c>
      <c r="AD206" s="81">
        <v>2.1484228122115958</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4.2729999999999997</v>
      </c>
      <c r="BJ206" s="81">
        <v>0</v>
      </c>
      <c r="BK206" s="81">
        <v>0</v>
      </c>
      <c r="BL206" s="81">
        <v>0</v>
      </c>
      <c r="BM206" s="82"/>
      <c r="BN206" s="81">
        <v>0</v>
      </c>
      <c r="BO206" s="81">
        <v>0</v>
      </c>
      <c r="BP206" s="81">
        <v>1</v>
      </c>
      <c r="BQ206" s="81">
        <v>0</v>
      </c>
      <c r="BR206" s="81">
        <v>0</v>
      </c>
      <c r="BS206" s="81">
        <v>0</v>
      </c>
      <c r="BT206"/>
      <c r="BU206" s="80">
        <v>4.2729999999999997</v>
      </c>
      <c r="BV206" s="80">
        <v>0</v>
      </c>
      <c r="BW206" s="80">
        <v>0</v>
      </c>
      <c r="BX206" s="80">
        <v>0</v>
      </c>
      <c r="BY206" s="80">
        <v>0</v>
      </c>
      <c r="BZ206" s="80">
        <v>0</v>
      </c>
      <c r="CA206" s="80">
        <v>0</v>
      </c>
      <c r="CB206" s="80">
        <v>0</v>
      </c>
      <c r="CC206" s="80">
        <v>0</v>
      </c>
    </row>
    <row r="207" spans="1:81">
      <c r="A207" s="80" t="s">
        <v>1998</v>
      </c>
      <c r="B207" s="80">
        <v>281</v>
      </c>
      <c r="C207" s="80">
        <v>9</v>
      </c>
      <c r="D207" s="80">
        <v>17</v>
      </c>
      <c r="E207" s="80">
        <v>2012</v>
      </c>
      <c r="F207" s="80" t="s">
        <v>88</v>
      </c>
      <c r="G207" s="80" t="s">
        <v>1989</v>
      </c>
      <c r="H207" s="80" t="s">
        <v>1990</v>
      </c>
      <c r="I207" s="177"/>
      <c r="J207" s="81">
        <v>12.489586155776964</v>
      </c>
      <c r="K207" s="81">
        <v>1.2575045867229151</v>
      </c>
      <c r="L207" s="81">
        <v>0.53765018759054606</v>
      </c>
      <c r="M207" s="81">
        <v>24.935675366477902</v>
      </c>
      <c r="N207" s="81">
        <v>28.631168025614091</v>
      </c>
      <c r="O207" s="81">
        <v>27.2034021869509</v>
      </c>
      <c r="P207" s="81">
        <v>16.134177238988443</v>
      </c>
      <c r="Q207" s="81">
        <v>1.5341671483858397</v>
      </c>
      <c r="R207" s="81">
        <v>0</v>
      </c>
      <c r="S207" s="81">
        <v>2.4620360510592225</v>
      </c>
      <c r="T207" s="82"/>
      <c r="U207" s="81">
        <v>1908161</v>
      </c>
      <c r="V207" s="81">
        <v>573</v>
      </c>
      <c r="W207" s="81">
        <v>14</v>
      </c>
      <c r="X207" s="81">
        <v>4712</v>
      </c>
      <c r="Y207" s="81">
        <v>7008</v>
      </c>
      <c r="Z207" s="81">
        <v>14228</v>
      </c>
      <c r="AA207" s="81">
        <v>3242</v>
      </c>
      <c r="AB207" s="81">
        <v>20121</v>
      </c>
      <c r="AC207" s="81">
        <v>0</v>
      </c>
      <c r="AD207" s="81">
        <v>2.4620360510592225</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5.0140000000000002</v>
      </c>
      <c r="BJ207" s="81">
        <v>0</v>
      </c>
      <c r="BK207" s="81">
        <v>0</v>
      </c>
      <c r="BL207" s="81">
        <v>0</v>
      </c>
      <c r="BM207" s="82"/>
      <c r="BN207" s="81">
        <v>0</v>
      </c>
      <c r="BO207" s="81">
        <v>0</v>
      </c>
      <c r="BP207" s="81">
        <v>1</v>
      </c>
      <c r="BQ207" s="81">
        <v>0</v>
      </c>
      <c r="BR207" s="81">
        <v>0</v>
      </c>
      <c r="BS207" s="81">
        <v>0</v>
      </c>
      <c r="BT207"/>
      <c r="BU207" s="80">
        <v>5.0140000000000002</v>
      </c>
      <c r="BV207" s="80">
        <v>0</v>
      </c>
      <c r="BW207" s="80">
        <v>0</v>
      </c>
      <c r="BX207" s="80">
        <v>0</v>
      </c>
      <c r="BY207" s="80">
        <v>0</v>
      </c>
      <c r="BZ207" s="80">
        <v>0</v>
      </c>
      <c r="CA207" s="80">
        <v>0</v>
      </c>
      <c r="CB207" s="80">
        <v>0</v>
      </c>
      <c r="CC207" s="80">
        <v>0</v>
      </c>
    </row>
    <row r="208" spans="1:81">
      <c r="A208" s="80" t="s">
        <v>1999</v>
      </c>
      <c r="B208" s="80">
        <v>282</v>
      </c>
      <c r="C208" s="80">
        <v>10</v>
      </c>
      <c r="D208" s="80">
        <v>17</v>
      </c>
      <c r="E208" s="80">
        <v>2013</v>
      </c>
      <c r="F208" s="80" t="s">
        <v>89</v>
      </c>
      <c r="G208" s="80" t="s">
        <v>1989</v>
      </c>
      <c r="H208" s="80" t="s">
        <v>1990</v>
      </c>
      <c r="I208" s="177"/>
      <c r="J208" s="81">
        <v>13.612395823756007</v>
      </c>
      <c r="K208" s="81">
        <v>1.0829806365086747</v>
      </c>
      <c r="L208" s="81">
        <v>0.51964743021742466</v>
      </c>
      <c r="M208" s="81">
        <v>23.703625638925146</v>
      </c>
      <c r="N208" s="81">
        <v>23.93928632099707</v>
      </c>
      <c r="O208" s="81">
        <v>27.164502089830492</v>
      </c>
      <c r="P208" s="81">
        <v>16.909306091166531</v>
      </c>
      <c r="Q208" s="81">
        <v>1.5694802589339536</v>
      </c>
      <c r="R208" s="81">
        <v>0</v>
      </c>
      <c r="S208" s="81">
        <v>2.8586960433816602</v>
      </c>
      <c r="T208" s="82"/>
      <c r="U208" s="81">
        <v>2002293</v>
      </c>
      <c r="V208" s="81">
        <v>573</v>
      </c>
      <c r="W208" s="81">
        <v>14</v>
      </c>
      <c r="X208" s="81">
        <v>4712</v>
      </c>
      <c r="Y208" s="81">
        <v>7097</v>
      </c>
      <c r="Z208" s="81">
        <v>14842</v>
      </c>
      <c r="AA208" s="81">
        <v>3385</v>
      </c>
      <c r="AB208" s="81">
        <v>20289</v>
      </c>
      <c r="AC208" s="81">
        <v>0</v>
      </c>
      <c r="AD208" s="81">
        <v>2.8586960433816602</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6.173</v>
      </c>
      <c r="BJ208" s="81">
        <v>0</v>
      </c>
      <c r="BK208" s="81">
        <v>0</v>
      </c>
      <c r="BL208" s="81">
        <v>0</v>
      </c>
      <c r="BM208" s="82"/>
      <c r="BN208" s="81">
        <v>0</v>
      </c>
      <c r="BO208" s="81">
        <v>0</v>
      </c>
      <c r="BP208" s="81">
        <v>1</v>
      </c>
      <c r="BQ208" s="81">
        <v>0</v>
      </c>
      <c r="BR208" s="81">
        <v>0</v>
      </c>
      <c r="BS208" s="81">
        <v>0</v>
      </c>
      <c r="BT208"/>
      <c r="BU208" s="80">
        <v>6.173</v>
      </c>
      <c r="BV208" s="80">
        <v>0</v>
      </c>
      <c r="BW208" s="80">
        <v>0</v>
      </c>
      <c r="BX208" s="80">
        <v>0</v>
      </c>
      <c r="BY208" s="80">
        <v>0</v>
      </c>
      <c r="BZ208" s="80">
        <v>0</v>
      </c>
      <c r="CA208" s="80">
        <v>0</v>
      </c>
      <c r="CB208" s="80">
        <v>0</v>
      </c>
      <c r="CC208" s="80">
        <v>0</v>
      </c>
    </row>
    <row r="209" spans="1:81">
      <c r="A209" s="80" t="s">
        <v>2000</v>
      </c>
      <c r="B209" s="80">
        <v>283</v>
      </c>
      <c r="C209" s="80">
        <v>11</v>
      </c>
      <c r="D209" s="80">
        <v>17</v>
      </c>
      <c r="E209" s="80">
        <v>2014</v>
      </c>
      <c r="F209" s="80" t="s">
        <v>90</v>
      </c>
      <c r="G209" s="80" t="s">
        <v>1989</v>
      </c>
      <c r="H209" s="80" t="s">
        <v>1990</v>
      </c>
      <c r="I209" s="177"/>
      <c r="J209" s="81">
        <v>11.819505806391971</v>
      </c>
      <c r="K209" s="81">
        <v>1.0197872061740254</v>
      </c>
      <c r="L209" s="81">
        <v>0.18836732479288465</v>
      </c>
      <c r="M209" s="81">
        <v>24.525341364584239</v>
      </c>
      <c r="N209" s="81">
        <v>25.316274117380026</v>
      </c>
      <c r="O209" s="81">
        <v>25.552261209381044</v>
      </c>
      <c r="P209" s="81">
        <v>16.324392597132743</v>
      </c>
      <c r="Q209" s="81">
        <v>1.5246230457039434</v>
      </c>
      <c r="R209" s="81">
        <v>0</v>
      </c>
      <c r="S209" s="81">
        <v>3.0710526556690185</v>
      </c>
      <c r="T209" s="82"/>
      <c r="U209" s="81">
        <v>2081391</v>
      </c>
      <c r="V209" s="81">
        <v>480</v>
      </c>
      <c r="W209" s="81">
        <v>8</v>
      </c>
      <c r="X209" s="81">
        <v>5028</v>
      </c>
      <c r="Y209" s="81">
        <v>7259</v>
      </c>
      <c r="Z209" s="81">
        <v>14704</v>
      </c>
      <c r="AA209" s="81">
        <v>3251</v>
      </c>
      <c r="AB209" s="81">
        <v>20542</v>
      </c>
      <c r="AC209" s="81">
        <v>0</v>
      </c>
      <c r="AD209" s="81">
        <v>3.0710526556690185</v>
      </c>
      <c r="AE209" s="82"/>
      <c r="AF209" s="81">
        <v>15719051.558709377</v>
      </c>
      <c r="AG209" s="81">
        <v>874904.14276061067</v>
      </c>
      <c r="AH209" s="81">
        <v>47234.67427047393</v>
      </c>
      <c r="AI209" s="81">
        <v>32524036.741037928</v>
      </c>
      <c r="AJ209" s="81">
        <v>32684286.858600568</v>
      </c>
      <c r="AK209" s="81">
        <v>0</v>
      </c>
      <c r="AL209" s="81">
        <v>0</v>
      </c>
      <c r="AM209" s="81">
        <v>2820109.6364781368</v>
      </c>
      <c r="AN209" s="81">
        <v>0</v>
      </c>
      <c r="AO209" s="81">
        <v>0</v>
      </c>
      <c r="AP209" s="82"/>
      <c r="AQ209" s="81">
        <v>342</v>
      </c>
      <c r="AR209" s="81">
        <v>102</v>
      </c>
      <c r="AS209" s="81">
        <v>1</v>
      </c>
      <c r="AT209" s="81">
        <v>0</v>
      </c>
      <c r="AU209" s="81">
        <v>0</v>
      </c>
      <c r="AV209" s="81">
        <v>0</v>
      </c>
      <c r="AW209" s="81" t="s">
        <v>564</v>
      </c>
      <c r="AX209" s="82"/>
      <c r="AY209" s="81">
        <v>1533.8</v>
      </c>
      <c r="AZ209" s="81">
        <v>3556.7</v>
      </c>
      <c r="BA209" s="81">
        <v>300</v>
      </c>
      <c r="BB209" s="81">
        <v>0</v>
      </c>
      <c r="BC209" s="81">
        <v>0</v>
      </c>
      <c r="BD209" s="81">
        <v>0</v>
      </c>
      <c r="BE209" s="81" t="s">
        <v>564</v>
      </c>
      <c r="BF209" s="82"/>
      <c r="BG209" s="81">
        <v>0</v>
      </c>
      <c r="BH209" s="81">
        <v>0</v>
      </c>
      <c r="BI209" s="81">
        <v>6.274</v>
      </c>
      <c r="BJ209" s="81">
        <v>0</v>
      </c>
      <c r="BK209" s="81">
        <v>0</v>
      </c>
      <c r="BL209" s="81">
        <v>0</v>
      </c>
      <c r="BM209" s="82"/>
      <c r="BN209" s="81">
        <v>0</v>
      </c>
      <c r="BO209" s="81">
        <v>0</v>
      </c>
      <c r="BP209" s="81">
        <v>1</v>
      </c>
      <c r="BQ209" s="81">
        <v>0</v>
      </c>
      <c r="BR209" s="81">
        <v>0</v>
      </c>
      <c r="BS209" s="81">
        <v>0</v>
      </c>
      <c r="BT209"/>
      <c r="BU209" s="80">
        <v>6.274</v>
      </c>
      <c r="BV209" s="80">
        <v>0</v>
      </c>
      <c r="BW209" s="80">
        <v>0</v>
      </c>
      <c r="BX209" s="80">
        <v>0</v>
      </c>
      <c r="BY209" s="80">
        <v>0</v>
      </c>
      <c r="BZ209" s="80">
        <v>0</v>
      </c>
      <c r="CA209" s="80">
        <v>0</v>
      </c>
      <c r="CB209" s="80">
        <v>0</v>
      </c>
      <c r="CC209" s="80">
        <v>0</v>
      </c>
    </row>
    <row r="210" spans="1:81">
      <c r="A210" s="80" t="s">
        <v>2001</v>
      </c>
      <c r="B210" s="80">
        <v>284</v>
      </c>
      <c r="C210" s="80">
        <v>12</v>
      </c>
      <c r="D210" s="80">
        <v>17</v>
      </c>
      <c r="E210" s="80">
        <v>2015</v>
      </c>
      <c r="F210" s="80" t="s">
        <v>91</v>
      </c>
      <c r="G210" s="80" t="s">
        <v>1989</v>
      </c>
      <c r="H210" s="80" t="s">
        <v>1990</v>
      </c>
      <c r="I210" s="177"/>
      <c r="J210" s="81">
        <v>9.422283031114862</v>
      </c>
      <c r="K210" s="81">
        <v>1.0238842713013867</v>
      </c>
      <c r="L210" s="81">
        <v>0.20253989275764689</v>
      </c>
      <c r="M210" s="81">
        <v>24.382429621529063</v>
      </c>
      <c r="N210" s="81">
        <v>23.859675133304787</v>
      </c>
      <c r="O210" s="81">
        <v>25.451279644334324</v>
      </c>
      <c r="P210" s="81">
        <v>15.86485909054084</v>
      </c>
      <c r="Q210" s="81">
        <v>1.5078610057552428</v>
      </c>
      <c r="R210" s="81">
        <v>0</v>
      </c>
      <c r="S210" s="81">
        <v>3.1049943164051719</v>
      </c>
      <c r="T210" s="82"/>
      <c r="U210" s="81">
        <v>1906620</v>
      </c>
      <c r="V210" s="81">
        <v>480</v>
      </c>
      <c r="W210" s="81">
        <v>8</v>
      </c>
      <c r="X210" s="81">
        <v>5028</v>
      </c>
      <c r="Y210" s="81">
        <v>7425</v>
      </c>
      <c r="Z210" s="81">
        <v>14787</v>
      </c>
      <c r="AA210" s="81">
        <v>3157</v>
      </c>
      <c r="AB210" s="81">
        <v>20753</v>
      </c>
      <c r="AC210" s="81">
        <v>0</v>
      </c>
      <c r="AD210" s="81">
        <v>3.1049943164051719</v>
      </c>
      <c r="AE210" s="82"/>
      <c r="AF210" s="81">
        <v>13005615.587072037</v>
      </c>
      <c r="AG210" s="81">
        <v>799052.26692702807</v>
      </c>
      <c r="AH210" s="81">
        <v>42766.250276350656</v>
      </c>
      <c r="AI210" s="81">
        <v>32043321.850739717</v>
      </c>
      <c r="AJ210" s="81">
        <v>33201769.570837677</v>
      </c>
      <c r="AK210" s="81">
        <v>0</v>
      </c>
      <c r="AL210" s="81">
        <v>0</v>
      </c>
      <c r="AM210" s="81">
        <v>2844111.594439222</v>
      </c>
      <c r="AN210" s="81">
        <v>0</v>
      </c>
      <c r="AO210" s="81">
        <v>0</v>
      </c>
      <c r="AP210" s="82"/>
      <c r="AQ210" s="81">
        <v>420</v>
      </c>
      <c r="AR210" s="81">
        <v>161</v>
      </c>
      <c r="AS210" s="81">
        <v>1</v>
      </c>
      <c r="AT210" s="81">
        <v>0</v>
      </c>
      <c r="AU210" s="81">
        <v>0</v>
      </c>
      <c r="AV210" s="81">
        <v>0</v>
      </c>
      <c r="AW210" s="81" t="s">
        <v>564</v>
      </c>
      <c r="AX210" s="82"/>
      <c r="AY210" s="81">
        <v>1910.5</v>
      </c>
      <c r="AZ210" s="81">
        <v>4762.1000000000004</v>
      </c>
      <c r="BA210" s="81">
        <v>300</v>
      </c>
      <c r="BB210" s="81">
        <v>0</v>
      </c>
      <c r="BC210" s="81">
        <v>0</v>
      </c>
      <c r="BD210" s="81">
        <v>0</v>
      </c>
      <c r="BE210" s="81" t="s">
        <v>564</v>
      </c>
      <c r="BF210" s="82"/>
      <c r="BG210" s="81">
        <v>0</v>
      </c>
      <c r="BH210" s="81">
        <v>0</v>
      </c>
      <c r="BI210" s="81">
        <v>5.4320000000000004</v>
      </c>
      <c r="BJ210" s="81">
        <v>0</v>
      </c>
      <c r="BK210" s="81">
        <v>0</v>
      </c>
      <c r="BL210" s="81">
        <v>0</v>
      </c>
      <c r="BM210" s="82"/>
      <c r="BN210" s="81">
        <v>0</v>
      </c>
      <c r="BO210" s="81">
        <v>0</v>
      </c>
      <c r="BP210" s="81">
        <v>1</v>
      </c>
      <c r="BQ210" s="81">
        <v>0</v>
      </c>
      <c r="BR210" s="81">
        <v>0</v>
      </c>
      <c r="BS210" s="81">
        <v>0</v>
      </c>
      <c r="BT210"/>
      <c r="BU210" s="80">
        <v>5.4320000000000004</v>
      </c>
      <c r="BV210" s="80">
        <v>0</v>
      </c>
      <c r="BW210" s="80">
        <v>0</v>
      </c>
      <c r="BX210" s="80">
        <v>0</v>
      </c>
      <c r="BY210" s="80">
        <v>0</v>
      </c>
      <c r="BZ210" s="80">
        <v>0</v>
      </c>
      <c r="CA210" s="80">
        <v>0</v>
      </c>
      <c r="CB210" s="80">
        <v>0</v>
      </c>
      <c r="CC210" s="80">
        <v>0</v>
      </c>
    </row>
    <row r="211" spans="1:81">
      <c r="A211" s="80" t="s">
        <v>2002</v>
      </c>
      <c r="B211" s="80">
        <v>285</v>
      </c>
      <c r="C211" s="80">
        <v>13</v>
      </c>
      <c r="D211" s="80">
        <v>17</v>
      </c>
      <c r="E211" s="80">
        <v>2016</v>
      </c>
      <c r="F211" s="80" t="s">
        <v>92</v>
      </c>
      <c r="G211" s="80" t="s">
        <v>1989</v>
      </c>
      <c r="H211" s="80" t="s">
        <v>1990</v>
      </c>
      <c r="I211" s="177"/>
      <c r="J211" s="81">
        <v>12.194049293685893</v>
      </c>
      <c r="K211" s="81">
        <v>1.0224661683642902</v>
      </c>
      <c r="L211" s="81">
        <v>0.21878628121191973</v>
      </c>
      <c r="M211" s="81">
        <v>20.419862444016896</v>
      </c>
      <c r="N211" s="81">
        <v>24.260380871392695</v>
      </c>
      <c r="O211" s="81">
        <v>25.39895743130198</v>
      </c>
      <c r="P211" s="81">
        <v>15.902596890180732</v>
      </c>
      <c r="Q211" s="81">
        <v>1.4830606887938738</v>
      </c>
      <c r="R211" s="81">
        <v>0</v>
      </c>
      <c r="S211" s="81">
        <v>2.6767534775632984</v>
      </c>
      <c r="T211" s="82"/>
      <c r="U211" s="81">
        <v>2402201</v>
      </c>
      <c r="V211" s="81">
        <v>480</v>
      </c>
      <c r="W211" s="81">
        <v>8</v>
      </c>
      <c r="X211" s="81">
        <v>5028</v>
      </c>
      <c r="Y211" s="81">
        <v>7648</v>
      </c>
      <c r="Z211" s="81">
        <v>14938</v>
      </c>
      <c r="AA211" s="81">
        <v>3273</v>
      </c>
      <c r="AB211" s="81">
        <v>20997</v>
      </c>
      <c r="AC211" s="81">
        <v>0</v>
      </c>
      <c r="AD211" s="81">
        <v>2.676753477563298</v>
      </c>
      <c r="AE211" s="82"/>
      <c r="AF211" s="81">
        <v>16732308.944135761</v>
      </c>
      <c r="AG211" s="81">
        <v>768351.86482223426</v>
      </c>
      <c r="AH211" s="81">
        <v>35513.895366123477</v>
      </c>
      <c r="AI211" s="81">
        <v>31638853.687587399</v>
      </c>
      <c r="AJ211" s="81">
        <v>34297332.917032033</v>
      </c>
      <c r="AK211" s="81">
        <v>0</v>
      </c>
      <c r="AL211" s="81">
        <v>0</v>
      </c>
      <c r="AM211" s="81">
        <v>2879786.3455039551</v>
      </c>
      <c r="AN211" s="81">
        <v>0</v>
      </c>
      <c r="AO211" s="81">
        <v>0</v>
      </c>
      <c r="AP211" s="82"/>
      <c r="AQ211" s="81">
        <v>508</v>
      </c>
      <c r="AR211" s="81">
        <v>202</v>
      </c>
      <c r="AS211" s="81">
        <v>1</v>
      </c>
      <c r="AT211" s="81">
        <v>0</v>
      </c>
      <c r="AU211" s="81">
        <v>0</v>
      </c>
      <c r="AV211" s="81">
        <v>0</v>
      </c>
      <c r="AW211" s="81" t="s">
        <v>564</v>
      </c>
      <c r="AX211" s="82"/>
      <c r="AY211" s="81">
        <v>2372.1</v>
      </c>
      <c r="AZ211" s="81">
        <v>6079.3</v>
      </c>
      <c r="BA211" s="81">
        <v>300</v>
      </c>
      <c r="BB211" s="81">
        <v>0</v>
      </c>
      <c r="BC211" s="81">
        <v>0</v>
      </c>
      <c r="BD211" s="81">
        <v>0</v>
      </c>
      <c r="BE211" s="81" t="s">
        <v>564</v>
      </c>
      <c r="BF211" s="82"/>
      <c r="BG211" s="81">
        <v>0</v>
      </c>
      <c r="BH211" s="81">
        <v>0</v>
      </c>
      <c r="BI211" s="81">
        <v>0</v>
      </c>
      <c r="BJ211" s="81">
        <v>0</v>
      </c>
      <c r="BK211" s="81">
        <v>0</v>
      </c>
      <c r="BL211" s="81">
        <v>0</v>
      </c>
      <c r="BM211" s="82"/>
      <c r="BN211" s="81">
        <v>0</v>
      </c>
      <c r="BO211" s="81">
        <v>0</v>
      </c>
      <c r="BP211" s="81">
        <v>1</v>
      </c>
      <c r="BQ211" s="81">
        <v>0</v>
      </c>
      <c r="BR211" s="81">
        <v>0</v>
      </c>
      <c r="BS211" s="81">
        <v>0</v>
      </c>
      <c r="BT211"/>
      <c r="BU211" s="80">
        <v>0</v>
      </c>
      <c r="BV211" s="80">
        <v>0</v>
      </c>
      <c r="BW211" s="80">
        <v>0</v>
      </c>
      <c r="BX211" s="80">
        <v>0</v>
      </c>
      <c r="BY211" s="80">
        <v>0</v>
      </c>
      <c r="BZ211" s="80">
        <v>0</v>
      </c>
      <c r="CA211" s="80">
        <v>0</v>
      </c>
      <c r="CB211" s="80">
        <v>0</v>
      </c>
      <c r="CC211" s="80">
        <v>0</v>
      </c>
    </row>
    <row r="212" spans="1:81">
      <c r="A212" s="80" t="s">
        <v>2003</v>
      </c>
      <c r="B212" s="80">
        <v>286</v>
      </c>
      <c r="C212" s="80">
        <v>14</v>
      </c>
      <c r="D212" s="80">
        <v>17</v>
      </c>
      <c r="E212" s="80">
        <v>2017</v>
      </c>
      <c r="F212" s="80" t="s">
        <v>71</v>
      </c>
      <c r="G212" s="80" t="s">
        <v>1989</v>
      </c>
      <c r="H212" s="80" t="s">
        <v>1990</v>
      </c>
      <c r="I212" s="177"/>
      <c r="J212" s="81">
        <v>12.594919867756742</v>
      </c>
      <c r="K212" s="81">
        <v>1.0306894362309131</v>
      </c>
      <c r="L212" s="81">
        <v>0.19301764557155188</v>
      </c>
      <c r="M212" s="81">
        <v>19.281311355734605</v>
      </c>
      <c r="N212" s="81">
        <v>23.930964821415326</v>
      </c>
      <c r="O212" s="81">
        <v>25.268839953857675</v>
      </c>
      <c r="P212" s="81">
        <v>15.570118321544992</v>
      </c>
      <c r="Q212" s="81">
        <v>1.4476324646532062</v>
      </c>
      <c r="R212" s="81">
        <v>0</v>
      </c>
      <c r="S212" s="81">
        <v>2.8128070947530612</v>
      </c>
      <c r="T212" s="82"/>
      <c r="U212" s="81">
        <v>2610204</v>
      </c>
      <c r="V212" s="81">
        <v>480</v>
      </c>
      <c r="W212" s="81">
        <v>8</v>
      </c>
      <c r="X212" s="81">
        <v>5028</v>
      </c>
      <c r="Y212" s="81">
        <v>7846</v>
      </c>
      <c r="Z212" s="81">
        <v>15108</v>
      </c>
      <c r="AA212" s="81">
        <v>3225</v>
      </c>
      <c r="AB212" s="81">
        <v>21195</v>
      </c>
      <c r="AC212" s="81">
        <v>0</v>
      </c>
      <c r="AD212" s="81">
        <v>2.8128070947530608</v>
      </c>
      <c r="AE212" s="82"/>
      <c r="AF212" s="81">
        <v>18048409.41054989</v>
      </c>
      <c r="AG212" s="81">
        <v>779161.70527529402</v>
      </c>
      <c r="AH212" s="81">
        <v>41318.476096729813</v>
      </c>
      <c r="AI212" s="81">
        <v>31097678.786947589</v>
      </c>
      <c r="AJ212" s="81">
        <v>33799317.130063944</v>
      </c>
      <c r="AK212" s="81">
        <v>0</v>
      </c>
      <c r="AL212" s="81">
        <v>0</v>
      </c>
      <c r="AM212" s="81">
        <v>2911491.0677082199</v>
      </c>
      <c r="AN212" s="81">
        <v>0</v>
      </c>
      <c r="AO212" s="81">
        <v>0</v>
      </c>
      <c r="AP212" s="82"/>
      <c r="AQ212" s="81">
        <v>573</v>
      </c>
      <c r="AR212" s="81">
        <v>231</v>
      </c>
      <c r="AS212" s="81">
        <v>1</v>
      </c>
      <c r="AT212" s="81">
        <v>0</v>
      </c>
      <c r="AU212" s="81">
        <v>0</v>
      </c>
      <c r="AV212" s="81">
        <v>0</v>
      </c>
      <c r="AW212" s="81" t="s">
        <v>564</v>
      </c>
      <c r="AX212" s="82"/>
      <c r="AY212" s="81">
        <v>2688.2</v>
      </c>
      <c r="AZ212" s="81">
        <v>6900.2000000000007</v>
      </c>
      <c r="BA212" s="81">
        <v>300</v>
      </c>
      <c r="BB212" s="81">
        <v>0</v>
      </c>
      <c r="BC212" s="81">
        <v>0</v>
      </c>
      <c r="BD212" s="81">
        <v>0</v>
      </c>
      <c r="BE212" s="81" t="s">
        <v>564</v>
      </c>
      <c r="BF212" s="82"/>
      <c r="BG212" s="81">
        <v>0</v>
      </c>
      <c r="BH212" s="81">
        <v>0</v>
      </c>
      <c r="BI212" s="81">
        <v>4.6559999999999997</v>
      </c>
      <c r="BJ212" s="81">
        <v>0</v>
      </c>
      <c r="BK212" s="81">
        <v>0</v>
      </c>
      <c r="BL212" s="81">
        <v>0</v>
      </c>
      <c r="BM212" s="82"/>
      <c r="BN212" s="81">
        <v>0</v>
      </c>
      <c r="BO212" s="81">
        <v>0</v>
      </c>
      <c r="BP212" s="81">
        <v>1</v>
      </c>
      <c r="BQ212" s="81">
        <v>0</v>
      </c>
      <c r="BR212" s="81">
        <v>0</v>
      </c>
      <c r="BS212" s="81">
        <v>0</v>
      </c>
      <c r="BT212"/>
      <c r="BU212" s="80">
        <v>4.6559999999999997</v>
      </c>
      <c r="BV212" s="80">
        <v>0</v>
      </c>
      <c r="BW212" s="80">
        <v>0</v>
      </c>
      <c r="BX212" s="80">
        <v>0</v>
      </c>
      <c r="BY212" s="80">
        <v>0</v>
      </c>
      <c r="BZ212" s="80">
        <v>0</v>
      </c>
      <c r="CA212" s="80">
        <v>0</v>
      </c>
      <c r="CB212" s="80">
        <v>0</v>
      </c>
      <c r="CC212" s="80">
        <v>0</v>
      </c>
    </row>
    <row r="213" spans="1:81">
      <c r="A213" s="80" t="s">
        <v>2004</v>
      </c>
      <c r="B213" s="80">
        <v>287</v>
      </c>
      <c r="C213" s="80">
        <v>15</v>
      </c>
      <c r="D213" s="80">
        <v>17</v>
      </c>
      <c r="E213" s="80">
        <v>2018</v>
      </c>
      <c r="F213" s="80" t="s">
        <v>93</v>
      </c>
      <c r="G213" s="80" t="s">
        <v>1989</v>
      </c>
      <c r="H213" s="80" t="s">
        <v>1990</v>
      </c>
      <c r="I213" s="177"/>
      <c r="J213" s="81">
        <v>13.128349353568201</v>
      </c>
      <c r="K213" s="81">
        <v>0.96868888896047711</v>
      </c>
      <c r="L213" s="81">
        <v>0.17394056198923732</v>
      </c>
      <c r="M213" s="81">
        <v>19.013746602533505</v>
      </c>
      <c r="N213" s="81">
        <v>25.421964678711038</v>
      </c>
      <c r="O213" s="81">
        <v>25.055032232923391</v>
      </c>
      <c r="P213" s="81">
        <v>15.716262433706703</v>
      </c>
      <c r="Q213" s="81">
        <v>1.3593015214236817</v>
      </c>
      <c r="R213" s="81">
        <v>0</v>
      </c>
      <c r="S213" s="81">
        <v>3.4206091841161625</v>
      </c>
      <c r="T213" s="82"/>
      <c r="U213" s="81">
        <v>2688482</v>
      </c>
      <c r="V213" s="81">
        <v>480</v>
      </c>
      <c r="W213" s="81">
        <v>8</v>
      </c>
      <c r="X213" s="81">
        <v>5028</v>
      </c>
      <c r="Y213" s="81">
        <v>8023</v>
      </c>
      <c r="Z213" s="81">
        <v>15267</v>
      </c>
      <c r="AA213" s="81">
        <v>3288</v>
      </c>
      <c r="AB213" s="81">
        <v>21447</v>
      </c>
      <c r="AC213" s="81">
        <v>0</v>
      </c>
      <c r="AD213" s="81">
        <v>3.420609184116163</v>
      </c>
      <c r="AE213" s="82"/>
      <c r="AF213" s="81">
        <v>18944882.37036201</v>
      </c>
      <c r="AG213" s="81">
        <v>688985.94046182977</v>
      </c>
      <c r="AH213" s="81">
        <v>39095.002287674193</v>
      </c>
      <c r="AI213" s="81">
        <v>29806862.17481412</v>
      </c>
      <c r="AJ213" s="81">
        <v>35943293.519008577</v>
      </c>
      <c r="AK213" s="81">
        <v>0</v>
      </c>
      <c r="AL213" s="81">
        <v>0</v>
      </c>
      <c r="AM213" s="81">
        <v>2952203.3714327328</v>
      </c>
      <c r="AN213" s="81">
        <v>0</v>
      </c>
      <c r="AO213" s="81">
        <v>0</v>
      </c>
      <c r="AP213" s="82"/>
      <c r="AQ213" s="81">
        <v>651</v>
      </c>
      <c r="AR213" s="81">
        <v>260</v>
      </c>
      <c r="AS213" s="81">
        <v>2</v>
      </c>
      <c r="AT213" s="81">
        <v>0</v>
      </c>
      <c r="AU213" s="81">
        <v>0</v>
      </c>
      <c r="AV213" s="81">
        <v>0</v>
      </c>
      <c r="AW213" s="81" t="s">
        <v>564</v>
      </c>
      <c r="AX213" s="82"/>
      <c r="AY213" s="81">
        <v>3090</v>
      </c>
      <c r="AZ213" s="81">
        <v>7719</v>
      </c>
      <c r="BA213" s="81">
        <v>303</v>
      </c>
      <c r="BB213" s="81">
        <v>0</v>
      </c>
      <c r="BC213" s="81">
        <v>0</v>
      </c>
      <c r="BD213" s="81">
        <v>0</v>
      </c>
      <c r="BE213" s="81" t="s">
        <v>564</v>
      </c>
      <c r="BF213" s="82"/>
      <c r="BG213" s="81">
        <v>0</v>
      </c>
      <c r="BH213" s="81">
        <v>0</v>
      </c>
      <c r="BI213" s="81">
        <v>4.49</v>
      </c>
      <c r="BJ213" s="81">
        <v>0</v>
      </c>
      <c r="BK213" s="81">
        <v>0</v>
      </c>
      <c r="BL213" s="81">
        <v>0</v>
      </c>
      <c r="BM213" s="82"/>
      <c r="BN213" s="81">
        <v>0</v>
      </c>
      <c r="BO213" s="81">
        <v>0</v>
      </c>
      <c r="BP213" s="81">
        <v>1</v>
      </c>
      <c r="BQ213" s="81">
        <v>0</v>
      </c>
      <c r="BR213" s="81">
        <v>0</v>
      </c>
      <c r="BS213" s="81">
        <v>0</v>
      </c>
      <c r="BT213"/>
      <c r="BU213" s="80">
        <v>4.49</v>
      </c>
      <c r="BV213" s="80">
        <v>0</v>
      </c>
      <c r="BW213" s="80">
        <v>0</v>
      </c>
      <c r="BX213" s="80">
        <v>0</v>
      </c>
      <c r="BY213" s="80">
        <v>0</v>
      </c>
      <c r="BZ213" s="80">
        <v>0</v>
      </c>
      <c r="CA213" s="80">
        <v>0</v>
      </c>
      <c r="CB213" s="80">
        <v>0</v>
      </c>
      <c r="CC213" s="80">
        <v>0</v>
      </c>
    </row>
    <row r="214" spans="1:81">
      <c r="A214" s="80" t="s">
        <v>2005</v>
      </c>
      <c r="B214" s="80">
        <v>288</v>
      </c>
      <c r="C214" s="80">
        <v>16</v>
      </c>
      <c r="D214" s="80">
        <v>17</v>
      </c>
      <c r="E214" s="80">
        <v>2019</v>
      </c>
      <c r="F214" s="80" t="s">
        <v>73</v>
      </c>
      <c r="G214" s="80" t="s">
        <v>1989</v>
      </c>
      <c r="H214" s="80" t="s">
        <v>1990</v>
      </c>
      <c r="I214" s="177"/>
      <c r="J214" s="81">
        <v>11.924589094202268</v>
      </c>
      <c r="K214" s="81">
        <v>0.88743642394338851</v>
      </c>
      <c r="L214" s="81">
        <v>0.17533193947035788</v>
      </c>
      <c r="M214" s="81">
        <v>17.973465959073156</v>
      </c>
      <c r="N214" s="81">
        <v>22.67310831660993</v>
      </c>
      <c r="O214" s="81">
        <v>24.690588094602766</v>
      </c>
      <c r="P214" s="81">
        <v>15.767353988547265</v>
      </c>
      <c r="Q214" s="81">
        <v>1.3372911863734758</v>
      </c>
      <c r="R214" s="81">
        <v>0</v>
      </c>
      <c r="S214" s="81">
        <v>4.6785226376448623</v>
      </c>
      <c r="T214" s="82"/>
      <c r="U214" s="81">
        <v>2549647</v>
      </c>
      <c r="V214" s="81">
        <v>480</v>
      </c>
      <c r="W214" s="81">
        <v>8</v>
      </c>
      <c r="X214" s="81">
        <v>5028</v>
      </c>
      <c r="Y214" s="81">
        <v>8174</v>
      </c>
      <c r="Z214" s="81">
        <v>15458</v>
      </c>
      <c r="AA214" s="81">
        <v>3274</v>
      </c>
      <c r="AB214" s="81">
        <v>21671</v>
      </c>
      <c r="AC214" s="81">
        <v>0</v>
      </c>
      <c r="AD214" s="81">
        <v>4.6785226376448623</v>
      </c>
      <c r="AE214" s="82"/>
      <c r="AF214" s="81">
        <v>17587160.98147133</v>
      </c>
      <c r="AG214" s="81">
        <v>666184.1336801853</v>
      </c>
      <c r="AH214" s="81">
        <v>41291.860378216523</v>
      </c>
      <c r="AI214" s="81">
        <v>29256997.805018891</v>
      </c>
      <c r="AJ214" s="81">
        <v>32012902.644265402</v>
      </c>
      <c r="AK214" s="81">
        <v>0</v>
      </c>
      <c r="AL214" s="81">
        <v>0</v>
      </c>
      <c r="AM214" s="81">
        <v>2951427.060799344</v>
      </c>
      <c r="AN214" s="81">
        <v>0</v>
      </c>
      <c r="AO214" s="81">
        <v>0</v>
      </c>
      <c r="AP214" s="82"/>
      <c r="AQ214" s="81">
        <v>750</v>
      </c>
      <c r="AR214" s="81">
        <v>282</v>
      </c>
      <c r="AS214" s="81">
        <v>1</v>
      </c>
      <c r="AT214" s="81">
        <v>0</v>
      </c>
      <c r="AU214" s="81">
        <v>0</v>
      </c>
      <c r="AV214" s="81">
        <v>0</v>
      </c>
      <c r="AW214" s="81" t="s">
        <v>564</v>
      </c>
      <c r="AX214" s="82"/>
      <c r="AY214" s="81">
        <v>3629.4</v>
      </c>
      <c r="AZ214" s="81">
        <v>8441.5000000000036</v>
      </c>
      <c r="BA214" s="81">
        <v>3.2</v>
      </c>
      <c r="BB214" s="81">
        <v>0</v>
      </c>
      <c r="BC214" s="81">
        <v>0</v>
      </c>
      <c r="BD214" s="81">
        <v>0</v>
      </c>
      <c r="BE214" s="81" t="s">
        <v>564</v>
      </c>
      <c r="BF214" s="82"/>
      <c r="BG214" s="81">
        <v>0</v>
      </c>
      <c r="BH214" s="81">
        <v>0</v>
      </c>
      <c r="BI214" s="81">
        <v>3.984</v>
      </c>
      <c r="BJ214" s="81">
        <v>0</v>
      </c>
      <c r="BK214" s="81">
        <v>0</v>
      </c>
      <c r="BL214" s="81">
        <v>0</v>
      </c>
      <c r="BM214" s="82"/>
      <c r="BN214" s="81">
        <v>0</v>
      </c>
      <c r="BO214" s="81">
        <v>0</v>
      </c>
      <c r="BP214" s="81">
        <v>1</v>
      </c>
      <c r="BQ214" s="81">
        <v>0</v>
      </c>
      <c r="BR214" s="81">
        <v>0</v>
      </c>
      <c r="BS214" s="81">
        <v>0</v>
      </c>
      <c r="BT214"/>
      <c r="BU214" s="80">
        <v>3.984</v>
      </c>
      <c r="BV214" s="80">
        <v>0</v>
      </c>
      <c r="BW214" s="80">
        <v>0</v>
      </c>
      <c r="BX214" s="80">
        <v>0</v>
      </c>
      <c r="BY214" s="80">
        <v>0</v>
      </c>
      <c r="BZ214" s="80">
        <v>0</v>
      </c>
      <c r="CA214" s="80">
        <v>0</v>
      </c>
      <c r="CB214" s="80">
        <v>0</v>
      </c>
      <c r="CC214" s="80">
        <v>0</v>
      </c>
    </row>
    <row r="215" spans="1:81">
      <c r="A215" s="80" t="s">
        <v>2006</v>
      </c>
      <c r="B215" s="80">
        <v>289</v>
      </c>
      <c r="C215" s="80">
        <v>17</v>
      </c>
      <c r="D215" s="80">
        <v>17</v>
      </c>
      <c r="E215" s="80">
        <v>2020</v>
      </c>
      <c r="F215" s="80" t="s">
        <v>218</v>
      </c>
      <c r="G215" s="80" t="s">
        <v>1989</v>
      </c>
      <c r="H215" s="80" t="s">
        <v>1990</v>
      </c>
      <c r="I215" s="177"/>
      <c r="J215" s="81">
        <v>12.62774866368984</v>
      </c>
      <c r="K215" s="81">
        <v>0.96842448751637134</v>
      </c>
      <c r="L215" s="81">
        <v>7.1459567718622385E-2</v>
      </c>
      <c r="M215" s="81">
        <v>18.324742347877702</v>
      </c>
      <c r="N215" s="81">
        <v>21.813516778316348</v>
      </c>
      <c r="O215" s="81">
        <v>22.400738126954941</v>
      </c>
      <c r="P215" s="81">
        <v>14.556612513513841</v>
      </c>
      <c r="Q215" s="81">
        <v>1.2858688343063349</v>
      </c>
      <c r="R215" s="81">
        <v>0</v>
      </c>
      <c r="S215" s="81">
        <v>4.4675555997717122</v>
      </c>
      <c r="T215" s="82"/>
      <c r="U215" s="81">
        <v>2428334</v>
      </c>
      <c r="V215" s="81">
        <v>452</v>
      </c>
      <c r="W215" s="81">
        <v>4</v>
      </c>
      <c r="X215" s="81">
        <v>5365</v>
      </c>
      <c r="Y215" s="81">
        <v>8343</v>
      </c>
      <c r="Z215" s="81">
        <v>16007</v>
      </c>
      <c r="AA215" s="81">
        <v>3284</v>
      </c>
      <c r="AB215" s="81">
        <v>21808</v>
      </c>
      <c r="AC215" s="81">
        <v>0</v>
      </c>
      <c r="AD215" s="81">
        <v>4.4675555997717122</v>
      </c>
      <c r="AE215" s="82"/>
      <c r="AF215" s="81">
        <v>18898043.386509672</v>
      </c>
      <c r="AG215" s="81">
        <v>683949.7945468293</v>
      </c>
      <c r="AH215" s="81">
        <v>17965.810718185676</v>
      </c>
      <c r="AI215" s="81">
        <v>30356852.232529622</v>
      </c>
      <c r="AJ215" s="81">
        <v>32262061.187621448</v>
      </c>
      <c r="AK215" s="81"/>
      <c r="AL215" s="81"/>
      <c r="AM215" s="81">
        <v>2846186.2919334942</v>
      </c>
      <c r="AN215" s="81"/>
      <c r="AO215" s="81"/>
      <c r="AP215" s="82"/>
      <c r="AQ215" s="81">
        <v>824</v>
      </c>
      <c r="AR215" s="81">
        <v>308</v>
      </c>
      <c r="AS215" s="81">
        <v>1</v>
      </c>
      <c r="AT215" s="81">
        <v>0</v>
      </c>
      <c r="AU215" s="81">
        <v>0</v>
      </c>
      <c r="AV215" s="81">
        <v>0</v>
      </c>
      <c r="AW215" s="81">
        <v>1</v>
      </c>
      <c r="AX215" s="82"/>
      <c r="AY215" s="81">
        <v>4035.7000000000012</v>
      </c>
      <c r="AZ215" s="81">
        <v>9507.4000000000033</v>
      </c>
      <c r="BA215" s="81">
        <v>3.2</v>
      </c>
      <c r="BB215" s="81">
        <v>0</v>
      </c>
      <c r="BC215" s="81">
        <v>0</v>
      </c>
      <c r="BD215" s="81">
        <v>0</v>
      </c>
      <c r="BE215" s="81">
        <v>3.2</v>
      </c>
      <c r="BF215" s="82"/>
      <c r="BG215" s="81">
        <v>0</v>
      </c>
      <c r="BH215" s="81">
        <v>0</v>
      </c>
      <c r="BI215" s="81">
        <v>3.5350000000000001</v>
      </c>
      <c r="BJ215" s="81">
        <v>0</v>
      </c>
      <c r="BK215" s="81">
        <v>0</v>
      </c>
      <c r="BL215" s="81">
        <v>0</v>
      </c>
      <c r="BM215" s="82"/>
      <c r="BN215" s="81">
        <v>0</v>
      </c>
      <c r="BO215" s="81">
        <v>0</v>
      </c>
      <c r="BP215" s="81">
        <v>1</v>
      </c>
      <c r="BQ215" s="81">
        <v>0</v>
      </c>
      <c r="BR215" s="81">
        <v>0</v>
      </c>
      <c r="BS215" s="81">
        <v>0</v>
      </c>
      <c r="BT215"/>
      <c r="BU215" s="80">
        <v>3.5350000000000001</v>
      </c>
      <c r="BV215" s="80">
        <v>0</v>
      </c>
      <c r="BW215" s="80">
        <v>0</v>
      </c>
      <c r="BX215" s="80">
        <v>0</v>
      </c>
      <c r="BY215" s="80">
        <v>0</v>
      </c>
      <c r="BZ215" s="80">
        <v>0</v>
      </c>
      <c r="CA215" s="80">
        <v>0</v>
      </c>
      <c r="CB215" s="80">
        <v>0</v>
      </c>
      <c r="CC215" s="80">
        <v>0</v>
      </c>
    </row>
    <row r="216" spans="1:81">
      <c r="A216" s="80" t="s">
        <v>2007</v>
      </c>
      <c r="B216" s="80">
        <v>289</v>
      </c>
      <c r="C216" s="80">
        <v>18</v>
      </c>
      <c r="D216" s="80">
        <v>17</v>
      </c>
      <c r="E216" s="80">
        <v>2021</v>
      </c>
      <c r="F216" s="80" t="s">
        <v>75</v>
      </c>
      <c r="G216" s="174" t="s">
        <v>1989</v>
      </c>
      <c r="H216" s="80" t="s">
        <v>1990</v>
      </c>
      <c r="I216" s="177"/>
      <c r="J216" s="81">
        <v>14.016436876681238</v>
      </c>
      <c r="K216" s="81">
        <v>1.0629572912496033</v>
      </c>
      <c r="L216" s="81">
        <v>6.9988412176894887E-2</v>
      </c>
      <c r="M216" s="81">
        <v>20.283946370700264</v>
      </c>
      <c r="N216" s="81">
        <v>23.549253261178045</v>
      </c>
      <c r="O216" s="81">
        <v>21.833763536538633</v>
      </c>
      <c r="P216" s="81">
        <v>15.258544947847525</v>
      </c>
      <c r="Q216" s="81">
        <v>1.3193805484322478</v>
      </c>
      <c r="R216" s="81">
        <v>0</v>
      </c>
      <c r="S216" s="81">
        <v>4.103274295206802</v>
      </c>
      <c r="T216" s="82"/>
      <c r="U216" s="81">
        <v>2862702</v>
      </c>
      <c r="V216" s="81">
        <v>452</v>
      </c>
      <c r="W216" s="81">
        <v>4</v>
      </c>
      <c r="X216" s="81">
        <v>5365</v>
      </c>
      <c r="Y216" s="81">
        <v>8565</v>
      </c>
      <c r="Z216" s="81">
        <v>16065</v>
      </c>
      <c r="AA216" s="81">
        <v>3357</v>
      </c>
      <c r="AB216" s="81">
        <v>22111</v>
      </c>
      <c r="AC216" s="81">
        <v>0</v>
      </c>
      <c r="AD216" s="81">
        <v>4.103274295206802</v>
      </c>
      <c r="AE216" s="82"/>
      <c r="AF216" s="81">
        <v>20623319.849854451</v>
      </c>
      <c r="AG216" s="81">
        <v>739141.01424031635</v>
      </c>
      <c r="AH216" s="81">
        <v>16793.589072145893</v>
      </c>
      <c r="AI216" s="81">
        <v>33231182.739634492</v>
      </c>
      <c r="AJ216" s="81">
        <v>34131090.41376169</v>
      </c>
      <c r="AK216" s="81">
        <v>0</v>
      </c>
      <c r="AL216" s="81">
        <v>0</v>
      </c>
      <c r="AM216" s="81">
        <v>2902375.8233183306</v>
      </c>
      <c r="AN216" s="81">
        <v>0</v>
      </c>
      <c r="AO216" s="81">
        <v>0</v>
      </c>
      <c r="AP216" s="82"/>
      <c r="AQ216" s="81">
        <v>899</v>
      </c>
      <c r="AR216" s="81">
        <v>324</v>
      </c>
      <c r="AS216" s="81">
        <v>1</v>
      </c>
      <c r="AT216" s="81">
        <v>0</v>
      </c>
      <c r="AU216" s="81">
        <v>0</v>
      </c>
      <c r="AV216" s="81">
        <v>0</v>
      </c>
      <c r="AW216" s="81"/>
      <c r="AX216" s="82"/>
      <c r="AY216" s="81">
        <v>4475.0000000000018</v>
      </c>
      <c r="AZ216" s="81">
        <v>10246.6</v>
      </c>
      <c r="BA216" s="81">
        <v>3.2</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2008</v>
      </c>
      <c r="B217" s="80">
        <v>289</v>
      </c>
      <c r="C217" s="80">
        <v>19</v>
      </c>
      <c r="D217" s="80">
        <v>17</v>
      </c>
      <c r="E217" s="80">
        <v>2022</v>
      </c>
      <c r="F217" s="80" t="s">
        <v>568</v>
      </c>
      <c r="G217" s="174" t="s">
        <v>1989</v>
      </c>
      <c r="H217" s="80" t="s">
        <v>1990</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999</v>
      </c>
      <c r="AR217" s="81">
        <v>329</v>
      </c>
      <c r="AS217" s="81">
        <v>1</v>
      </c>
      <c r="AT217" s="81">
        <v>0</v>
      </c>
      <c r="AU217" s="81">
        <v>0</v>
      </c>
      <c r="AV217" s="81">
        <v>0</v>
      </c>
      <c r="AW217" s="81"/>
      <c r="AX217" s="82"/>
      <c r="AY217" s="81">
        <v>5124.7999999999929</v>
      </c>
      <c r="AZ217" s="81">
        <v>10455.600000000004</v>
      </c>
      <c r="BA217" s="81">
        <v>3.2</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2009</v>
      </c>
      <c r="B218" s="80">
        <v>1</v>
      </c>
      <c r="C218" s="80">
        <v>1</v>
      </c>
      <c r="D218" s="80">
        <v>1</v>
      </c>
      <c r="E218" s="80">
        <v>1990</v>
      </c>
      <c r="F218" s="80" t="s">
        <v>562</v>
      </c>
      <c r="G218" s="80" t="s">
        <v>2010</v>
      </c>
      <c r="H218" s="80" t="s">
        <v>2011</v>
      </c>
      <c r="I218" s="177" t="s">
        <v>563</v>
      </c>
      <c r="J218" s="81">
        <v>38.92346300248915</v>
      </c>
      <c r="K218" s="81">
        <v>5.7193977351878758</v>
      </c>
      <c r="L218" s="81">
        <v>7.0313564043157575</v>
      </c>
      <c r="M218" s="81">
        <v>14.450378128449083</v>
      </c>
      <c r="N218" s="81">
        <v>28.840617175865194</v>
      </c>
      <c r="O218" s="81">
        <v>22.10732186404919</v>
      </c>
      <c r="P218" s="81">
        <v>37.547707856901994</v>
      </c>
      <c r="Q218" s="81">
        <v>1.9455424026943111</v>
      </c>
      <c r="R218" s="81">
        <v>0</v>
      </c>
      <c r="S218" s="81">
        <v>1.5872551858088508</v>
      </c>
      <c r="T218" s="82"/>
      <c r="U218" s="81">
        <v>6324614</v>
      </c>
      <c r="V218" s="81">
        <v>1644</v>
      </c>
      <c r="W218" s="81">
        <v>101</v>
      </c>
      <c r="X218" s="81">
        <v>6061</v>
      </c>
      <c r="Y218" s="81">
        <v>7497</v>
      </c>
      <c r="Z218" s="81">
        <v>9093</v>
      </c>
      <c r="AA218" s="81">
        <v>9117</v>
      </c>
      <c r="AB218" s="81">
        <v>31589</v>
      </c>
      <c r="AC218" s="81">
        <v>0</v>
      </c>
      <c r="AD218" s="81">
        <v>1.5872551858088508</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2012</v>
      </c>
      <c r="B219" s="80">
        <v>2</v>
      </c>
      <c r="C219" s="80">
        <v>2</v>
      </c>
      <c r="D219" s="80">
        <v>1</v>
      </c>
      <c r="E219" s="80">
        <v>2005</v>
      </c>
      <c r="F219" s="80" t="s">
        <v>565</v>
      </c>
      <c r="G219" s="80" t="s">
        <v>2010</v>
      </c>
      <c r="H219" s="80" t="s">
        <v>2011</v>
      </c>
      <c r="I219" s="177"/>
      <c r="J219" s="81">
        <v>37.187060340604972</v>
      </c>
      <c r="K219" s="81">
        <v>3.8449640822292377</v>
      </c>
      <c r="L219" s="81">
        <v>6.155058418200114</v>
      </c>
      <c r="M219" s="81">
        <v>26.059678334756072</v>
      </c>
      <c r="N219" s="81">
        <v>43.423883603489905</v>
      </c>
      <c r="O219" s="81">
        <v>32.159856472721572</v>
      </c>
      <c r="P219" s="81">
        <v>35.77391219615545</v>
      </c>
      <c r="Q219" s="81">
        <v>1.6860238292080569</v>
      </c>
      <c r="R219" s="81">
        <v>0</v>
      </c>
      <c r="S219" s="81">
        <v>3.4942350652659173</v>
      </c>
      <c r="T219" s="82"/>
      <c r="U219" s="81">
        <v>4803057</v>
      </c>
      <c r="V219" s="81">
        <v>1418</v>
      </c>
      <c r="W219" s="81">
        <v>69</v>
      </c>
      <c r="X219" s="81">
        <v>4340</v>
      </c>
      <c r="Y219" s="81">
        <v>8065</v>
      </c>
      <c r="Z219" s="81">
        <v>15307</v>
      </c>
      <c r="AA219" s="81">
        <v>7114</v>
      </c>
      <c r="AB219" s="81">
        <v>28618</v>
      </c>
      <c r="AC219" s="81">
        <v>0</v>
      </c>
      <c r="AD219" s="81">
        <v>3.4942350652659173</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2013</v>
      </c>
      <c r="B220" s="80">
        <v>3</v>
      </c>
      <c r="C220" s="80">
        <v>3</v>
      </c>
      <c r="D220" s="80">
        <v>1</v>
      </c>
      <c r="E220" s="80">
        <v>2006</v>
      </c>
      <c r="F220" s="80" t="s">
        <v>566</v>
      </c>
      <c r="G220" s="80" t="s">
        <v>2010</v>
      </c>
      <c r="H220" s="80" t="s">
        <v>2011</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2014</v>
      </c>
      <c r="B221" s="80">
        <v>4</v>
      </c>
      <c r="C221" s="80">
        <v>4</v>
      </c>
      <c r="D221" s="80">
        <v>1</v>
      </c>
      <c r="E221" s="80">
        <v>2007</v>
      </c>
      <c r="F221" s="80" t="s">
        <v>567</v>
      </c>
      <c r="G221" s="80" t="s">
        <v>2010</v>
      </c>
      <c r="H221" s="80" t="s">
        <v>2011</v>
      </c>
      <c r="I221" s="177"/>
      <c r="J221" s="81">
        <v>34.415353586079952</v>
      </c>
      <c r="K221" s="81">
        <v>3.3527314696498425</v>
      </c>
      <c r="L221" s="81">
        <v>3.7115377284040947</v>
      </c>
      <c r="M221" s="81">
        <v>27.759366182077688</v>
      </c>
      <c r="N221" s="81">
        <v>43.568489391117737</v>
      </c>
      <c r="O221" s="81">
        <v>31.447603527659808</v>
      </c>
      <c r="P221" s="81">
        <v>35.403374278218507</v>
      </c>
      <c r="Q221" s="81">
        <v>1.7445253889492955</v>
      </c>
      <c r="R221" s="81">
        <v>0</v>
      </c>
      <c r="S221" s="81">
        <v>3.3523679740076466</v>
      </c>
      <c r="T221" s="82"/>
      <c r="U221" s="81">
        <v>4947356</v>
      </c>
      <c r="V221" s="81">
        <v>1305</v>
      </c>
      <c r="W221" s="81">
        <v>43</v>
      </c>
      <c r="X221" s="81">
        <v>5696</v>
      </c>
      <c r="Y221" s="81">
        <v>8115</v>
      </c>
      <c r="Z221" s="81">
        <v>15560</v>
      </c>
      <c r="AA221" s="81">
        <v>6933</v>
      </c>
      <c r="AB221" s="81">
        <v>28045</v>
      </c>
      <c r="AC221" s="81">
        <v>0</v>
      </c>
      <c r="AD221" s="81">
        <v>3.3523679740076466</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2015</v>
      </c>
      <c r="B222" s="80">
        <v>5</v>
      </c>
      <c r="C222" s="80">
        <v>5</v>
      </c>
      <c r="D222" s="80">
        <v>1</v>
      </c>
      <c r="E222" s="80">
        <v>2008</v>
      </c>
      <c r="F222" s="80" t="s">
        <v>84</v>
      </c>
      <c r="G222" s="80" t="s">
        <v>2010</v>
      </c>
      <c r="H222" s="80" t="s">
        <v>2011</v>
      </c>
      <c r="I222" s="177"/>
      <c r="J222" s="81">
        <v>28.588441057278153</v>
      </c>
      <c r="K222" s="81">
        <v>2.5075079541383372</v>
      </c>
      <c r="L222" s="81">
        <v>3.3065932830621185</v>
      </c>
      <c r="M222" s="81">
        <v>28.079603407409746</v>
      </c>
      <c r="N222" s="81">
        <v>42.498143878070977</v>
      </c>
      <c r="O222" s="81">
        <v>30.406656863627475</v>
      </c>
      <c r="P222" s="81">
        <v>34.582622577975613</v>
      </c>
      <c r="Q222" s="81">
        <v>1.7052454981778744</v>
      </c>
      <c r="R222" s="81">
        <v>0</v>
      </c>
      <c r="S222" s="81">
        <v>2.8536681601899092</v>
      </c>
      <c r="T222" s="82"/>
      <c r="U222" s="81">
        <v>4701750</v>
      </c>
      <c r="V222" s="81">
        <v>1305</v>
      </c>
      <c r="W222" s="81">
        <v>43</v>
      </c>
      <c r="X222" s="81">
        <v>5696</v>
      </c>
      <c r="Y222" s="81">
        <v>8144</v>
      </c>
      <c r="Z222" s="81">
        <v>15573</v>
      </c>
      <c r="AA222" s="81">
        <v>6780</v>
      </c>
      <c r="AB222" s="81">
        <v>27864</v>
      </c>
      <c r="AC222" s="81">
        <v>0</v>
      </c>
      <c r="AD222" s="81">
        <v>2.8536681601899092</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2016</v>
      </c>
      <c r="B223" s="80">
        <v>6</v>
      </c>
      <c r="C223" s="80">
        <v>6</v>
      </c>
      <c r="D223" s="80">
        <v>1</v>
      </c>
      <c r="E223" s="80">
        <v>2009</v>
      </c>
      <c r="F223" s="80" t="s">
        <v>85</v>
      </c>
      <c r="G223" s="80" t="s">
        <v>2010</v>
      </c>
      <c r="H223" s="80" t="s">
        <v>2011</v>
      </c>
      <c r="I223" s="177"/>
      <c r="J223" s="81">
        <v>22.871263176623025</v>
      </c>
      <c r="K223" s="81">
        <v>2.3646548891414616</v>
      </c>
      <c r="L223" s="81">
        <v>5.2194985877051971</v>
      </c>
      <c r="M223" s="81">
        <v>29.300725402811842</v>
      </c>
      <c r="N223" s="81">
        <v>38.474118176569903</v>
      </c>
      <c r="O223" s="81">
        <v>30.953994019641243</v>
      </c>
      <c r="P223" s="81">
        <v>32.990553672436377</v>
      </c>
      <c r="Q223" s="81">
        <v>1.6118874200189726</v>
      </c>
      <c r="R223" s="81">
        <v>0</v>
      </c>
      <c r="S223" s="81">
        <v>2.3491865453751917</v>
      </c>
      <c r="T223" s="82"/>
      <c r="U223" s="81">
        <v>2977009</v>
      </c>
      <c r="V223" s="81">
        <v>1131</v>
      </c>
      <c r="W223" s="81">
        <v>97</v>
      </c>
      <c r="X223" s="81">
        <v>5987</v>
      </c>
      <c r="Y223" s="81">
        <v>8164</v>
      </c>
      <c r="Z223" s="81">
        <v>15648</v>
      </c>
      <c r="AA223" s="81">
        <v>6640</v>
      </c>
      <c r="AB223" s="81">
        <v>27649</v>
      </c>
      <c r="AC223" s="81">
        <v>0</v>
      </c>
      <c r="AD223" s="81">
        <v>2.3491865453751917</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0</v>
      </c>
      <c r="BL223" s="81">
        <v>0</v>
      </c>
      <c r="BM223" s="82"/>
      <c r="BN223" s="81">
        <v>0</v>
      </c>
      <c r="BO223" s="81">
        <v>0</v>
      </c>
      <c r="BP223" s="81">
        <v>0</v>
      </c>
      <c r="BQ223" s="81">
        <v>0</v>
      </c>
      <c r="BR223" s="81">
        <v>0</v>
      </c>
      <c r="BS223" s="81">
        <v>0</v>
      </c>
      <c r="BT223"/>
      <c r="BU223" s="80"/>
      <c r="BV223" s="80"/>
      <c r="BW223" s="80"/>
      <c r="BX223" s="80"/>
      <c r="BY223" s="80"/>
      <c r="BZ223" s="80"/>
      <c r="CA223" s="80"/>
      <c r="CB223" s="80"/>
      <c r="CC223" s="80"/>
    </row>
    <row r="224" spans="1:81">
      <c r="A224" s="80" t="s">
        <v>2017</v>
      </c>
      <c r="B224" s="80">
        <v>7</v>
      </c>
      <c r="C224" s="80">
        <v>7</v>
      </c>
      <c r="D224" s="80">
        <v>1</v>
      </c>
      <c r="E224" s="80">
        <v>2010</v>
      </c>
      <c r="F224" s="80" t="s">
        <v>86</v>
      </c>
      <c r="G224" s="80" t="s">
        <v>2010</v>
      </c>
      <c r="H224" s="80" t="s">
        <v>2011</v>
      </c>
      <c r="I224" s="177"/>
      <c r="J224" s="81">
        <v>23.774737634347638</v>
      </c>
      <c r="K224" s="81">
        <v>2.4223658775548085</v>
      </c>
      <c r="L224" s="81">
        <v>4.9491817143205799</v>
      </c>
      <c r="M224" s="81">
        <v>28.136445806467592</v>
      </c>
      <c r="N224" s="81">
        <v>39.765597118769413</v>
      </c>
      <c r="O224" s="81">
        <v>30.897458052734674</v>
      </c>
      <c r="P224" s="81">
        <v>33.463565002442834</v>
      </c>
      <c r="Q224" s="81">
        <v>1.6607234036534093</v>
      </c>
      <c r="R224" s="81">
        <v>0</v>
      </c>
      <c r="S224" s="81">
        <v>2.0858491268226214</v>
      </c>
      <c r="T224" s="82"/>
      <c r="U224" s="81">
        <v>3545796</v>
      </c>
      <c r="V224" s="81">
        <v>1131</v>
      </c>
      <c r="W224" s="81">
        <v>97</v>
      </c>
      <c r="X224" s="81">
        <v>5987</v>
      </c>
      <c r="Y224" s="81">
        <v>8198</v>
      </c>
      <c r="Z224" s="81">
        <v>15692</v>
      </c>
      <c r="AA224" s="81">
        <v>6567</v>
      </c>
      <c r="AB224" s="81">
        <v>27296</v>
      </c>
      <c r="AC224" s="81">
        <v>0</v>
      </c>
      <c r="AD224" s="81">
        <v>2.0858491268226214</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0</v>
      </c>
      <c r="BL224" s="81">
        <v>0</v>
      </c>
      <c r="BM224" s="82"/>
      <c r="BN224" s="81">
        <v>0</v>
      </c>
      <c r="BO224" s="81">
        <v>0</v>
      </c>
      <c r="BP224" s="81">
        <v>0</v>
      </c>
      <c r="BQ224" s="81">
        <v>0</v>
      </c>
      <c r="BR224" s="81">
        <v>0</v>
      </c>
      <c r="BS224" s="81">
        <v>0</v>
      </c>
      <c r="BT224"/>
      <c r="BU224" s="80">
        <v>0</v>
      </c>
      <c r="BV224" s="80">
        <v>0</v>
      </c>
      <c r="BW224" s="80">
        <v>0</v>
      </c>
      <c r="BX224" s="80">
        <v>0</v>
      </c>
      <c r="BY224" s="80">
        <v>0</v>
      </c>
      <c r="BZ224" s="80">
        <v>0</v>
      </c>
      <c r="CA224" s="80">
        <v>0</v>
      </c>
      <c r="CB224" s="80">
        <v>0</v>
      </c>
      <c r="CC224" s="80">
        <v>0</v>
      </c>
    </row>
    <row r="225" spans="1:81">
      <c r="A225" s="80" t="s">
        <v>2018</v>
      </c>
      <c r="B225" s="80">
        <v>8</v>
      </c>
      <c r="C225" s="80">
        <v>8</v>
      </c>
      <c r="D225" s="80">
        <v>1</v>
      </c>
      <c r="E225" s="80">
        <v>2011</v>
      </c>
      <c r="F225" s="80" t="s">
        <v>87</v>
      </c>
      <c r="G225" s="80" t="s">
        <v>2010</v>
      </c>
      <c r="H225" s="80" t="s">
        <v>2011</v>
      </c>
      <c r="I225" s="177"/>
      <c r="J225" s="81">
        <v>18.918145905316162</v>
      </c>
      <c r="K225" s="81">
        <v>3.1118537310714363</v>
      </c>
      <c r="L225" s="81">
        <v>3.9109172486057093</v>
      </c>
      <c r="M225" s="81">
        <v>31.700094156160656</v>
      </c>
      <c r="N225" s="81">
        <v>46.261591063151677</v>
      </c>
      <c r="O225" s="81">
        <v>30.375382353042749</v>
      </c>
      <c r="P225" s="81">
        <v>32.239200504852469</v>
      </c>
      <c r="Q225" s="81">
        <v>1.886252771295438</v>
      </c>
      <c r="R225" s="81">
        <v>0</v>
      </c>
      <c r="S225" s="81">
        <v>2.0696759953291446</v>
      </c>
      <c r="T225" s="82"/>
      <c r="U225" s="81">
        <v>2603757</v>
      </c>
      <c r="V225" s="81">
        <v>1131</v>
      </c>
      <c r="W225" s="81">
        <v>97</v>
      </c>
      <c r="X225" s="81">
        <v>5987</v>
      </c>
      <c r="Y225" s="81">
        <v>8240</v>
      </c>
      <c r="Z225" s="81">
        <v>15762</v>
      </c>
      <c r="AA225" s="81">
        <v>6515</v>
      </c>
      <c r="AB225" s="81">
        <v>26878</v>
      </c>
      <c r="AC225" s="81">
        <v>0</v>
      </c>
      <c r="AD225" s="81">
        <v>2.0696759953291446</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0</v>
      </c>
      <c r="BL225" s="81">
        <v>0</v>
      </c>
      <c r="BM225" s="82"/>
      <c r="BN225" s="81">
        <v>0</v>
      </c>
      <c r="BO225" s="81">
        <v>0</v>
      </c>
      <c r="BP225" s="81">
        <v>0</v>
      </c>
      <c r="BQ225" s="81">
        <v>0</v>
      </c>
      <c r="BR225" s="81">
        <v>0</v>
      </c>
      <c r="BS225" s="81">
        <v>0</v>
      </c>
      <c r="BT225"/>
      <c r="BU225" s="80">
        <v>0</v>
      </c>
      <c r="BV225" s="80">
        <v>0</v>
      </c>
      <c r="BW225" s="80">
        <v>0</v>
      </c>
      <c r="BX225" s="80">
        <v>0</v>
      </c>
      <c r="BY225" s="80">
        <v>0</v>
      </c>
      <c r="BZ225" s="80">
        <v>0</v>
      </c>
      <c r="CA225" s="80">
        <v>0</v>
      </c>
      <c r="CB225" s="80">
        <v>0</v>
      </c>
      <c r="CC225" s="80">
        <v>0</v>
      </c>
    </row>
    <row r="226" spans="1:81">
      <c r="A226" s="80" t="s">
        <v>2019</v>
      </c>
      <c r="B226" s="80">
        <v>9</v>
      </c>
      <c r="C226" s="80">
        <v>9</v>
      </c>
      <c r="D226" s="80">
        <v>1</v>
      </c>
      <c r="E226" s="80">
        <v>2012</v>
      </c>
      <c r="F226" s="80" t="s">
        <v>88</v>
      </c>
      <c r="G226" s="80" t="s">
        <v>2010</v>
      </c>
      <c r="H226" s="80" t="s">
        <v>2011</v>
      </c>
      <c r="I226" s="177"/>
      <c r="J226" s="81">
        <v>29.690247671999046</v>
      </c>
      <c r="K226" s="81">
        <v>2.9208374805994195</v>
      </c>
      <c r="L226" s="81">
        <v>3.8520863020284852</v>
      </c>
      <c r="M226" s="81">
        <v>31.583554830364534</v>
      </c>
      <c r="N226" s="81">
        <v>46.071254155019467</v>
      </c>
      <c r="O226" s="81">
        <v>30.22621487022117</v>
      </c>
      <c r="P226" s="81">
        <v>32.143939169224659</v>
      </c>
      <c r="Q226" s="81">
        <v>2.0311455029993728</v>
      </c>
      <c r="R226" s="81">
        <v>0</v>
      </c>
      <c r="S226" s="81">
        <v>2.3239430614863177</v>
      </c>
      <c r="T226" s="82"/>
      <c r="U226" s="81">
        <v>3603199</v>
      </c>
      <c r="V226" s="81">
        <v>1131</v>
      </c>
      <c r="W226" s="81">
        <v>97</v>
      </c>
      <c r="X226" s="81">
        <v>5987</v>
      </c>
      <c r="Y226" s="81">
        <v>8231</v>
      </c>
      <c r="Z226" s="81">
        <v>15809</v>
      </c>
      <c r="AA226" s="81">
        <v>6459</v>
      </c>
      <c r="AB226" s="81">
        <v>26639</v>
      </c>
      <c r="AC226" s="81">
        <v>0</v>
      </c>
      <c r="AD226" s="81">
        <v>2.3239430614863177</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4.0069999999999997</v>
      </c>
      <c r="BJ226" s="81">
        <v>0</v>
      </c>
      <c r="BK226" s="81">
        <v>0</v>
      </c>
      <c r="BL226" s="81">
        <v>0</v>
      </c>
      <c r="BM226" s="82"/>
      <c r="BN226" s="81">
        <v>0</v>
      </c>
      <c r="BO226" s="81">
        <v>0</v>
      </c>
      <c r="BP226" s="81">
        <v>1</v>
      </c>
      <c r="BQ226" s="81">
        <v>0</v>
      </c>
      <c r="BR226" s="81">
        <v>0</v>
      </c>
      <c r="BS226" s="81">
        <v>0</v>
      </c>
      <c r="BT226"/>
      <c r="BU226" s="80">
        <v>4.0069999999999997</v>
      </c>
      <c r="BV226" s="80">
        <v>0</v>
      </c>
      <c r="BW226" s="80">
        <v>0</v>
      </c>
      <c r="BX226" s="80">
        <v>0</v>
      </c>
      <c r="BY226" s="80">
        <v>0</v>
      </c>
      <c r="BZ226" s="80">
        <v>0</v>
      </c>
      <c r="CA226" s="80">
        <v>0</v>
      </c>
      <c r="CB226" s="80">
        <v>0</v>
      </c>
      <c r="CC226" s="80">
        <v>0</v>
      </c>
    </row>
    <row r="227" spans="1:81">
      <c r="A227" s="80" t="s">
        <v>2020</v>
      </c>
      <c r="B227" s="80">
        <v>10</v>
      </c>
      <c r="C227" s="80">
        <v>10</v>
      </c>
      <c r="D227" s="80">
        <v>1</v>
      </c>
      <c r="E227" s="80">
        <v>2013</v>
      </c>
      <c r="F227" s="80" t="s">
        <v>89</v>
      </c>
      <c r="G227" s="80" t="s">
        <v>2010</v>
      </c>
      <c r="H227" s="80" t="s">
        <v>2011</v>
      </c>
      <c r="I227" s="177"/>
      <c r="J227" s="81">
        <v>31.95951016687691</v>
      </c>
      <c r="K227" s="81">
        <v>2.519392427436542</v>
      </c>
      <c r="L227" s="81">
        <v>3.5189295494257311</v>
      </c>
      <c r="M227" s="81">
        <v>30.296606043117301</v>
      </c>
      <c r="N227" s="81">
        <v>48.591442441588136</v>
      </c>
      <c r="O227" s="81">
        <v>29.10090171326673</v>
      </c>
      <c r="P227" s="81">
        <v>32.095211709230419</v>
      </c>
      <c r="Q227" s="81">
        <v>2.0428229423790154</v>
      </c>
      <c r="R227" s="81">
        <v>0</v>
      </c>
      <c r="S227" s="81">
        <v>1.9761800914659058</v>
      </c>
      <c r="T227" s="82"/>
      <c r="U227" s="81">
        <v>3803337</v>
      </c>
      <c r="V227" s="81">
        <v>1131</v>
      </c>
      <c r="W227" s="81">
        <v>97</v>
      </c>
      <c r="X227" s="81">
        <v>5987</v>
      </c>
      <c r="Y227" s="81">
        <v>8241</v>
      </c>
      <c r="Z227" s="81">
        <v>15900</v>
      </c>
      <c r="AA227" s="81">
        <v>6425</v>
      </c>
      <c r="AB227" s="81">
        <v>26408</v>
      </c>
      <c r="AC227" s="81">
        <v>0</v>
      </c>
      <c r="AD227" s="81">
        <v>1.9761800914659058</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4.633</v>
      </c>
      <c r="BJ227" s="81">
        <v>0</v>
      </c>
      <c r="BK227" s="81">
        <v>0</v>
      </c>
      <c r="BL227" s="81">
        <v>0</v>
      </c>
      <c r="BM227" s="82"/>
      <c r="BN227" s="81">
        <v>0</v>
      </c>
      <c r="BO227" s="81">
        <v>0</v>
      </c>
      <c r="BP227" s="81">
        <v>1</v>
      </c>
      <c r="BQ227" s="81">
        <v>0</v>
      </c>
      <c r="BR227" s="81">
        <v>0</v>
      </c>
      <c r="BS227" s="81">
        <v>0</v>
      </c>
      <c r="BT227"/>
      <c r="BU227" s="80">
        <v>4.633</v>
      </c>
      <c r="BV227" s="80">
        <v>0</v>
      </c>
      <c r="BW227" s="80">
        <v>0</v>
      </c>
      <c r="BX227" s="80">
        <v>0</v>
      </c>
      <c r="BY227" s="80">
        <v>0</v>
      </c>
      <c r="BZ227" s="80">
        <v>0</v>
      </c>
      <c r="CA227" s="80">
        <v>0</v>
      </c>
      <c r="CB227" s="80">
        <v>0</v>
      </c>
      <c r="CC227" s="80">
        <v>0</v>
      </c>
    </row>
    <row r="228" spans="1:81">
      <c r="A228" s="80" t="s">
        <v>2021</v>
      </c>
      <c r="B228" s="80">
        <v>11</v>
      </c>
      <c r="C228" s="80">
        <v>11</v>
      </c>
      <c r="D228" s="80">
        <v>1</v>
      </c>
      <c r="E228" s="80">
        <v>2014</v>
      </c>
      <c r="F228" s="80" t="s">
        <v>90</v>
      </c>
      <c r="G228" s="80" t="s">
        <v>2010</v>
      </c>
      <c r="H228" s="80" t="s">
        <v>2011</v>
      </c>
      <c r="I228" s="177"/>
      <c r="J228" s="81">
        <v>29.695972034364353</v>
      </c>
      <c r="K228" s="81">
        <v>2.5452509856410037</v>
      </c>
      <c r="L228" s="81">
        <v>5.1008366142811372</v>
      </c>
      <c r="M228" s="81">
        <v>28.183960174198166</v>
      </c>
      <c r="N228" s="81">
        <v>42.320506929542496</v>
      </c>
      <c r="O228" s="81">
        <v>27.73143256116041</v>
      </c>
      <c r="P228" s="81">
        <v>31.815241924156584</v>
      </c>
      <c r="Q228" s="81">
        <v>1.9300857902604931</v>
      </c>
      <c r="R228" s="81">
        <v>0</v>
      </c>
      <c r="S228" s="81">
        <v>1.9309643783801393</v>
      </c>
      <c r="T228" s="82"/>
      <c r="U228" s="81">
        <v>4231399</v>
      </c>
      <c r="V228" s="81">
        <v>1044</v>
      </c>
      <c r="W228" s="81">
        <v>116</v>
      </c>
      <c r="X228" s="81">
        <v>5536</v>
      </c>
      <c r="Y228" s="81">
        <v>8223</v>
      </c>
      <c r="Z228" s="81">
        <v>15958</v>
      </c>
      <c r="AA228" s="81">
        <v>6336</v>
      </c>
      <c r="AB228" s="81">
        <v>26005</v>
      </c>
      <c r="AC228" s="81">
        <v>0</v>
      </c>
      <c r="AD228" s="81">
        <v>1.9309643783801393</v>
      </c>
      <c r="AE228" s="82"/>
      <c r="AF228" s="81">
        <v>40542675.471476056</v>
      </c>
      <c r="AG228" s="81">
        <v>1989642.5965230623</v>
      </c>
      <c r="AH228" s="81">
        <v>1233722.2806605438</v>
      </c>
      <c r="AI228" s="81">
        <v>32893730.156886395</v>
      </c>
      <c r="AJ228" s="81">
        <v>48975213.552490167</v>
      </c>
      <c r="AK228" s="81">
        <v>0</v>
      </c>
      <c r="AL228" s="81">
        <v>0</v>
      </c>
      <c r="AM228" s="81">
        <v>3570097.9016947695</v>
      </c>
      <c r="AN228" s="81">
        <v>0</v>
      </c>
      <c r="AO228" s="81">
        <v>0</v>
      </c>
      <c r="AP228" s="82"/>
      <c r="AQ228" s="81">
        <v>189</v>
      </c>
      <c r="AR228" s="81">
        <v>18</v>
      </c>
      <c r="AS228" s="81">
        <v>0</v>
      </c>
      <c r="AT228" s="81">
        <v>0</v>
      </c>
      <c r="AU228" s="81">
        <v>0</v>
      </c>
      <c r="AV228" s="81">
        <v>1</v>
      </c>
      <c r="AW228" s="81" t="s">
        <v>564</v>
      </c>
      <c r="AX228" s="82"/>
      <c r="AY228" s="81">
        <v>878.2</v>
      </c>
      <c r="AZ228" s="81">
        <v>2716.7000000000003</v>
      </c>
      <c r="BA228" s="81">
        <v>0</v>
      </c>
      <c r="BB228" s="81">
        <v>0</v>
      </c>
      <c r="BC228" s="81">
        <v>0</v>
      </c>
      <c r="BD228" s="81">
        <v>2102</v>
      </c>
      <c r="BE228" s="81" t="s">
        <v>564</v>
      </c>
      <c r="BF228" s="82"/>
      <c r="BG228" s="81">
        <v>0</v>
      </c>
      <c r="BH228" s="81">
        <v>0</v>
      </c>
      <c r="BI228" s="81">
        <v>4.4870000000000001</v>
      </c>
      <c r="BJ228" s="81">
        <v>0</v>
      </c>
      <c r="BK228" s="81">
        <v>0</v>
      </c>
      <c r="BL228" s="81">
        <v>0</v>
      </c>
      <c r="BM228" s="82"/>
      <c r="BN228" s="81">
        <v>0</v>
      </c>
      <c r="BO228" s="81">
        <v>0</v>
      </c>
      <c r="BP228" s="81">
        <v>1</v>
      </c>
      <c r="BQ228" s="81">
        <v>0</v>
      </c>
      <c r="BR228" s="81">
        <v>0</v>
      </c>
      <c r="BS228" s="81">
        <v>0</v>
      </c>
      <c r="BT228"/>
      <c r="BU228" s="80">
        <v>4.4870000000000001</v>
      </c>
      <c r="BV228" s="80">
        <v>0</v>
      </c>
      <c r="BW228" s="80">
        <v>0</v>
      </c>
      <c r="BX228" s="80">
        <v>0</v>
      </c>
      <c r="BY228" s="80">
        <v>0</v>
      </c>
      <c r="BZ228" s="80">
        <v>0</v>
      </c>
      <c r="CA228" s="80">
        <v>0</v>
      </c>
      <c r="CB228" s="80">
        <v>0</v>
      </c>
      <c r="CC228" s="80">
        <v>0</v>
      </c>
    </row>
    <row r="229" spans="1:81">
      <c r="A229" s="80" t="s">
        <v>2022</v>
      </c>
      <c r="B229" s="80">
        <v>12</v>
      </c>
      <c r="C229" s="80">
        <v>12</v>
      </c>
      <c r="D229" s="80">
        <v>1</v>
      </c>
      <c r="E229" s="80">
        <v>2015</v>
      </c>
      <c r="F229" s="80" t="s">
        <v>91</v>
      </c>
      <c r="G229" s="80" t="s">
        <v>2010</v>
      </c>
      <c r="H229" s="80" t="s">
        <v>2011</v>
      </c>
      <c r="I229" s="177"/>
      <c r="J229" s="81">
        <v>29.04009092290714</v>
      </c>
      <c r="K229" s="81">
        <v>2.5768626687430922</v>
      </c>
      <c r="L229" s="81">
        <v>5.1872271041215958</v>
      </c>
      <c r="M229" s="81">
        <v>28.842631776244133</v>
      </c>
      <c r="N229" s="81">
        <v>38.077769530013448</v>
      </c>
      <c r="O229" s="81">
        <v>27.440978654874019</v>
      </c>
      <c r="P229" s="81">
        <v>31.473428091243992</v>
      </c>
      <c r="Q229" s="81">
        <v>1.8508770423846701</v>
      </c>
      <c r="R229" s="81">
        <v>0</v>
      </c>
      <c r="S229" s="81">
        <v>2.3659462683777832</v>
      </c>
      <c r="T229" s="82"/>
      <c r="U229" s="81">
        <v>4066944</v>
      </c>
      <c r="V229" s="81">
        <v>1044</v>
      </c>
      <c r="W229" s="81">
        <v>116</v>
      </c>
      <c r="X229" s="81">
        <v>5536</v>
      </c>
      <c r="Y229" s="81">
        <v>8236</v>
      </c>
      <c r="Z229" s="81">
        <v>15943</v>
      </c>
      <c r="AA229" s="81">
        <v>6263</v>
      </c>
      <c r="AB229" s="81">
        <v>25474</v>
      </c>
      <c r="AC229" s="81">
        <v>0</v>
      </c>
      <c r="AD229" s="81">
        <v>2.3659462683777832</v>
      </c>
      <c r="AE229" s="82"/>
      <c r="AF229" s="81">
        <v>40480451.580044687</v>
      </c>
      <c r="AG229" s="81">
        <v>1859609.6263189588</v>
      </c>
      <c r="AH229" s="81">
        <v>1025251.4038037678</v>
      </c>
      <c r="AI229" s="81">
        <v>37106460.888155952</v>
      </c>
      <c r="AJ229" s="81">
        <v>45964936.619104929</v>
      </c>
      <c r="AK229" s="81">
        <v>0</v>
      </c>
      <c r="AL229" s="81">
        <v>0</v>
      </c>
      <c r="AM229" s="81">
        <v>3491104.8405890591</v>
      </c>
      <c r="AN229" s="81">
        <v>0</v>
      </c>
      <c r="AO229" s="81">
        <v>0</v>
      </c>
      <c r="AP229" s="82"/>
      <c r="AQ229" s="81">
        <v>221</v>
      </c>
      <c r="AR229" s="81">
        <v>20</v>
      </c>
      <c r="AS229" s="81">
        <v>0</v>
      </c>
      <c r="AT229" s="81">
        <v>0</v>
      </c>
      <c r="AU229" s="81">
        <v>0</v>
      </c>
      <c r="AV229" s="81">
        <v>1</v>
      </c>
      <c r="AW229" s="81" t="s">
        <v>564</v>
      </c>
      <c r="AX229" s="82"/>
      <c r="AY229" s="81">
        <v>1063.1999999999998</v>
      </c>
      <c r="AZ229" s="81">
        <v>4554.5</v>
      </c>
      <c r="BA229" s="81">
        <v>0</v>
      </c>
      <c r="BB229" s="81">
        <v>0</v>
      </c>
      <c r="BC229" s="81">
        <v>0</v>
      </c>
      <c r="BD229" s="81">
        <v>1567</v>
      </c>
      <c r="BE229" s="81" t="s">
        <v>564</v>
      </c>
      <c r="BF229" s="82"/>
      <c r="BG229" s="81">
        <v>0</v>
      </c>
      <c r="BH229" s="81">
        <v>0</v>
      </c>
      <c r="BI229" s="81">
        <v>4.5519999999999996</v>
      </c>
      <c r="BJ229" s="81">
        <v>0</v>
      </c>
      <c r="BK229" s="81">
        <v>0</v>
      </c>
      <c r="BL229" s="81">
        <v>0</v>
      </c>
      <c r="BM229" s="82"/>
      <c r="BN229" s="81">
        <v>0</v>
      </c>
      <c r="BO229" s="81">
        <v>0</v>
      </c>
      <c r="BP229" s="81">
        <v>1</v>
      </c>
      <c r="BQ229" s="81">
        <v>0</v>
      </c>
      <c r="BR229" s="81">
        <v>0</v>
      </c>
      <c r="BS229" s="81">
        <v>0</v>
      </c>
      <c r="BT229"/>
      <c r="BU229" s="80">
        <v>4.5519999999999996</v>
      </c>
      <c r="BV229" s="80">
        <v>0</v>
      </c>
      <c r="BW229" s="80">
        <v>0</v>
      </c>
      <c r="BX229" s="80">
        <v>0</v>
      </c>
      <c r="BY229" s="80">
        <v>0</v>
      </c>
      <c r="BZ229" s="80">
        <v>0</v>
      </c>
      <c r="CA229" s="80">
        <v>0</v>
      </c>
      <c r="CB229" s="80">
        <v>0</v>
      </c>
      <c r="CC229" s="80">
        <v>0</v>
      </c>
    </row>
    <row r="230" spans="1:81">
      <c r="A230" s="80" t="s">
        <v>2023</v>
      </c>
      <c r="B230" s="80">
        <v>13</v>
      </c>
      <c r="C230" s="80">
        <v>13</v>
      </c>
      <c r="D230" s="80">
        <v>1</v>
      </c>
      <c r="E230" s="80">
        <v>2016</v>
      </c>
      <c r="F230" s="80" t="s">
        <v>92</v>
      </c>
      <c r="G230" s="80" t="s">
        <v>2010</v>
      </c>
      <c r="H230" s="80" t="s">
        <v>2011</v>
      </c>
      <c r="I230" s="177"/>
      <c r="J230" s="81">
        <v>32.666194205518146</v>
      </c>
      <c r="K230" s="81">
        <v>2.5734068033463031</v>
      </c>
      <c r="L230" s="81">
        <v>6.0559355942765531</v>
      </c>
      <c r="M230" s="81">
        <v>24.556151326046443</v>
      </c>
      <c r="N230" s="81">
        <v>37.832632737567259</v>
      </c>
      <c r="O230" s="81">
        <v>26.944522587618323</v>
      </c>
      <c r="P230" s="81">
        <v>31.217288426340112</v>
      </c>
      <c r="Q230" s="81">
        <v>1.7754066520704295</v>
      </c>
      <c r="R230" s="81">
        <v>0</v>
      </c>
      <c r="S230" s="81">
        <v>3.0958702345814895</v>
      </c>
      <c r="T230" s="82"/>
      <c r="U230" s="81">
        <v>4861042</v>
      </c>
      <c r="V230" s="81">
        <v>1044</v>
      </c>
      <c r="W230" s="81">
        <v>116</v>
      </c>
      <c r="X230" s="81">
        <v>5536</v>
      </c>
      <c r="Y230" s="81">
        <v>8226</v>
      </c>
      <c r="Z230" s="81">
        <v>15847</v>
      </c>
      <c r="AA230" s="81">
        <v>6425</v>
      </c>
      <c r="AB230" s="81">
        <v>25136</v>
      </c>
      <c r="AC230" s="81">
        <v>0</v>
      </c>
      <c r="AD230" s="81">
        <v>3.095870234581489</v>
      </c>
      <c r="AE230" s="82"/>
      <c r="AF230" s="81">
        <v>45528039.242242441</v>
      </c>
      <c r="AG230" s="81">
        <v>1800851.7784899799</v>
      </c>
      <c r="AH230" s="81">
        <v>911432.56612052128</v>
      </c>
      <c r="AI230" s="81">
        <v>34412228.27397728</v>
      </c>
      <c r="AJ230" s="81">
        <v>41232275.610632643</v>
      </c>
      <c r="AK230" s="81">
        <v>0</v>
      </c>
      <c r="AL230" s="81">
        <v>0</v>
      </c>
      <c r="AM230" s="81">
        <v>3447459.6171161318</v>
      </c>
      <c r="AN230" s="81">
        <v>0</v>
      </c>
      <c r="AO230" s="81">
        <v>0</v>
      </c>
      <c r="AP230" s="82"/>
      <c r="AQ230" s="81">
        <v>233</v>
      </c>
      <c r="AR230" s="81">
        <v>22</v>
      </c>
      <c r="AS230" s="81">
        <v>0</v>
      </c>
      <c r="AT230" s="81">
        <v>0</v>
      </c>
      <c r="AU230" s="81">
        <v>0</v>
      </c>
      <c r="AV230" s="81">
        <v>1</v>
      </c>
      <c r="AW230" s="81" t="s">
        <v>564</v>
      </c>
      <c r="AX230" s="82"/>
      <c r="AY230" s="81">
        <v>1129.5999999999999</v>
      </c>
      <c r="AZ230" s="81">
        <v>4629</v>
      </c>
      <c r="BA230" s="81">
        <v>0</v>
      </c>
      <c r="BB230" s="81">
        <v>0</v>
      </c>
      <c r="BC230" s="81">
        <v>0</v>
      </c>
      <c r="BD230" s="81">
        <v>1567</v>
      </c>
      <c r="BE230" s="81" t="s">
        <v>564</v>
      </c>
      <c r="BF230" s="82"/>
      <c r="BG230" s="81">
        <v>0</v>
      </c>
      <c r="BH230" s="81">
        <v>0</v>
      </c>
      <c r="BI230" s="81">
        <v>4.343</v>
      </c>
      <c r="BJ230" s="81">
        <v>0</v>
      </c>
      <c r="BK230" s="81">
        <v>0</v>
      </c>
      <c r="BL230" s="81">
        <v>0</v>
      </c>
      <c r="BM230" s="82"/>
      <c r="BN230" s="81">
        <v>0</v>
      </c>
      <c r="BO230" s="81">
        <v>0</v>
      </c>
      <c r="BP230" s="81">
        <v>1</v>
      </c>
      <c r="BQ230" s="81">
        <v>0</v>
      </c>
      <c r="BR230" s="81">
        <v>0</v>
      </c>
      <c r="BS230" s="81">
        <v>0</v>
      </c>
      <c r="BT230"/>
      <c r="BU230" s="80">
        <v>4.343</v>
      </c>
      <c r="BV230" s="80">
        <v>0</v>
      </c>
      <c r="BW230" s="80">
        <v>0</v>
      </c>
      <c r="BX230" s="80">
        <v>0</v>
      </c>
      <c r="BY230" s="80">
        <v>0</v>
      </c>
      <c r="BZ230" s="80">
        <v>0</v>
      </c>
      <c r="CA230" s="80">
        <v>0</v>
      </c>
      <c r="CB230" s="80">
        <v>0</v>
      </c>
      <c r="CC230" s="80">
        <v>0</v>
      </c>
    </row>
    <row r="231" spans="1:81">
      <c r="A231" s="80" t="s">
        <v>2024</v>
      </c>
      <c r="B231" s="80">
        <v>14</v>
      </c>
      <c r="C231" s="80">
        <v>14</v>
      </c>
      <c r="D231" s="80">
        <v>1</v>
      </c>
      <c r="E231" s="80">
        <v>2017</v>
      </c>
      <c r="F231" s="80" t="s">
        <v>71</v>
      </c>
      <c r="G231" s="80" t="s">
        <v>2010</v>
      </c>
      <c r="H231" s="80" t="s">
        <v>2011</v>
      </c>
      <c r="I231" s="177"/>
      <c r="J231" s="81">
        <v>28.153298821779984</v>
      </c>
      <c r="K231" s="81">
        <v>2.4732327937371945</v>
      </c>
      <c r="L231" s="81">
        <v>5.3786622450550698</v>
      </c>
      <c r="M231" s="81">
        <v>21.206359081001562</v>
      </c>
      <c r="N231" s="81">
        <v>40.032753391470713</v>
      </c>
      <c r="O231" s="81">
        <v>26.550010949664863</v>
      </c>
      <c r="P231" s="81">
        <v>30.754001149842356</v>
      </c>
      <c r="Q231" s="81">
        <v>1.6875043785886656</v>
      </c>
      <c r="R231" s="81">
        <v>0</v>
      </c>
      <c r="S231" s="81">
        <v>2.5241998048161718</v>
      </c>
      <c r="T231" s="82"/>
      <c r="U231" s="81">
        <v>4831298</v>
      </c>
      <c r="V231" s="81">
        <v>1044</v>
      </c>
      <c r="W231" s="81">
        <v>116</v>
      </c>
      <c r="X231" s="81">
        <v>5536</v>
      </c>
      <c r="Y231" s="81">
        <v>8223</v>
      </c>
      <c r="Z231" s="81">
        <v>15874</v>
      </c>
      <c r="AA231" s="81">
        <v>6370</v>
      </c>
      <c r="AB231" s="81">
        <v>24707</v>
      </c>
      <c r="AC231" s="81">
        <v>0</v>
      </c>
      <c r="AD231" s="81">
        <v>2.5241998048161718</v>
      </c>
      <c r="AE231" s="82"/>
      <c r="AF231" s="81">
        <v>40570718.000774801</v>
      </c>
      <c r="AG231" s="81">
        <v>1764717.0541604359</v>
      </c>
      <c r="AH231" s="81">
        <v>1086165.4757750039</v>
      </c>
      <c r="AI231" s="81">
        <v>31119555.473073181</v>
      </c>
      <c r="AJ231" s="81">
        <v>46724113.020438246</v>
      </c>
      <c r="AK231" s="81">
        <v>0</v>
      </c>
      <c r="AL231" s="81">
        <v>0</v>
      </c>
      <c r="AM231" s="81">
        <v>3393923.5579083259</v>
      </c>
      <c r="AN231" s="81">
        <v>0</v>
      </c>
      <c r="AO231" s="81">
        <v>0</v>
      </c>
      <c r="AP231" s="82"/>
      <c r="AQ231" s="81">
        <v>257</v>
      </c>
      <c r="AR231" s="81">
        <v>24</v>
      </c>
      <c r="AS231" s="81">
        <v>0</v>
      </c>
      <c r="AT231" s="81">
        <v>0</v>
      </c>
      <c r="AU231" s="81">
        <v>0</v>
      </c>
      <c r="AV231" s="81">
        <v>1</v>
      </c>
      <c r="AW231" s="81" t="s">
        <v>564</v>
      </c>
      <c r="AX231" s="82"/>
      <c r="AY231" s="81">
        <v>1257.3</v>
      </c>
      <c r="AZ231" s="81">
        <v>4689.4000000000005</v>
      </c>
      <c r="BA231" s="81">
        <v>0</v>
      </c>
      <c r="BB231" s="81">
        <v>0</v>
      </c>
      <c r="BC231" s="81">
        <v>0</v>
      </c>
      <c r="BD231" s="81">
        <v>1567</v>
      </c>
      <c r="BE231" s="81" t="s">
        <v>564</v>
      </c>
      <c r="BF231" s="82"/>
      <c r="BG231" s="81">
        <v>0</v>
      </c>
      <c r="BH231" s="81">
        <v>0</v>
      </c>
      <c r="BI231" s="81">
        <v>4.3650000000000002</v>
      </c>
      <c r="BJ231" s="81">
        <v>0</v>
      </c>
      <c r="BK231" s="81">
        <v>0</v>
      </c>
      <c r="BL231" s="81">
        <v>0</v>
      </c>
      <c r="BM231" s="82"/>
      <c r="BN231" s="81">
        <v>0</v>
      </c>
      <c r="BO231" s="81">
        <v>0</v>
      </c>
      <c r="BP231" s="81">
        <v>1</v>
      </c>
      <c r="BQ231" s="81">
        <v>0</v>
      </c>
      <c r="BR231" s="81">
        <v>0</v>
      </c>
      <c r="BS231" s="81">
        <v>0</v>
      </c>
      <c r="BT231"/>
      <c r="BU231" s="80">
        <v>4.3650000000000002</v>
      </c>
      <c r="BV231" s="80">
        <v>0</v>
      </c>
      <c r="BW231" s="80">
        <v>0</v>
      </c>
      <c r="BX231" s="80">
        <v>0</v>
      </c>
      <c r="BY231" s="80">
        <v>0</v>
      </c>
      <c r="BZ231" s="80">
        <v>0</v>
      </c>
      <c r="CA231" s="80">
        <v>0</v>
      </c>
      <c r="CB231" s="80">
        <v>0</v>
      </c>
      <c r="CC231" s="80">
        <v>0</v>
      </c>
    </row>
    <row r="232" spans="1:81">
      <c r="A232" s="80" t="s">
        <v>2025</v>
      </c>
      <c r="B232" s="80">
        <v>15</v>
      </c>
      <c r="C232" s="80">
        <v>15</v>
      </c>
      <c r="D232" s="80">
        <v>1</v>
      </c>
      <c r="E232" s="80">
        <v>2018</v>
      </c>
      <c r="F232" s="80" t="s">
        <v>93</v>
      </c>
      <c r="G232" s="80" t="s">
        <v>2010</v>
      </c>
      <c r="H232" s="80" t="s">
        <v>2011</v>
      </c>
      <c r="I232" s="177"/>
      <c r="J232" s="81">
        <v>30.6380035554612</v>
      </c>
      <c r="K232" s="81">
        <v>2.3482331886002319</v>
      </c>
      <c r="L232" s="81">
        <v>4.9633756025928824</v>
      </c>
      <c r="M232" s="81">
        <v>21.426003803209468</v>
      </c>
      <c r="N232" s="81">
        <v>35.927259751893324</v>
      </c>
      <c r="O232" s="81">
        <v>25.901851950758491</v>
      </c>
      <c r="P232" s="81">
        <v>30.237553575312834</v>
      </c>
      <c r="Q232" s="81">
        <v>1.5376516161355873</v>
      </c>
      <c r="R232" s="81">
        <v>0</v>
      </c>
      <c r="S232" s="81">
        <v>3.306171610796059</v>
      </c>
      <c r="T232" s="82"/>
      <c r="U232" s="81">
        <v>4995063</v>
      </c>
      <c r="V232" s="81">
        <v>1044</v>
      </c>
      <c r="W232" s="81">
        <v>116</v>
      </c>
      <c r="X232" s="81">
        <v>5536</v>
      </c>
      <c r="Y232" s="81">
        <v>8192</v>
      </c>
      <c r="Z232" s="81">
        <v>15783</v>
      </c>
      <c r="AA232" s="81">
        <v>6326</v>
      </c>
      <c r="AB232" s="81">
        <v>24261</v>
      </c>
      <c r="AC232" s="81">
        <v>0</v>
      </c>
      <c r="AD232" s="81">
        <v>3.306171610796059</v>
      </c>
      <c r="AE232" s="82"/>
      <c r="AF232" s="81">
        <v>43859069.069299787</v>
      </c>
      <c r="AG232" s="81">
        <v>1568411.9203570869</v>
      </c>
      <c r="AH232" s="81">
        <v>1030651.373964556</v>
      </c>
      <c r="AI232" s="81">
        <v>30786738.747246388</v>
      </c>
      <c r="AJ232" s="81">
        <v>43732952.438515872</v>
      </c>
      <c r="AK232" s="81">
        <v>0</v>
      </c>
      <c r="AL232" s="81">
        <v>0</v>
      </c>
      <c r="AM232" s="81">
        <v>3339553.596975313</v>
      </c>
      <c r="AN232" s="81">
        <v>0</v>
      </c>
      <c r="AO232" s="81">
        <v>0</v>
      </c>
      <c r="AP232" s="82"/>
      <c r="AQ232" s="81">
        <v>277</v>
      </c>
      <c r="AR232" s="81">
        <v>25</v>
      </c>
      <c r="AS232" s="81">
        <v>0</v>
      </c>
      <c r="AT232" s="81">
        <v>0</v>
      </c>
      <c r="AU232" s="81">
        <v>0</v>
      </c>
      <c r="AV232" s="81">
        <v>1</v>
      </c>
      <c r="AW232" s="81" t="s">
        <v>564</v>
      </c>
      <c r="AX232" s="82"/>
      <c r="AY232" s="81">
        <v>1360.4</v>
      </c>
      <c r="AZ232" s="81">
        <v>5688.3</v>
      </c>
      <c r="BA232" s="81">
        <v>0</v>
      </c>
      <c r="BB232" s="81">
        <v>0</v>
      </c>
      <c r="BC232" s="81">
        <v>0</v>
      </c>
      <c r="BD232" s="81">
        <v>1567</v>
      </c>
      <c r="BE232" s="81" t="s">
        <v>564</v>
      </c>
      <c r="BF232" s="82"/>
      <c r="BG232" s="81">
        <v>0</v>
      </c>
      <c r="BH232" s="81">
        <v>0</v>
      </c>
      <c r="BI232" s="81">
        <v>4.0529999999999999</v>
      </c>
      <c r="BJ232" s="81">
        <v>0</v>
      </c>
      <c r="BK232" s="81">
        <v>0</v>
      </c>
      <c r="BL232" s="81">
        <v>0</v>
      </c>
      <c r="BM232" s="82"/>
      <c r="BN232" s="81">
        <v>0</v>
      </c>
      <c r="BO232" s="81">
        <v>0</v>
      </c>
      <c r="BP232" s="81">
        <v>1</v>
      </c>
      <c r="BQ232" s="81">
        <v>0</v>
      </c>
      <c r="BR232" s="81">
        <v>0</v>
      </c>
      <c r="BS232" s="81">
        <v>0</v>
      </c>
      <c r="BT232"/>
      <c r="BU232" s="80">
        <v>4.0529999999999999</v>
      </c>
      <c r="BV232" s="80">
        <v>0</v>
      </c>
      <c r="BW232" s="80">
        <v>0</v>
      </c>
      <c r="BX232" s="80">
        <v>0</v>
      </c>
      <c r="BY232" s="80">
        <v>0</v>
      </c>
      <c r="BZ232" s="80">
        <v>0</v>
      </c>
      <c r="CA232" s="80">
        <v>0</v>
      </c>
      <c r="CB232" s="80">
        <v>0</v>
      </c>
      <c r="CC232" s="80">
        <v>0</v>
      </c>
    </row>
    <row r="233" spans="1:81">
      <c r="A233" s="80" t="s">
        <v>2026</v>
      </c>
      <c r="B233" s="80">
        <v>16</v>
      </c>
      <c r="C233" s="80">
        <v>16</v>
      </c>
      <c r="D233" s="80">
        <v>1</v>
      </c>
      <c r="E233" s="80">
        <v>2019</v>
      </c>
      <c r="F233" s="80" t="s">
        <v>73</v>
      </c>
      <c r="G233" s="80" t="s">
        <v>2010</v>
      </c>
      <c r="H233" s="80" t="s">
        <v>2011</v>
      </c>
      <c r="I233" s="177"/>
      <c r="J233" s="81">
        <v>25.59597695762756</v>
      </c>
      <c r="K233" s="81">
        <v>2.1716882219781097</v>
      </c>
      <c r="L233" s="81">
        <v>5.0137145139579022</v>
      </c>
      <c r="M233" s="81">
        <v>21.010656604176674</v>
      </c>
      <c r="N233" s="81">
        <v>34.253649137308095</v>
      </c>
      <c r="O233" s="81">
        <v>24.987680175440911</v>
      </c>
      <c r="P233" s="81">
        <v>28.938921843976953</v>
      </c>
      <c r="Q233" s="81">
        <v>1.4602768046856134</v>
      </c>
      <c r="R233" s="81">
        <v>0</v>
      </c>
      <c r="S233" s="81">
        <v>3.1086478536797491</v>
      </c>
      <c r="T233" s="82"/>
      <c r="U233" s="81">
        <v>4776572</v>
      </c>
      <c r="V233" s="81">
        <v>1044</v>
      </c>
      <c r="W233" s="81">
        <v>116</v>
      </c>
      <c r="X233" s="81">
        <v>5536</v>
      </c>
      <c r="Y233" s="81">
        <v>8127</v>
      </c>
      <c r="Z233" s="81">
        <v>15644</v>
      </c>
      <c r="AA233" s="81">
        <v>6009</v>
      </c>
      <c r="AB233" s="81">
        <v>23664</v>
      </c>
      <c r="AC233" s="81">
        <v>0</v>
      </c>
      <c r="AD233" s="81">
        <v>3.1086478536797491</v>
      </c>
      <c r="AE233" s="82"/>
      <c r="AF233" s="81">
        <v>36934167.866110399</v>
      </c>
      <c r="AG233" s="81">
        <v>1517319.4858521679</v>
      </c>
      <c r="AH233" s="81">
        <v>1095083.7461727541</v>
      </c>
      <c r="AI233" s="81">
        <v>31125645.056129988</v>
      </c>
      <c r="AJ233" s="81">
        <v>42132600.450275905</v>
      </c>
      <c r="AK233" s="81">
        <v>0</v>
      </c>
      <c r="AL233" s="81">
        <v>0</v>
      </c>
      <c r="AM233" s="81">
        <v>3222858.6575033772</v>
      </c>
      <c r="AN233" s="81">
        <v>0</v>
      </c>
      <c r="AO233" s="81">
        <v>0</v>
      </c>
      <c r="AP233" s="82"/>
      <c r="AQ233" s="81">
        <v>283</v>
      </c>
      <c r="AR233" s="81">
        <v>28</v>
      </c>
      <c r="AS233" s="81">
        <v>0</v>
      </c>
      <c r="AT233" s="81">
        <v>0</v>
      </c>
      <c r="AU233" s="81">
        <v>0</v>
      </c>
      <c r="AV233" s="81">
        <v>1</v>
      </c>
      <c r="AW233" s="81" t="s">
        <v>564</v>
      </c>
      <c r="AX233" s="82"/>
      <c r="AY233" s="81">
        <v>1389.3</v>
      </c>
      <c r="AZ233" s="81">
        <v>5831.4000000000005</v>
      </c>
      <c r="BA233" s="81">
        <v>0</v>
      </c>
      <c r="BB233" s="81">
        <v>0</v>
      </c>
      <c r="BC233" s="81">
        <v>0</v>
      </c>
      <c r="BD233" s="81">
        <v>1567</v>
      </c>
      <c r="BE233" s="81" t="s">
        <v>564</v>
      </c>
      <c r="BF233" s="82"/>
      <c r="BG233" s="81">
        <v>0</v>
      </c>
      <c r="BH233" s="81">
        <v>0</v>
      </c>
      <c r="BI233" s="81">
        <v>3.8860000000000001</v>
      </c>
      <c r="BJ233" s="81">
        <v>0</v>
      </c>
      <c r="BK233" s="81">
        <v>0</v>
      </c>
      <c r="BL233" s="81">
        <v>0</v>
      </c>
      <c r="BM233" s="82"/>
      <c r="BN233" s="81">
        <v>0</v>
      </c>
      <c r="BO233" s="81">
        <v>0</v>
      </c>
      <c r="BP233" s="81">
        <v>1</v>
      </c>
      <c r="BQ233" s="81">
        <v>0</v>
      </c>
      <c r="BR233" s="81">
        <v>0</v>
      </c>
      <c r="BS233" s="81">
        <v>0</v>
      </c>
      <c r="BT233"/>
      <c r="BU233" s="80">
        <v>3.8860000000000001</v>
      </c>
      <c r="BV233" s="80">
        <v>0</v>
      </c>
      <c r="BW233" s="80">
        <v>0</v>
      </c>
      <c r="BX233" s="80">
        <v>0</v>
      </c>
      <c r="BY233" s="80">
        <v>0</v>
      </c>
      <c r="BZ233" s="80">
        <v>0</v>
      </c>
      <c r="CA233" s="80">
        <v>0</v>
      </c>
      <c r="CB233" s="80">
        <v>0</v>
      </c>
      <c r="CC233" s="80">
        <v>0</v>
      </c>
    </row>
    <row r="234" spans="1:81">
      <c r="A234" s="80" t="s">
        <v>2027</v>
      </c>
      <c r="B234" s="80">
        <v>17</v>
      </c>
      <c r="C234" s="80">
        <v>17</v>
      </c>
      <c r="D234" s="80">
        <v>1</v>
      </c>
      <c r="E234" s="80">
        <v>2020</v>
      </c>
      <c r="F234" s="80" t="s">
        <v>218</v>
      </c>
      <c r="G234" s="80" t="s">
        <v>2010</v>
      </c>
      <c r="H234" s="80" t="s">
        <v>2011</v>
      </c>
      <c r="I234" s="177"/>
      <c r="J234" s="81">
        <v>21.037047396834371</v>
      </c>
      <c r="K234" s="81">
        <v>2.2093800121669336</v>
      </c>
      <c r="L234" s="81">
        <v>4.4804263814915615</v>
      </c>
      <c r="M234" s="81">
        <v>20.064586719033993</v>
      </c>
      <c r="N234" s="81">
        <v>31.755443235541115</v>
      </c>
      <c r="O234" s="81">
        <v>21.703820054410208</v>
      </c>
      <c r="P234" s="81">
        <v>27.464303024887869</v>
      </c>
      <c r="Q234" s="81">
        <v>1.367414899871525</v>
      </c>
      <c r="R234" s="81">
        <v>0</v>
      </c>
      <c r="S234" s="81">
        <v>3.162931146049436</v>
      </c>
      <c r="T234" s="82"/>
      <c r="U234" s="81">
        <v>4056467</v>
      </c>
      <c r="V234" s="81">
        <v>939</v>
      </c>
      <c r="W234" s="81">
        <v>131</v>
      </c>
      <c r="X234" s="81">
        <v>5378</v>
      </c>
      <c r="Y234" s="81">
        <v>8099</v>
      </c>
      <c r="Z234" s="81">
        <v>15509</v>
      </c>
      <c r="AA234" s="81">
        <v>6196</v>
      </c>
      <c r="AB234" s="81">
        <v>23191</v>
      </c>
      <c r="AC234" s="81">
        <v>0</v>
      </c>
      <c r="AD234" s="81">
        <v>3.162931146049436</v>
      </c>
      <c r="AE234" s="82"/>
      <c r="AF234" s="81">
        <v>32878209.80596216</v>
      </c>
      <c r="AG234" s="81">
        <v>1497063.8366203203</v>
      </c>
      <c r="AH234" s="81">
        <v>1108264.1633082216</v>
      </c>
      <c r="AI234" s="81">
        <v>31613182.474818252</v>
      </c>
      <c r="AJ234" s="81">
        <v>42851181.78496068</v>
      </c>
      <c r="AK234" s="81"/>
      <c r="AL234" s="81"/>
      <c r="AM234" s="81">
        <v>3026683.1573839718</v>
      </c>
      <c r="AN234" s="81"/>
      <c r="AO234" s="81"/>
      <c r="AP234" s="82"/>
      <c r="AQ234" s="81">
        <v>294</v>
      </c>
      <c r="AR234" s="81">
        <v>28</v>
      </c>
      <c r="AS234" s="81">
        <v>0</v>
      </c>
      <c r="AT234" s="81">
        <v>0</v>
      </c>
      <c r="AU234" s="81">
        <v>0</v>
      </c>
      <c r="AV234" s="81">
        <v>1</v>
      </c>
      <c r="AW234" s="81">
        <v>0</v>
      </c>
      <c r="AX234" s="82"/>
      <c r="AY234" s="81">
        <v>1447.1</v>
      </c>
      <c r="AZ234" s="81">
        <v>5831.4</v>
      </c>
      <c r="BA234" s="81">
        <v>0</v>
      </c>
      <c r="BB234" s="81">
        <v>0</v>
      </c>
      <c r="BC234" s="81">
        <v>0</v>
      </c>
      <c r="BD234" s="81">
        <v>1567</v>
      </c>
      <c r="BE234" s="81">
        <v>0</v>
      </c>
      <c r="BF234" s="82"/>
      <c r="BG234" s="81">
        <v>0</v>
      </c>
      <c r="BH234" s="81">
        <v>0</v>
      </c>
      <c r="BI234" s="81">
        <v>4.2690000000000001</v>
      </c>
      <c r="BJ234" s="81">
        <v>0</v>
      </c>
      <c r="BK234" s="81">
        <v>0</v>
      </c>
      <c r="BL234" s="81">
        <v>0</v>
      </c>
      <c r="BM234" s="82"/>
      <c r="BN234" s="81">
        <v>0</v>
      </c>
      <c r="BO234" s="81">
        <v>0</v>
      </c>
      <c r="BP234" s="81">
        <v>1</v>
      </c>
      <c r="BQ234" s="81">
        <v>0</v>
      </c>
      <c r="BR234" s="81">
        <v>0</v>
      </c>
      <c r="BS234" s="81">
        <v>0</v>
      </c>
      <c r="BT234"/>
      <c r="BU234" s="80">
        <v>4.2690000000000001</v>
      </c>
      <c r="BV234" s="80">
        <v>0</v>
      </c>
      <c r="BW234" s="80">
        <v>0</v>
      </c>
      <c r="BX234" s="80">
        <v>0</v>
      </c>
      <c r="BY234" s="80">
        <v>0</v>
      </c>
      <c r="BZ234" s="80">
        <v>0</v>
      </c>
      <c r="CA234" s="80">
        <v>0</v>
      </c>
      <c r="CB234" s="80">
        <v>0</v>
      </c>
      <c r="CC234" s="80">
        <v>0</v>
      </c>
    </row>
    <row r="235" spans="1:81">
      <c r="A235" s="80" t="s">
        <v>2028</v>
      </c>
      <c r="B235" s="80">
        <v>17</v>
      </c>
      <c r="C235" s="80">
        <v>18</v>
      </c>
      <c r="D235" s="80">
        <v>1</v>
      </c>
      <c r="E235" s="80">
        <v>2021</v>
      </c>
      <c r="F235" s="80" t="s">
        <v>75</v>
      </c>
      <c r="G235" s="174" t="s">
        <v>2010</v>
      </c>
      <c r="H235" s="80" t="s">
        <v>2011</v>
      </c>
      <c r="I235" s="177"/>
      <c r="J235" s="81">
        <v>23.837241692746279</v>
      </c>
      <c r="K235" s="81">
        <v>2.3007589651256861</v>
      </c>
      <c r="L235" s="81">
        <v>3.8928649695736928</v>
      </c>
      <c r="M235" s="81">
        <v>20.971702674433722</v>
      </c>
      <c r="N235" s="81">
        <v>31.863078371950827</v>
      </c>
      <c r="O235" s="81">
        <v>21.02510562777794</v>
      </c>
      <c r="P235" s="81">
        <v>28.112630474363105</v>
      </c>
      <c r="Q235" s="81">
        <v>1.3516624387448453</v>
      </c>
      <c r="R235" s="81">
        <v>0</v>
      </c>
      <c r="S235" s="81">
        <v>3.4939966057426619</v>
      </c>
      <c r="T235" s="82"/>
      <c r="U235" s="81">
        <v>4982291</v>
      </c>
      <c r="V235" s="81">
        <v>939</v>
      </c>
      <c r="W235" s="81">
        <v>131</v>
      </c>
      <c r="X235" s="81">
        <v>5378</v>
      </c>
      <c r="Y235" s="81">
        <v>8046</v>
      </c>
      <c r="Z235" s="81">
        <v>15470</v>
      </c>
      <c r="AA235" s="81">
        <v>6185</v>
      </c>
      <c r="AB235" s="81">
        <v>22652</v>
      </c>
      <c r="AC235" s="81">
        <v>0</v>
      </c>
      <c r="AD235" s="81">
        <v>3.4939966057426619</v>
      </c>
      <c r="AE235" s="82"/>
      <c r="AF235" s="81">
        <v>35905355.728033066</v>
      </c>
      <c r="AG235" s="81">
        <v>1518774.3364741879</v>
      </c>
      <c r="AH235" s="81">
        <v>870667.13757263182</v>
      </c>
      <c r="AI235" s="81">
        <v>32470914.631315816</v>
      </c>
      <c r="AJ235" s="81">
        <v>41090260.80930683</v>
      </c>
      <c r="AK235" s="81">
        <v>0</v>
      </c>
      <c r="AL235" s="81">
        <v>0</v>
      </c>
      <c r="AM235" s="81">
        <v>2973389.5866223518</v>
      </c>
      <c r="AN235" s="81">
        <v>0</v>
      </c>
      <c r="AO235" s="81">
        <v>0</v>
      </c>
      <c r="AP235" s="82"/>
      <c r="AQ235" s="81">
        <v>308</v>
      </c>
      <c r="AR235" s="81">
        <v>28</v>
      </c>
      <c r="AS235" s="81">
        <v>0</v>
      </c>
      <c r="AT235" s="81">
        <v>0</v>
      </c>
      <c r="AU235" s="81">
        <v>0</v>
      </c>
      <c r="AV235" s="81">
        <v>1</v>
      </c>
      <c r="AW235" s="81"/>
      <c r="AX235" s="82"/>
      <c r="AY235" s="81">
        <v>1519.9</v>
      </c>
      <c r="AZ235" s="81">
        <v>5831.4</v>
      </c>
      <c r="BA235" s="81">
        <v>0</v>
      </c>
      <c r="BB235" s="81">
        <v>0</v>
      </c>
      <c r="BC235" s="81">
        <v>0</v>
      </c>
      <c r="BD235" s="81">
        <v>1567</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2029</v>
      </c>
      <c r="B236" s="80">
        <v>17</v>
      </c>
      <c r="C236" s="80">
        <v>19</v>
      </c>
      <c r="D236" s="80">
        <v>1</v>
      </c>
      <c r="E236" s="80">
        <v>2022</v>
      </c>
      <c r="F236" s="80" t="s">
        <v>568</v>
      </c>
      <c r="G236" s="174" t="s">
        <v>2010</v>
      </c>
      <c r="H236" s="80" t="s">
        <v>2011</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324</v>
      </c>
      <c r="AR236" s="81">
        <v>28</v>
      </c>
      <c r="AS236" s="81">
        <v>0</v>
      </c>
      <c r="AT236" s="81">
        <v>0</v>
      </c>
      <c r="AU236" s="81">
        <v>0</v>
      </c>
      <c r="AV236" s="81">
        <v>1</v>
      </c>
      <c r="AW236" s="81"/>
      <c r="AX236" s="82"/>
      <c r="AY236" s="81">
        <v>1619.2000000000003</v>
      </c>
      <c r="AZ236" s="81">
        <v>5831.4</v>
      </c>
      <c r="BA236" s="81">
        <v>0</v>
      </c>
      <c r="BB236" s="81">
        <v>0</v>
      </c>
      <c r="BC236" s="81">
        <v>0</v>
      </c>
      <c r="BD236" s="81">
        <v>1567</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2030</v>
      </c>
      <c r="B237" s="80">
        <v>460</v>
      </c>
      <c r="C237" s="80">
        <v>1</v>
      </c>
      <c r="D237" s="80">
        <v>28</v>
      </c>
      <c r="E237" s="80">
        <v>1990</v>
      </c>
      <c r="F237" s="80" t="s">
        <v>562</v>
      </c>
      <c r="G237" s="80" t="s">
        <v>2031</v>
      </c>
      <c r="H237" s="80" t="s">
        <v>2032</v>
      </c>
      <c r="I237" s="177"/>
      <c r="J237" s="81">
        <v>29.624136314555088</v>
      </c>
      <c r="K237" s="81">
        <v>5.2118332953951025</v>
      </c>
      <c r="L237" s="81">
        <v>0.88831587175608073</v>
      </c>
      <c r="M237" s="81">
        <v>19.928688771882982</v>
      </c>
      <c r="N237" s="81">
        <v>35.173104155230313</v>
      </c>
      <c r="O237" s="81">
        <v>25.338448088322959</v>
      </c>
      <c r="P237" s="81">
        <v>25.509542883146974</v>
      </c>
      <c r="Q237" s="81">
        <v>2.151989524598497</v>
      </c>
      <c r="R237" s="81">
        <v>0</v>
      </c>
      <c r="S237" s="81">
        <v>1.8613386607086329</v>
      </c>
      <c r="T237" s="82"/>
      <c r="U237" s="81">
        <v>7688047</v>
      </c>
      <c r="V237" s="81">
        <v>1533</v>
      </c>
      <c r="W237" s="81">
        <v>12</v>
      </c>
      <c r="X237" s="81">
        <v>7317</v>
      </c>
      <c r="Y237" s="81">
        <v>10337</v>
      </c>
      <c r="Z237" s="81">
        <v>10422</v>
      </c>
      <c r="AA237" s="81">
        <v>6194</v>
      </c>
      <c r="AB237" s="81">
        <v>34941</v>
      </c>
      <c r="AC237" s="81">
        <v>0</v>
      </c>
      <c r="AD237" s="81">
        <v>1.8613386607086329</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2033</v>
      </c>
      <c r="B238" s="80">
        <v>461</v>
      </c>
      <c r="C238" s="80">
        <v>2</v>
      </c>
      <c r="D238" s="80">
        <v>28</v>
      </c>
      <c r="E238" s="80">
        <v>2005</v>
      </c>
      <c r="F238" s="80" t="s">
        <v>565</v>
      </c>
      <c r="G238" s="80" t="s">
        <v>2031</v>
      </c>
      <c r="H238" s="80" t="s">
        <v>2032</v>
      </c>
      <c r="I238" s="177"/>
      <c r="J238" s="81">
        <v>17.362930514392517</v>
      </c>
      <c r="K238" s="81">
        <v>3.1191524976349347</v>
      </c>
      <c r="L238" s="81">
        <v>2.4343677984270196</v>
      </c>
      <c r="M238" s="81">
        <v>28.375356676309874</v>
      </c>
      <c r="N238" s="81">
        <v>40.279837088335995</v>
      </c>
      <c r="O238" s="81">
        <v>34.143191189534086</v>
      </c>
      <c r="P238" s="81">
        <v>25.711556516578973</v>
      </c>
      <c r="Q238" s="81">
        <v>1.8228240015269159</v>
      </c>
      <c r="R238" s="81">
        <v>0</v>
      </c>
      <c r="S238" s="81">
        <v>3.7394858947500005</v>
      </c>
      <c r="T238" s="82"/>
      <c r="U238" s="81">
        <v>3963413</v>
      </c>
      <c r="V238" s="81">
        <v>1286</v>
      </c>
      <c r="W238" s="81">
        <v>33</v>
      </c>
      <c r="X238" s="81">
        <v>5714</v>
      </c>
      <c r="Y238" s="81">
        <v>10812</v>
      </c>
      <c r="Z238" s="81">
        <v>16251</v>
      </c>
      <c r="AA238" s="81">
        <v>5113</v>
      </c>
      <c r="AB238" s="81">
        <v>30940</v>
      </c>
      <c r="AC238" s="81">
        <v>0</v>
      </c>
      <c r="AD238" s="81">
        <v>3.7394858947500005</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2034</v>
      </c>
      <c r="B239" s="80">
        <v>462</v>
      </c>
      <c r="C239" s="80">
        <v>3</v>
      </c>
      <c r="D239" s="80">
        <v>28</v>
      </c>
      <c r="E239" s="80">
        <v>2006</v>
      </c>
      <c r="F239" s="80" t="s">
        <v>566</v>
      </c>
      <c r="G239" s="80" t="s">
        <v>2031</v>
      </c>
      <c r="H239" s="80" t="s">
        <v>2032</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2035</v>
      </c>
      <c r="B240" s="80">
        <v>463</v>
      </c>
      <c r="C240" s="80">
        <v>4</v>
      </c>
      <c r="D240" s="80">
        <v>28</v>
      </c>
      <c r="E240" s="80">
        <v>2007</v>
      </c>
      <c r="F240" s="80" t="s">
        <v>567</v>
      </c>
      <c r="G240" s="80" t="s">
        <v>2031</v>
      </c>
      <c r="H240" s="80" t="s">
        <v>2032</v>
      </c>
      <c r="I240" s="177"/>
      <c r="J240" s="81">
        <v>25.500753291584989</v>
      </c>
      <c r="K240" s="81">
        <v>3.2510631473792224</v>
      </c>
      <c r="L240" s="81">
        <v>2.059960120539071</v>
      </c>
      <c r="M240" s="81">
        <v>28.917813688932814</v>
      </c>
      <c r="N240" s="81">
        <v>41.935383203838825</v>
      </c>
      <c r="O240" s="81">
        <v>32.654172891799462</v>
      </c>
      <c r="P240" s="81">
        <v>25.415057519500003</v>
      </c>
      <c r="Q240" s="81">
        <v>1.8653265408601367</v>
      </c>
      <c r="R240" s="81">
        <v>0</v>
      </c>
      <c r="S240" s="81">
        <v>2.6261800930000003</v>
      </c>
      <c r="T240" s="82"/>
      <c r="U240" s="81">
        <v>5139455</v>
      </c>
      <c r="V240" s="81">
        <v>1165</v>
      </c>
      <c r="W240" s="81">
        <v>31</v>
      </c>
      <c r="X240" s="81">
        <v>7084</v>
      </c>
      <c r="Y240" s="81">
        <v>10810</v>
      </c>
      <c r="Z240" s="81">
        <v>16157</v>
      </c>
      <c r="AA240" s="81">
        <v>4977</v>
      </c>
      <c r="AB240" s="81">
        <v>29987</v>
      </c>
      <c r="AC240" s="81">
        <v>0</v>
      </c>
      <c r="AD240" s="81">
        <v>2.6261800930000003</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2036</v>
      </c>
      <c r="B241" s="80">
        <v>464</v>
      </c>
      <c r="C241" s="80">
        <v>5</v>
      </c>
      <c r="D241" s="80">
        <v>28</v>
      </c>
      <c r="E241" s="80">
        <v>2008</v>
      </c>
      <c r="F241" s="80" t="s">
        <v>84</v>
      </c>
      <c r="G241" s="80" t="s">
        <v>2031</v>
      </c>
      <c r="H241" s="80" t="s">
        <v>2032</v>
      </c>
      <c r="I241" s="177"/>
      <c r="J241" s="81">
        <v>22.933799622930863</v>
      </c>
      <c r="K241" s="81">
        <v>2.4887153025842443</v>
      </c>
      <c r="L241" s="81">
        <v>1.8242407466999424</v>
      </c>
      <c r="M241" s="81">
        <v>34.806441557910119</v>
      </c>
      <c r="N241" s="81">
        <v>40.447188434778965</v>
      </c>
      <c r="O241" s="81">
        <v>31.488355181385749</v>
      </c>
      <c r="P241" s="81">
        <v>24.865823756287774</v>
      </c>
      <c r="Q241" s="81">
        <v>1.8064072412330003</v>
      </c>
      <c r="R241" s="81">
        <v>0</v>
      </c>
      <c r="S241" s="81">
        <v>4.5756589604850006</v>
      </c>
      <c r="T241" s="82"/>
      <c r="U241" s="81">
        <v>5082938</v>
      </c>
      <c r="V241" s="81">
        <v>1165</v>
      </c>
      <c r="W241" s="81">
        <v>31</v>
      </c>
      <c r="X241" s="81">
        <v>7084</v>
      </c>
      <c r="Y241" s="81">
        <v>10815</v>
      </c>
      <c r="Z241" s="81">
        <v>16127</v>
      </c>
      <c r="AA241" s="81">
        <v>4875</v>
      </c>
      <c r="AB241" s="81">
        <v>29517</v>
      </c>
      <c r="AC241" s="81">
        <v>0</v>
      </c>
      <c r="AD241" s="81">
        <v>4.5756589604850006</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2037</v>
      </c>
      <c r="B242" s="80">
        <v>465</v>
      </c>
      <c r="C242" s="80">
        <v>6</v>
      </c>
      <c r="D242" s="80">
        <v>28</v>
      </c>
      <c r="E242" s="80">
        <v>2009</v>
      </c>
      <c r="F242" s="80" t="s">
        <v>85</v>
      </c>
      <c r="G242" s="80" t="s">
        <v>2031</v>
      </c>
      <c r="H242" s="80" t="s">
        <v>2032</v>
      </c>
      <c r="I242" s="177"/>
      <c r="J242" s="81">
        <v>21.375934050318079</v>
      </c>
      <c r="K242" s="81">
        <v>2.1356650329114601</v>
      </c>
      <c r="L242" s="81">
        <v>2.9274399748575437</v>
      </c>
      <c r="M242" s="81">
        <v>32.393771734890429</v>
      </c>
      <c r="N242" s="81">
        <v>36.151145290223468</v>
      </c>
      <c r="O242" s="81">
        <v>31.858005731487872</v>
      </c>
      <c r="P242" s="81">
        <v>23.689602396110939</v>
      </c>
      <c r="Q242" s="81">
        <v>1.6854597707030461</v>
      </c>
      <c r="R242" s="81">
        <v>0</v>
      </c>
      <c r="S242" s="81">
        <v>0.76429266200000001</v>
      </c>
      <c r="T242" s="82"/>
      <c r="U242" s="81">
        <v>3544820</v>
      </c>
      <c r="V242" s="81">
        <v>993</v>
      </c>
      <c r="W242" s="81">
        <v>85</v>
      </c>
      <c r="X242" s="81">
        <v>6856</v>
      </c>
      <c r="Y242" s="81">
        <v>10732</v>
      </c>
      <c r="Z242" s="81">
        <v>16105</v>
      </c>
      <c r="AA242" s="81">
        <v>4768</v>
      </c>
      <c r="AB242" s="81">
        <v>28911</v>
      </c>
      <c r="AC242" s="81">
        <v>0</v>
      </c>
      <c r="AD242" s="81">
        <v>0.76429266200000001</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6.74</v>
      </c>
      <c r="BJ242" s="81">
        <v>0</v>
      </c>
      <c r="BK242" s="81">
        <v>0</v>
      </c>
      <c r="BL242" s="81">
        <v>0</v>
      </c>
      <c r="BM242" s="82"/>
      <c r="BN242" s="81">
        <v>0</v>
      </c>
      <c r="BO242" s="81">
        <v>0</v>
      </c>
      <c r="BP242" s="81">
        <v>1</v>
      </c>
      <c r="BQ242" s="81">
        <v>0</v>
      </c>
      <c r="BR242" s="81">
        <v>0</v>
      </c>
      <c r="BS242" s="81">
        <v>0</v>
      </c>
      <c r="BT242"/>
      <c r="BU242" s="80"/>
      <c r="BV242" s="80"/>
      <c r="BW242" s="80"/>
      <c r="BX242" s="80"/>
      <c r="BY242" s="80"/>
      <c r="BZ242" s="80"/>
      <c r="CA242" s="80"/>
      <c r="CB242" s="80"/>
      <c r="CC242" s="80"/>
    </row>
    <row r="243" spans="1:81">
      <c r="A243" s="80" t="s">
        <v>2038</v>
      </c>
      <c r="B243" s="80">
        <v>466</v>
      </c>
      <c r="C243" s="80">
        <v>7</v>
      </c>
      <c r="D243" s="80">
        <v>28</v>
      </c>
      <c r="E243" s="80">
        <v>2010</v>
      </c>
      <c r="F243" s="80" t="s">
        <v>86</v>
      </c>
      <c r="G243" s="80" t="s">
        <v>2031</v>
      </c>
      <c r="H243" s="80" t="s">
        <v>2032</v>
      </c>
      <c r="I243" s="177"/>
      <c r="J243" s="81">
        <v>18.379181581993901</v>
      </c>
      <c r="K243" s="81">
        <v>2.2410336754948332</v>
      </c>
      <c r="L243" s="81">
        <v>2.7575168918566439</v>
      </c>
      <c r="M243" s="81">
        <v>33.543226346619811</v>
      </c>
      <c r="N243" s="81">
        <v>34.962730146575836</v>
      </c>
      <c r="O243" s="81">
        <v>31.805164410261483</v>
      </c>
      <c r="P243" s="81">
        <v>24.011012378789498</v>
      </c>
      <c r="Q243" s="81">
        <v>1.7246067409129373</v>
      </c>
      <c r="R243" s="81">
        <v>0</v>
      </c>
      <c r="S243" s="81">
        <v>3.8358637210700004</v>
      </c>
      <c r="T243" s="82"/>
      <c r="U243" s="81">
        <v>3603260</v>
      </c>
      <c r="V243" s="81">
        <v>993</v>
      </c>
      <c r="W243" s="81">
        <v>85</v>
      </c>
      <c r="X243" s="81">
        <v>6856</v>
      </c>
      <c r="Y243" s="81">
        <v>10666</v>
      </c>
      <c r="Z243" s="81">
        <v>16153</v>
      </c>
      <c r="AA243" s="81">
        <v>4712</v>
      </c>
      <c r="AB243" s="81">
        <v>28346</v>
      </c>
      <c r="AC243" s="81">
        <v>0</v>
      </c>
      <c r="AD243" s="81">
        <v>3.8358637210700004</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12.034000000000001</v>
      </c>
      <c r="BJ243" s="81">
        <v>0</v>
      </c>
      <c r="BK243" s="81">
        <v>2.2080000000000002</v>
      </c>
      <c r="BL243" s="81">
        <v>0</v>
      </c>
      <c r="BM243" s="82"/>
      <c r="BN243" s="81">
        <v>0</v>
      </c>
      <c r="BO243" s="81">
        <v>0</v>
      </c>
      <c r="BP243" s="81">
        <v>2</v>
      </c>
      <c r="BQ243" s="81">
        <v>0</v>
      </c>
      <c r="BR243" s="81">
        <v>1</v>
      </c>
      <c r="BS243" s="81">
        <v>0</v>
      </c>
      <c r="BT243"/>
      <c r="BU243" s="80">
        <v>14.242000000000001</v>
      </c>
      <c r="BV243" s="80">
        <v>0</v>
      </c>
      <c r="BW243" s="80">
        <v>0</v>
      </c>
      <c r="BX243" s="80">
        <v>0</v>
      </c>
      <c r="BY243" s="80">
        <v>0</v>
      </c>
      <c r="BZ243" s="80">
        <v>0</v>
      </c>
      <c r="CA243" s="80">
        <v>0</v>
      </c>
      <c r="CB243" s="80">
        <v>0</v>
      </c>
      <c r="CC243" s="80">
        <v>0</v>
      </c>
    </row>
    <row r="244" spans="1:81">
      <c r="A244" s="80" t="s">
        <v>2039</v>
      </c>
      <c r="B244" s="80">
        <v>467</v>
      </c>
      <c r="C244" s="80">
        <v>8</v>
      </c>
      <c r="D244" s="80">
        <v>28</v>
      </c>
      <c r="E244" s="80">
        <v>2011</v>
      </c>
      <c r="F244" s="80" t="s">
        <v>87</v>
      </c>
      <c r="G244" s="80" t="s">
        <v>2031</v>
      </c>
      <c r="H244" s="80" t="s">
        <v>2032</v>
      </c>
      <c r="I244" s="177"/>
      <c r="J244" s="81">
        <v>16.569144750330032</v>
      </c>
      <c r="K244" s="81">
        <v>2.5874323960101129</v>
      </c>
      <c r="L244" s="81">
        <v>2.8908882533050075</v>
      </c>
      <c r="M244" s="81">
        <v>38.176831745748288</v>
      </c>
      <c r="N244" s="81">
        <v>40.521023454431585</v>
      </c>
      <c r="O244" s="81">
        <v>31.2310269263679</v>
      </c>
      <c r="P244" s="81">
        <v>23.13403873525484</v>
      </c>
      <c r="Q244" s="81">
        <v>1.9621857089597603</v>
      </c>
      <c r="R244" s="81">
        <v>0</v>
      </c>
      <c r="S244" s="81">
        <v>4.5078614754999995</v>
      </c>
      <c r="T244" s="82"/>
      <c r="U244" s="81">
        <v>3518382</v>
      </c>
      <c r="V244" s="81">
        <v>993</v>
      </c>
      <c r="W244" s="81">
        <v>85</v>
      </c>
      <c r="X244" s="81">
        <v>6856</v>
      </c>
      <c r="Y244" s="81">
        <v>10680</v>
      </c>
      <c r="Z244" s="81">
        <v>16206</v>
      </c>
      <c r="AA244" s="81">
        <v>4675</v>
      </c>
      <c r="AB244" s="81">
        <v>27960</v>
      </c>
      <c r="AC244" s="81">
        <v>0</v>
      </c>
      <c r="AD244" s="81">
        <v>4.5078614754999995</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6.5640000000000001</v>
      </c>
      <c r="BI244" s="81">
        <v>6.835</v>
      </c>
      <c r="BJ244" s="81">
        <v>0</v>
      </c>
      <c r="BK244" s="81">
        <v>2.1640000000000001</v>
      </c>
      <c r="BL244" s="81">
        <v>0</v>
      </c>
      <c r="BM244" s="82"/>
      <c r="BN244" s="81">
        <v>0</v>
      </c>
      <c r="BO244" s="81">
        <v>1</v>
      </c>
      <c r="BP244" s="81">
        <v>1</v>
      </c>
      <c r="BQ244" s="81">
        <v>0</v>
      </c>
      <c r="BR244" s="81">
        <v>1</v>
      </c>
      <c r="BS244" s="81">
        <v>0</v>
      </c>
      <c r="BT244"/>
      <c r="BU244" s="80">
        <v>15.563000000000001</v>
      </c>
      <c r="BV244" s="80">
        <v>0</v>
      </c>
      <c r="BW244" s="80">
        <v>0</v>
      </c>
      <c r="BX244" s="80">
        <v>0</v>
      </c>
      <c r="BY244" s="80">
        <v>0</v>
      </c>
      <c r="BZ244" s="80">
        <v>0</v>
      </c>
      <c r="CA244" s="80">
        <v>0</v>
      </c>
      <c r="CB244" s="80">
        <v>0</v>
      </c>
      <c r="CC244" s="80">
        <v>0</v>
      </c>
    </row>
    <row r="245" spans="1:81">
      <c r="A245" s="80" t="s">
        <v>2040</v>
      </c>
      <c r="B245" s="80">
        <v>468</v>
      </c>
      <c r="C245" s="80">
        <v>9</v>
      </c>
      <c r="D245" s="80">
        <v>28</v>
      </c>
      <c r="E245" s="80">
        <v>2012</v>
      </c>
      <c r="F245" s="80" t="s">
        <v>88</v>
      </c>
      <c r="G245" s="80" t="s">
        <v>2031</v>
      </c>
      <c r="H245" s="80" t="s">
        <v>2032</v>
      </c>
      <c r="I245" s="177"/>
      <c r="J245" s="81">
        <v>26.054228761067471</v>
      </c>
      <c r="K245" s="81">
        <v>2.4771811936980663</v>
      </c>
      <c r="L245" s="81">
        <v>2.8485165831867834</v>
      </c>
      <c r="M245" s="81">
        <v>37.564206703932527</v>
      </c>
      <c r="N245" s="81">
        <v>46.913478044219268</v>
      </c>
      <c r="O245" s="81">
        <v>31.012031450122549</v>
      </c>
      <c r="P245" s="81">
        <v>23.001902282111224</v>
      </c>
      <c r="Q245" s="81">
        <v>2.0996153652950085</v>
      </c>
      <c r="R245" s="81">
        <v>0</v>
      </c>
      <c r="S245" s="81">
        <v>3.6281279139799993</v>
      </c>
      <c r="T245" s="82"/>
      <c r="U245" s="81">
        <v>4354047</v>
      </c>
      <c r="V245" s="81">
        <v>993</v>
      </c>
      <c r="W245" s="81">
        <v>85</v>
      </c>
      <c r="X245" s="81">
        <v>6856</v>
      </c>
      <c r="Y245" s="81">
        <v>10825</v>
      </c>
      <c r="Z245" s="81">
        <v>16220</v>
      </c>
      <c r="AA245" s="81">
        <v>4622</v>
      </c>
      <c r="AB245" s="81">
        <v>27537</v>
      </c>
      <c r="AC245" s="81">
        <v>0</v>
      </c>
      <c r="AD245" s="81">
        <v>3.6281279139799993</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6.5060000000000002</v>
      </c>
      <c r="BI245" s="81">
        <v>7.89</v>
      </c>
      <c r="BJ245" s="81">
        <v>0</v>
      </c>
      <c r="BK245" s="81">
        <v>0</v>
      </c>
      <c r="BL245" s="81">
        <v>0</v>
      </c>
      <c r="BM245" s="82"/>
      <c r="BN245" s="81">
        <v>0</v>
      </c>
      <c r="BO245" s="81">
        <v>1</v>
      </c>
      <c r="BP245" s="81">
        <v>1</v>
      </c>
      <c r="BQ245" s="81">
        <v>0</v>
      </c>
      <c r="BR245" s="81">
        <v>0</v>
      </c>
      <c r="BS245" s="81">
        <v>0</v>
      </c>
      <c r="BT245"/>
      <c r="BU245" s="80">
        <v>14.396000000000001</v>
      </c>
      <c r="BV245" s="80">
        <v>0</v>
      </c>
      <c r="BW245" s="80">
        <v>0</v>
      </c>
      <c r="BX245" s="80">
        <v>0</v>
      </c>
      <c r="BY245" s="80">
        <v>0</v>
      </c>
      <c r="BZ245" s="80">
        <v>0</v>
      </c>
      <c r="CA245" s="80">
        <v>0</v>
      </c>
      <c r="CB245" s="80">
        <v>0</v>
      </c>
      <c r="CC245" s="80">
        <v>0</v>
      </c>
    </row>
    <row r="246" spans="1:81">
      <c r="A246" s="80" t="s">
        <v>2041</v>
      </c>
      <c r="B246" s="80">
        <v>469</v>
      </c>
      <c r="C246" s="80">
        <v>10</v>
      </c>
      <c r="D246" s="80">
        <v>28</v>
      </c>
      <c r="E246" s="80">
        <v>2013</v>
      </c>
      <c r="F246" s="80" t="s">
        <v>89</v>
      </c>
      <c r="G246" s="80" t="s">
        <v>2031</v>
      </c>
      <c r="H246" s="80" t="s">
        <v>2032</v>
      </c>
      <c r="I246" s="177"/>
      <c r="J246" s="81">
        <v>25.442320928120818</v>
      </c>
      <c r="K246" s="81">
        <v>2.4256613027196305</v>
      </c>
      <c r="L246" s="81">
        <v>2.3381493010501542</v>
      </c>
      <c r="M246" s="81">
        <v>38.842764775242308</v>
      </c>
      <c r="N246" s="81">
        <v>42.395212488740881</v>
      </c>
      <c r="O246" s="81">
        <v>29.853132568873814</v>
      </c>
      <c r="P246" s="81">
        <v>22.609016061630644</v>
      </c>
      <c r="Q246" s="81">
        <v>2.0975911430456442</v>
      </c>
      <c r="R246" s="81">
        <v>0</v>
      </c>
      <c r="S246" s="81">
        <v>3.7137753410000003</v>
      </c>
      <c r="T246" s="82"/>
      <c r="U246" s="81">
        <v>3672735</v>
      </c>
      <c r="V246" s="81">
        <v>993</v>
      </c>
      <c r="W246" s="81">
        <v>85</v>
      </c>
      <c r="X246" s="81">
        <v>6856</v>
      </c>
      <c r="Y246" s="81">
        <v>10681</v>
      </c>
      <c r="Z246" s="81">
        <v>16311</v>
      </c>
      <c r="AA246" s="81">
        <v>4526</v>
      </c>
      <c r="AB246" s="81">
        <v>27116</v>
      </c>
      <c r="AC246" s="81">
        <v>0</v>
      </c>
      <c r="AD246" s="81">
        <v>3.7137753410000003</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5.9509999999999996</v>
      </c>
      <c r="BI246" s="81">
        <v>7.4470000000000001</v>
      </c>
      <c r="BJ246" s="81">
        <v>0</v>
      </c>
      <c r="BK246" s="81">
        <v>0</v>
      </c>
      <c r="BL246" s="81">
        <v>0</v>
      </c>
      <c r="BM246" s="82"/>
      <c r="BN246" s="81">
        <v>0</v>
      </c>
      <c r="BO246" s="81">
        <v>1</v>
      </c>
      <c r="BP246" s="81">
        <v>1</v>
      </c>
      <c r="BQ246" s="81">
        <v>0</v>
      </c>
      <c r="BR246" s="81">
        <v>0</v>
      </c>
      <c r="BS246" s="81">
        <v>0</v>
      </c>
      <c r="BT246"/>
      <c r="BU246" s="80">
        <v>13.398</v>
      </c>
      <c r="BV246" s="80">
        <v>0</v>
      </c>
      <c r="BW246" s="80">
        <v>0</v>
      </c>
      <c r="BX246" s="80">
        <v>0</v>
      </c>
      <c r="BY246" s="80">
        <v>0</v>
      </c>
      <c r="BZ246" s="80">
        <v>0</v>
      </c>
      <c r="CA246" s="80">
        <v>0</v>
      </c>
      <c r="CB246" s="80">
        <v>0</v>
      </c>
      <c r="CC246" s="80">
        <v>0</v>
      </c>
    </row>
    <row r="247" spans="1:81">
      <c r="A247" s="80" t="s">
        <v>2042</v>
      </c>
      <c r="B247" s="80">
        <v>470</v>
      </c>
      <c r="C247" s="80">
        <v>11</v>
      </c>
      <c r="D247" s="80">
        <v>28</v>
      </c>
      <c r="E247" s="80">
        <v>2014</v>
      </c>
      <c r="F247" s="80" t="s">
        <v>90</v>
      </c>
      <c r="G247" s="80" t="s">
        <v>2031</v>
      </c>
      <c r="H247" s="80" t="s">
        <v>2032</v>
      </c>
      <c r="I247" s="177"/>
      <c r="J247" s="81">
        <v>23.337956312323023</v>
      </c>
      <c r="K247" s="81">
        <v>2.487630042010279</v>
      </c>
      <c r="L247" s="81">
        <v>1.8033712582524721</v>
      </c>
      <c r="M247" s="81">
        <v>34.837575862803838</v>
      </c>
      <c r="N247" s="81">
        <v>35.885074843194829</v>
      </c>
      <c r="O247" s="81">
        <v>28.296209825377552</v>
      </c>
      <c r="P247" s="81">
        <v>22.872226477988203</v>
      </c>
      <c r="Q247" s="81">
        <v>1.9665277100073844</v>
      </c>
      <c r="R247" s="81">
        <v>0</v>
      </c>
      <c r="S247" s="81">
        <v>4.0271026067999998</v>
      </c>
      <c r="T247" s="82"/>
      <c r="U247" s="81">
        <v>4180843</v>
      </c>
      <c r="V247" s="81">
        <v>939</v>
      </c>
      <c r="W247" s="81">
        <v>63</v>
      </c>
      <c r="X247" s="81">
        <v>6390</v>
      </c>
      <c r="Y247" s="81">
        <v>10635</v>
      </c>
      <c r="Z247" s="81">
        <v>16283</v>
      </c>
      <c r="AA247" s="81">
        <v>4555</v>
      </c>
      <c r="AB247" s="81">
        <v>26496</v>
      </c>
      <c r="AC247" s="81">
        <v>0</v>
      </c>
      <c r="AD247" s="81">
        <v>4.0271026067999998</v>
      </c>
      <c r="AE247" s="82"/>
      <c r="AF247" s="81">
        <v>33248132.741324887</v>
      </c>
      <c r="AG247" s="81">
        <v>2017829.8293512578</v>
      </c>
      <c r="AH247" s="81">
        <v>471495.32311856328</v>
      </c>
      <c r="AI247" s="81">
        <v>43079801.099939287</v>
      </c>
      <c r="AJ247" s="81">
        <v>47634320.056973644</v>
      </c>
      <c r="AK247" s="81">
        <v>0</v>
      </c>
      <c r="AL247" s="81">
        <v>0</v>
      </c>
      <c r="AM247" s="81">
        <v>3637504.86457622</v>
      </c>
      <c r="AN247" s="81">
        <v>0</v>
      </c>
      <c r="AO247" s="81">
        <v>0</v>
      </c>
      <c r="AP247" s="82"/>
      <c r="AQ247" s="81">
        <v>408</v>
      </c>
      <c r="AR247" s="81">
        <v>69</v>
      </c>
      <c r="AS247" s="81">
        <v>0</v>
      </c>
      <c r="AT247" s="81">
        <v>1</v>
      </c>
      <c r="AU247" s="81">
        <v>0</v>
      </c>
      <c r="AV247" s="81">
        <v>0</v>
      </c>
      <c r="AW247" s="81" t="s">
        <v>564</v>
      </c>
      <c r="AX247" s="82"/>
      <c r="AY247" s="81">
        <v>1631.2</v>
      </c>
      <c r="AZ247" s="81">
        <v>2775.2</v>
      </c>
      <c r="BA247" s="81">
        <v>0</v>
      </c>
      <c r="BB247" s="81">
        <v>340</v>
      </c>
      <c r="BC247" s="81">
        <v>0</v>
      </c>
      <c r="BD247" s="81">
        <v>0</v>
      </c>
      <c r="BE247" s="81" t="s">
        <v>564</v>
      </c>
      <c r="BF247" s="82"/>
      <c r="BG247" s="81">
        <v>0</v>
      </c>
      <c r="BH247" s="81">
        <v>6.234</v>
      </c>
      <c r="BI247" s="81">
        <v>7.09</v>
      </c>
      <c r="BJ247" s="81">
        <v>0</v>
      </c>
      <c r="BK247" s="81">
        <v>0</v>
      </c>
      <c r="BL247" s="81">
        <v>0</v>
      </c>
      <c r="BM247" s="82"/>
      <c r="BN247" s="81">
        <v>0</v>
      </c>
      <c r="BO247" s="81">
        <v>1</v>
      </c>
      <c r="BP247" s="81">
        <v>1</v>
      </c>
      <c r="BQ247" s="81">
        <v>0</v>
      </c>
      <c r="BR247" s="81">
        <v>0</v>
      </c>
      <c r="BS247" s="81">
        <v>0</v>
      </c>
      <c r="BT247"/>
      <c r="BU247" s="80">
        <v>13.324</v>
      </c>
      <c r="BV247" s="80">
        <v>0</v>
      </c>
      <c r="BW247" s="80">
        <v>0</v>
      </c>
      <c r="BX247" s="80">
        <v>0</v>
      </c>
      <c r="BY247" s="80">
        <v>0</v>
      </c>
      <c r="BZ247" s="80">
        <v>0</v>
      </c>
      <c r="CA247" s="80">
        <v>0</v>
      </c>
      <c r="CB247" s="80">
        <v>0</v>
      </c>
      <c r="CC247" s="80">
        <v>0</v>
      </c>
    </row>
    <row r="248" spans="1:81">
      <c r="A248" s="80" t="s">
        <v>2043</v>
      </c>
      <c r="B248" s="80">
        <v>471</v>
      </c>
      <c r="C248" s="80">
        <v>12</v>
      </c>
      <c r="D248" s="80">
        <v>28</v>
      </c>
      <c r="E248" s="80">
        <v>2015</v>
      </c>
      <c r="F248" s="80" t="s">
        <v>91</v>
      </c>
      <c r="G248" s="80" t="s">
        <v>2031</v>
      </c>
      <c r="H248" s="80" t="s">
        <v>2032</v>
      </c>
      <c r="I248" s="177"/>
      <c r="J248" s="81">
        <v>19.680629432014875</v>
      </c>
      <c r="K248" s="81">
        <v>2.3073240037177447</v>
      </c>
      <c r="L248" s="81">
        <v>1.8194937072842443</v>
      </c>
      <c r="M248" s="81">
        <v>31.318114917782953</v>
      </c>
      <c r="N248" s="81">
        <v>37.749693147843281</v>
      </c>
      <c r="O248" s="81">
        <v>27.852343761724356</v>
      </c>
      <c r="P248" s="81">
        <v>22.844995066708474</v>
      </c>
      <c r="Q248" s="81">
        <v>1.8886589400858569</v>
      </c>
      <c r="R248" s="81">
        <v>0</v>
      </c>
      <c r="S248" s="81">
        <v>5.4998375036370852</v>
      </c>
      <c r="T248" s="82"/>
      <c r="U248" s="81">
        <v>3993826</v>
      </c>
      <c r="V248" s="81">
        <v>939</v>
      </c>
      <c r="W248" s="81">
        <v>63</v>
      </c>
      <c r="X248" s="81">
        <v>6390</v>
      </c>
      <c r="Y248" s="81">
        <v>10616</v>
      </c>
      <c r="Z248" s="81">
        <v>16182</v>
      </c>
      <c r="AA248" s="81">
        <v>4546</v>
      </c>
      <c r="AB248" s="81">
        <v>25994</v>
      </c>
      <c r="AC248" s="81">
        <v>0</v>
      </c>
      <c r="AD248" s="81">
        <v>5.4998375036370852</v>
      </c>
      <c r="AE248" s="82"/>
      <c r="AF248" s="81">
        <v>29896239.356882636</v>
      </c>
      <c r="AG248" s="81">
        <v>1726039.5275755299</v>
      </c>
      <c r="AH248" s="81">
        <v>382291.77149149327</v>
      </c>
      <c r="AI248" s="81">
        <v>40937601.847855203</v>
      </c>
      <c r="AJ248" s="81">
        <v>53329256.026870579</v>
      </c>
      <c r="AK248" s="81">
        <v>0</v>
      </c>
      <c r="AL248" s="81">
        <v>0</v>
      </c>
      <c r="AM248" s="81">
        <v>3562368.6592711001</v>
      </c>
      <c r="AN248" s="81">
        <v>0</v>
      </c>
      <c r="AO248" s="81">
        <v>0</v>
      </c>
      <c r="AP248" s="82"/>
      <c r="AQ248" s="81">
        <v>441</v>
      </c>
      <c r="AR248" s="81">
        <v>100</v>
      </c>
      <c r="AS248" s="81">
        <v>0</v>
      </c>
      <c r="AT248" s="81">
        <v>1</v>
      </c>
      <c r="AU248" s="81">
        <v>0</v>
      </c>
      <c r="AV248" s="81">
        <v>0</v>
      </c>
      <c r="AW248" s="81" t="s">
        <v>564</v>
      </c>
      <c r="AX248" s="82"/>
      <c r="AY248" s="81">
        <v>1792.4</v>
      </c>
      <c r="AZ248" s="81">
        <v>4022.3</v>
      </c>
      <c r="BA248" s="81">
        <v>0</v>
      </c>
      <c r="BB248" s="81">
        <v>340</v>
      </c>
      <c r="BC248" s="81">
        <v>0</v>
      </c>
      <c r="BD248" s="81">
        <v>0</v>
      </c>
      <c r="BE248" s="81" t="s">
        <v>564</v>
      </c>
      <c r="BF248" s="82"/>
      <c r="BG248" s="81">
        <v>0</v>
      </c>
      <c r="BH248" s="81">
        <v>5.45</v>
      </c>
      <c r="BI248" s="81">
        <v>6.4029999999999996</v>
      </c>
      <c r="BJ248" s="81">
        <v>0</v>
      </c>
      <c r="BK248" s="81">
        <v>0</v>
      </c>
      <c r="BL248" s="81">
        <v>0</v>
      </c>
      <c r="BM248" s="82"/>
      <c r="BN248" s="81">
        <v>0</v>
      </c>
      <c r="BO248" s="81">
        <v>1</v>
      </c>
      <c r="BP248" s="81">
        <v>1</v>
      </c>
      <c r="BQ248" s="81">
        <v>0</v>
      </c>
      <c r="BR248" s="81">
        <v>0</v>
      </c>
      <c r="BS248" s="81">
        <v>0</v>
      </c>
      <c r="BT248"/>
      <c r="BU248" s="80">
        <v>11.853</v>
      </c>
      <c r="BV248" s="80">
        <v>0</v>
      </c>
      <c r="BW248" s="80">
        <v>0</v>
      </c>
      <c r="BX248" s="80">
        <v>0</v>
      </c>
      <c r="BY248" s="80">
        <v>0</v>
      </c>
      <c r="BZ248" s="80">
        <v>0</v>
      </c>
      <c r="CA248" s="80">
        <v>0</v>
      </c>
      <c r="CB248" s="80">
        <v>0</v>
      </c>
      <c r="CC248" s="80">
        <v>0</v>
      </c>
    </row>
    <row r="249" spans="1:81">
      <c r="A249" s="80" t="s">
        <v>2044</v>
      </c>
      <c r="B249" s="80">
        <v>472</v>
      </c>
      <c r="C249" s="80">
        <v>13</v>
      </c>
      <c r="D249" s="80">
        <v>28</v>
      </c>
      <c r="E249" s="80">
        <v>2016</v>
      </c>
      <c r="F249" s="80" t="s">
        <v>92</v>
      </c>
      <c r="G249" s="80" t="s">
        <v>2031</v>
      </c>
      <c r="H249" s="80" t="s">
        <v>2032</v>
      </c>
      <c r="I249" s="177"/>
      <c r="J249" s="81">
        <v>19.137559982272361</v>
      </c>
      <c r="K249" s="81">
        <v>2.5236995710737116</v>
      </c>
      <c r="L249" s="81">
        <v>2.1144626193421061</v>
      </c>
      <c r="M249" s="81">
        <v>26.598253847286308</v>
      </c>
      <c r="N249" s="81">
        <v>34.977464297007742</v>
      </c>
      <c r="O249" s="81">
        <v>27.45631038965487</v>
      </c>
      <c r="P249" s="81">
        <v>22.146054575448758</v>
      </c>
      <c r="Q249" s="81">
        <v>1.7999159657348327</v>
      </c>
      <c r="R249" s="81">
        <v>0</v>
      </c>
      <c r="S249" s="81">
        <v>4.8690640162620538</v>
      </c>
      <c r="T249" s="82"/>
      <c r="U249" s="81">
        <v>3711290</v>
      </c>
      <c r="V249" s="81">
        <v>939</v>
      </c>
      <c r="W249" s="81">
        <v>63</v>
      </c>
      <c r="X249" s="81">
        <v>6390</v>
      </c>
      <c r="Y249" s="81">
        <v>10565</v>
      </c>
      <c r="Z249" s="81">
        <v>16148</v>
      </c>
      <c r="AA249" s="81">
        <v>4558</v>
      </c>
      <c r="AB249" s="81">
        <v>25483</v>
      </c>
      <c r="AC249" s="81">
        <v>0</v>
      </c>
      <c r="AD249" s="81">
        <v>4.8690640162620538</v>
      </c>
      <c r="AE249" s="82"/>
      <c r="AF249" s="81">
        <v>28795073.949753109</v>
      </c>
      <c r="AG249" s="81">
        <v>1895946.7500473801</v>
      </c>
      <c r="AH249" s="81">
        <v>362090.70418006019</v>
      </c>
      <c r="AI249" s="81">
        <v>40916526.639533497</v>
      </c>
      <c r="AJ249" s="81">
        <v>48308494.792448692</v>
      </c>
      <c r="AK249" s="81">
        <v>0</v>
      </c>
      <c r="AL249" s="81">
        <v>0</v>
      </c>
      <c r="AM249" s="81">
        <v>3495051.4569927752</v>
      </c>
      <c r="AN249" s="81">
        <v>0</v>
      </c>
      <c r="AO249" s="81">
        <v>0</v>
      </c>
      <c r="AP249" s="82"/>
      <c r="AQ249" s="81">
        <v>465</v>
      </c>
      <c r="AR249" s="81">
        <v>118</v>
      </c>
      <c r="AS249" s="81">
        <v>0</v>
      </c>
      <c r="AT249" s="81">
        <v>1</v>
      </c>
      <c r="AU249" s="81">
        <v>0</v>
      </c>
      <c r="AV249" s="81">
        <v>0</v>
      </c>
      <c r="AW249" s="81" t="s">
        <v>564</v>
      </c>
      <c r="AX249" s="82"/>
      <c r="AY249" s="81">
        <v>1915.2</v>
      </c>
      <c r="AZ249" s="81">
        <v>4736.5</v>
      </c>
      <c r="BA249" s="81">
        <v>0</v>
      </c>
      <c r="BB249" s="81">
        <v>340</v>
      </c>
      <c r="BC249" s="81">
        <v>0</v>
      </c>
      <c r="BD249" s="81">
        <v>0</v>
      </c>
      <c r="BE249" s="81" t="s">
        <v>564</v>
      </c>
      <c r="BF249" s="82"/>
      <c r="BG249" s="81">
        <v>0</v>
      </c>
      <c r="BH249" s="81">
        <v>5.4880000000000004</v>
      </c>
      <c r="BI249" s="81">
        <v>0</v>
      </c>
      <c r="BJ249" s="81">
        <v>0</v>
      </c>
      <c r="BK249" s="81">
        <v>0</v>
      </c>
      <c r="BL249" s="81">
        <v>0</v>
      </c>
      <c r="BM249" s="82"/>
      <c r="BN249" s="81">
        <v>0</v>
      </c>
      <c r="BO249" s="81">
        <v>1</v>
      </c>
      <c r="BP249" s="81">
        <v>0</v>
      </c>
      <c r="BQ249" s="81">
        <v>0</v>
      </c>
      <c r="BR249" s="81">
        <v>0</v>
      </c>
      <c r="BS249" s="81">
        <v>0</v>
      </c>
      <c r="BT249"/>
      <c r="BU249" s="80">
        <v>5.4880000000000004</v>
      </c>
      <c r="BV249" s="80">
        <v>0</v>
      </c>
      <c r="BW249" s="80">
        <v>0</v>
      </c>
      <c r="BX249" s="80">
        <v>0</v>
      </c>
      <c r="BY249" s="80">
        <v>0</v>
      </c>
      <c r="BZ249" s="80">
        <v>0</v>
      </c>
      <c r="CA249" s="80">
        <v>0</v>
      </c>
      <c r="CB249" s="80">
        <v>0</v>
      </c>
      <c r="CC249" s="80">
        <v>0</v>
      </c>
    </row>
    <row r="250" spans="1:81">
      <c r="A250" s="80" t="s">
        <v>2045</v>
      </c>
      <c r="B250" s="80">
        <v>473</v>
      </c>
      <c r="C250" s="80">
        <v>14</v>
      </c>
      <c r="D250" s="80">
        <v>28</v>
      </c>
      <c r="E250" s="80">
        <v>2017</v>
      </c>
      <c r="F250" s="80" t="s">
        <v>71</v>
      </c>
      <c r="G250" s="80" t="s">
        <v>2031</v>
      </c>
      <c r="H250" s="80" t="s">
        <v>2032</v>
      </c>
      <c r="I250" s="177"/>
      <c r="J250" s="81">
        <v>16.920195221898165</v>
      </c>
      <c r="K250" s="81">
        <v>2.5263547534939086</v>
      </c>
      <c r="L250" s="81">
        <v>1.9712275651171909</v>
      </c>
      <c r="M250" s="81">
        <v>26.883093527265689</v>
      </c>
      <c r="N250" s="81">
        <v>37.673080731371122</v>
      </c>
      <c r="O250" s="81">
        <v>26.742353853735132</v>
      </c>
      <c r="P250" s="81">
        <v>21.914036298137276</v>
      </c>
      <c r="Q250" s="81">
        <v>1.70259882419793</v>
      </c>
      <c r="R250" s="81">
        <v>0</v>
      </c>
      <c r="S250" s="81">
        <v>4.7604505132588484</v>
      </c>
      <c r="T250" s="82"/>
      <c r="U250" s="81">
        <v>3907510</v>
      </c>
      <c r="V250" s="81">
        <v>939</v>
      </c>
      <c r="W250" s="81">
        <v>63</v>
      </c>
      <c r="X250" s="81">
        <v>6390</v>
      </c>
      <c r="Y250" s="81">
        <v>10537</v>
      </c>
      <c r="Z250" s="81">
        <v>15989</v>
      </c>
      <c r="AA250" s="81">
        <v>4539</v>
      </c>
      <c r="AB250" s="81">
        <v>24928</v>
      </c>
      <c r="AC250" s="81">
        <v>0</v>
      </c>
      <c r="AD250" s="81">
        <v>4.7604505132588484</v>
      </c>
      <c r="AE250" s="82"/>
      <c r="AF250" s="81">
        <v>26552936.83615477</v>
      </c>
      <c r="AG250" s="81">
        <v>1926294.0838352011</v>
      </c>
      <c r="AH250" s="81">
        <v>433183.63612796779</v>
      </c>
      <c r="AI250" s="81">
        <v>42503471.862209417</v>
      </c>
      <c r="AJ250" s="81">
        <v>52818320.118835621</v>
      </c>
      <c r="AK250" s="81">
        <v>0</v>
      </c>
      <c r="AL250" s="81">
        <v>0</v>
      </c>
      <c r="AM250" s="81">
        <v>3424281.638869097</v>
      </c>
      <c r="AN250" s="81">
        <v>0</v>
      </c>
      <c r="AO250" s="81">
        <v>0</v>
      </c>
      <c r="AP250" s="82"/>
      <c r="AQ250" s="81">
        <v>485</v>
      </c>
      <c r="AR250" s="81">
        <v>128</v>
      </c>
      <c r="AS250" s="81">
        <v>0</v>
      </c>
      <c r="AT250" s="81">
        <v>1</v>
      </c>
      <c r="AU250" s="81">
        <v>0</v>
      </c>
      <c r="AV250" s="81">
        <v>0</v>
      </c>
      <c r="AW250" s="81" t="s">
        <v>564</v>
      </c>
      <c r="AX250" s="82"/>
      <c r="AY250" s="81">
        <v>2021.3</v>
      </c>
      <c r="AZ250" s="81">
        <v>5090.5</v>
      </c>
      <c r="BA250" s="81">
        <v>0</v>
      </c>
      <c r="BB250" s="81">
        <v>340</v>
      </c>
      <c r="BC250" s="81">
        <v>0</v>
      </c>
      <c r="BD250" s="81">
        <v>0</v>
      </c>
      <c r="BE250" s="81" t="s">
        <v>564</v>
      </c>
      <c r="BF250" s="82"/>
      <c r="BG250" s="81">
        <v>0</v>
      </c>
      <c r="BH250" s="81">
        <v>5.71</v>
      </c>
      <c r="BI250" s="81">
        <v>5.5419999999999998</v>
      </c>
      <c r="BJ250" s="81">
        <v>0</v>
      </c>
      <c r="BK250" s="81">
        <v>0</v>
      </c>
      <c r="BL250" s="81">
        <v>0</v>
      </c>
      <c r="BM250" s="82"/>
      <c r="BN250" s="81">
        <v>0</v>
      </c>
      <c r="BO250" s="81">
        <v>1</v>
      </c>
      <c r="BP250" s="81">
        <v>1</v>
      </c>
      <c r="BQ250" s="81">
        <v>0</v>
      </c>
      <c r="BR250" s="81">
        <v>0</v>
      </c>
      <c r="BS250" s="81">
        <v>0</v>
      </c>
      <c r="BT250"/>
      <c r="BU250" s="80">
        <v>11.252000000000001</v>
      </c>
      <c r="BV250" s="80">
        <v>0</v>
      </c>
      <c r="BW250" s="80">
        <v>0</v>
      </c>
      <c r="BX250" s="80">
        <v>0</v>
      </c>
      <c r="BY250" s="80">
        <v>0</v>
      </c>
      <c r="BZ250" s="80">
        <v>0</v>
      </c>
      <c r="CA250" s="80">
        <v>0</v>
      </c>
      <c r="CB250" s="80">
        <v>0</v>
      </c>
      <c r="CC250" s="80">
        <v>0</v>
      </c>
    </row>
    <row r="251" spans="1:81">
      <c r="A251" s="80" t="s">
        <v>2046</v>
      </c>
      <c r="B251" s="80">
        <v>474</v>
      </c>
      <c r="C251" s="80">
        <v>15</v>
      </c>
      <c r="D251" s="80">
        <v>28</v>
      </c>
      <c r="E251" s="80">
        <v>2018</v>
      </c>
      <c r="F251" s="80" t="s">
        <v>93</v>
      </c>
      <c r="G251" s="80" t="s">
        <v>2031</v>
      </c>
      <c r="H251" s="80" t="s">
        <v>2032</v>
      </c>
      <c r="I251" s="177"/>
      <c r="J251" s="81">
        <v>16.804338669782091</v>
      </c>
      <c r="K251" s="81">
        <v>2.4120936263260586</v>
      </c>
      <c r="L251" s="81">
        <v>1.7443566832172896</v>
      </c>
      <c r="M251" s="81">
        <v>24.987875916601201</v>
      </c>
      <c r="N251" s="81">
        <v>34.382953831621251</v>
      </c>
      <c r="O251" s="81">
        <v>26.11191575673309</v>
      </c>
      <c r="P251" s="81">
        <v>21.657659698030734</v>
      </c>
      <c r="Q251" s="81">
        <v>1.5394262439436659</v>
      </c>
      <c r="R251" s="81">
        <v>0</v>
      </c>
      <c r="S251" s="81">
        <v>3.2275259249201627</v>
      </c>
      <c r="T251" s="82"/>
      <c r="U251" s="81">
        <v>3939081</v>
      </c>
      <c r="V251" s="81">
        <v>939</v>
      </c>
      <c r="W251" s="81">
        <v>63</v>
      </c>
      <c r="X251" s="81">
        <v>6390</v>
      </c>
      <c r="Y251" s="81">
        <v>10429</v>
      </c>
      <c r="Z251" s="81">
        <v>15911</v>
      </c>
      <c r="AA251" s="81">
        <v>4531</v>
      </c>
      <c r="AB251" s="81">
        <v>24289</v>
      </c>
      <c r="AC251" s="81">
        <v>0</v>
      </c>
      <c r="AD251" s="81">
        <v>3.2275259249201631</v>
      </c>
      <c r="AE251" s="82"/>
      <c r="AF251" s="81">
        <v>25707870.65298548</v>
      </c>
      <c r="AG251" s="81">
        <v>1738416.2811040881</v>
      </c>
      <c r="AH251" s="81">
        <v>404825.14146717428</v>
      </c>
      <c r="AI251" s="81">
        <v>39014664.910706557</v>
      </c>
      <c r="AJ251" s="81">
        <v>49275367.292015553</v>
      </c>
      <c r="AK251" s="81">
        <v>0</v>
      </c>
      <c r="AL251" s="81">
        <v>0</v>
      </c>
      <c r="AM251" s="81">
        <v>3343407.828075239</v>
      </c>
      <c r="AN251" s="81">
        <v>0</v>
      </c>
      <c r="AO251" s="81">
        <v>0</v>
      </c>
      <c r="AP251" s="82"/>
      <c r="AQ251" s="81">
        <v>513</v>
      </c>
      <c r="AR251" s="81">
        <v>138</v>
      </c>
      <c r="AS251" s="81">
        <v>0</v>
      </c>
      <c r="AT251" s="81">
        <v>1</v>
      </c>
      <c r="AU251" s="81">
        <v>0</v>
      </c>
      <c r="AV251" s="81">
        <v>1</v>
      </c>
      <c r="AW251" s="81" t="s">
        <v>564</v>
      </c>
      <c r="AX251" s="82"/>
      <c r="AY251" s="81">
        <v>2162.4</v>
      </c>
      <c r="AZ251" s="81">
        <v>5958</v>
      </c>
      <c r="BA251" s="81">
        <v>0</v>
      </c>
      <c r="BB251" s="81">
        <v>340</v>
      </c>
      <c r="BC251" s="81">
        <v>0</v>
      </c>
      <c r="BD251" s="81">
        <v>14500</v>
      </c>
      <c r="BE251" s="81" t="s">
        <v>564</v>
      </c>
      <c r="BF251" s="82"/>
      <c r="BG251" s="81">
        <v>0</v>
      </c>
      <c r="BH251" s="81">
        <v>6.992</v>
      </c>
      <c r="BI251" s="81">
        <v>4.8719999999999999</v>
      </c>
      <c r="BJ251" s="81">
        <v>0</v>
      </c>
      <c r="BK251" s="81">
        <v>0</v>
      </c>
      <c r="BL251" s="81">
        <v>0</v>
      </c>
      <c r="BM251" s="82"/>
      <c r="BN251" s="81">
        <v>0</v>
      </c>
      <c r="BO251" s="81">
        <v>1</v>
      </c>
      <c r="BP251" s="81">
        <v>1</v>
      </c>
      <c r="BQ251" s="81">
        <v>0</v>
      </c>
      <c r="BR251" s="81">
        <v>0</v>
      </c>
      <c r="BS251" s="81">
        <v>0</v>
      </c>
      <c r="BT251"/>
      <c r="BU251" s="80">
        <v>11.864000000000001</v>
      </c>
      <c r="BV251" s="80">
        <v>0</v>
      </c>
      <c r="BW251" s="80">
        <v>0</v>
      </c>
      <c r="BX251" s="80">
        <v>0</v>
      </c>
      <c r="BY251" s="80">
        <v>0</v>
      </c>
      <c r="BZ251" s="80">
        <v>0</v>
      </c>
      <c r="CA251" s="80">
        <v>0</v>
      </c>
      <c r="CB251" s="80">
        <v>0</v>
      </c>
      <c r="CC251" s="80">
        <v>0</v>
      </c>
    </row>
    <row r="252" spans="1:81">
      <c r="A252" s="80" t="s">
        <v>2047</v>
      </c>
      <c r="B252" s="80">
        <v>475</v>
      </c>
      <c r="C252" s="80">
        <v>16</v>
      </c>
      <c r="D252" s="80">
        <v>28</v>
      </c>
      <c r="E252" s="80">
        <v>2019</v>
      </c>
      <c r="F252" s="80" t="s">
        <v>73</v>
      </c>
      <c r="G252" s="80" t="s">
        <v>2031</v>
      </c>
      <c r="H252" s="80" t="s">
        <v>2032</v>
      </c>
      <c r="I252" s="177"/>
      <c r="J252" s="81">
        <v>16.771832073130167</v>
      </c>
      <c r="K252" s="81">
        <v>2.1761591252239927</v>
      </c>
      <c r="L252" s="81">
        <v>1.758336330049562</v>
      </c>
      <c r="M252" s="81">
        <v>24.287299379845376</v>
      </c>
      <c r="N252" s="81">
        <v>29.858526637258809</v>
      </c>
      <c r="O252" s="81">
        <v>25.059557291772723</v>
      </c>
      <c r="P252" s="81">
        <v>21.363464353450116</v>
      </c>
      <c r="Q252" s="81">
        <v>1.4658923045684056</v>
      </c>
      <c r="R252" s="81">
        <v>0</v>
      </c>
      <c r="S252" s="81">
        <v>3.013390979128157</v>
      </c>
      <c r="T252" s="82"/>
      <c r="U252" s="81">
        <v>3937005</v>
      </c>
      <c r="V252" s="81">
        <v>939</v>
      </c>
      <c r="W252" s="81">
        <v>63</v>
      </c>
      <c r="X252" s="81">
        <v>6390</v>
      </c>
      <c r="Y252" s="81">
        <v>10359</v>
      </c>
      <c r="Z252" s="81">
        <v>15689</v>
      </c>
      <c r="AA252" s="81">
        <v>4436</v>
      </c>
      <c r="AB252" s="81">
        <v>23755</v>
      </c>
      <c r="AC252" s="81">
        <v>0</v>
      </c>
      <c r="AD252" s="81">
        <v>3.013390979128157</v>
      </c>
      <c r="AE252" s="82"/>
      <c r="AF252" s="81">
        <v>26334067.529945929</v>
      </c>
      <c r="AG252" s="81">
        <v>1625723.0032319641</v>
      </c>
      <c r="AH252" s="81">
        <v>431205.9627906594</v>
      </c>
      <c r="AI252" s="81">
        <v>39068790.290013403</v>
      </c>
      <c r="AJ252" s="81">
        <v>42171719.010584623</v>
      </c>
      <c r="AK252" s="81">
        <v>0</v>
      </c>
      <c r="AL252" s="81">
        <v>0</v>
      </c>
      <c r="AM252" s="81">
        <v>3235252.1724557434</v>
      </c>
      <c r="AN252" s="81">
        <v>0</v>
      </c>
      <c r="AO252" s="81">
        <v>0</v>
      </c>
      <c r="AP252" s="82"/>
      <c r="AQ252" s="81">
        <v>534</v>
      </c>
      <c r="AR252" s="81">
        <v>151</v>
      </c>
      <c r="AS252" s="81">
        <v>0</v>
      </c>
      <c r="AT252" s="81">
        <v>2</v>
      </c>
      <c r="AU252" s="81">
        <v>0</v>
      </c>
      <c r="AV252" s="81">
        <v>1</v>
      </c>
      <c r="AW252" s="81" t="s">
        <v>564</v>
      </c>
      <c r="AX252" s="82"/>
      <c r="AY252" s="81">
        <v>2277</v>
      </c>
      <c r="AZ252" s="81">
        <v>6420.7</v>
      </c>
      <c r="BA252" s="81">
        <v>0</v>
      </c>
      <c r="BB252" s="81">
        <v>500</v>
      </c>
      <c r="BC252" s="81">
        <v>0</v>
      </c>
      <c r="BD252" s="81">
        <v>14500</v>
      </c>
      <c r="BE252" s="81" t="s">
        <v>564</v>
      </c>
      <c r="BF252" s="82"/>
      <c r="BG252" s="81">
        <v>0</v>
      </c>
      <c r="BH252" s="81">
        <v>5.9180000000000001</v>
      </c>
      <c r="BI252" s="81">
        <v>6.08</v>
      </c>
      <c r="BJ252" s="81">
        <v>0</v>
      </c>
      <c r="BK252" s="81">
        <v>0</v>
      </c>
      <c r="BL252" s="81">
        <v>0</v>
      </c>
      <c r="BM252" s="82"/>
      <c r="BN252" s="81">
        <v>0</v>
      </c>
      <c r="BO252" s="81">
        <v>1</v>
      </c>
      <c r="BP252" s="81">
        <v>1</v>
      </c>
      <c r="BQ252" s="81">
        <v>0</v>
      </c>
      <c r="BR252" s="81">
        <v>0</v>
      </c>
      <c r="BS252" s="81">
        <v>0</v>
      </c>
      <c r="BT252"/>
      <c r="BU252" s="80">
        <v>11.997999999999999</v>
      </c>
      <c r="BV252" s="80">
        <v>0</v>
      </c>
      <c r="BW252" s="80">
        <v>0</v>
      </c>
      <c r="BX252" s="80">
        <v>0</v>
      </c>
      <c r="BY252" s="80">
        <v>0</v>
      </c>
      <c r="BZ252" s="80">
        <v>0</v>
      </c>
      <c r="CA252" s="80">
        <v>0</v>
      </c>
      <c r="CB252" s="80">
        <v>0</v>
      </c>
      <c r="CC252" s="80">
        <v>0</v>
      </c>
    </row>
    <row r="253" spans="1:81">
      <c r="A253" s="80" t="s">
        <v>2048</v>
      </c>
      <c r="B253" s="80">
        <v>476</v>
      </c>
      <c r="C253" s="80">
        <v>17</v>
      </c>
      <c r="D253" s="80">
        <v>28</v>
      </c>
      <c r="E253" s="80">
        <v>2020</v>
      </c>
      <c r="F253" s="80" t="s">
        <v>218</v>
      </c>
      <c r="G253" s="80" t="s">
        <v>2031</v>
      </c>
      <c r="H253" s="80" t="s">
        <v>2032</v>
      </c>
      <c r="I253" s="177"/>
      <c r="J253" s="81">
        <v>16.3609620702242</v>
      </c>
      <c r="K253" s="81">
        <v>2.4093513281646364</v>
      </c>
      <c r="L253" s="81">
        <v>1.8128510777472384</v>
      </c>
      <c r="M253" s="81">
        <v>21.958512469673931</v>
      </c>
      <c r="N253" s="81">
        <v>29.21001955253438</v>
      </c>
      <c r="O253" s="81">
        <v>21.709417789932655</v>
      </c>
      <c r="P253" s="81">
        <v>20.030856257176932</v>
      </c>
      <c r="Q253" s="81">
        <v>1.3669431945031074</v>
      </c>
      <c r="R253" s="81">
        <v>0</v>
      </c>
      <c r="S253" s="81">
        <v>4.2122071674212389</v>
      </c>
      <c r="T253" s="82"/>
      <c r="U253" s="81">
        <v>4085558</v>
      </c>
      <c r="V253" s="81">
        <v>900</v>
      </c>
      <c r="W253" s="81">
        <v>72</v>
      </c>
      <c r="X253" s="81">
        <v>5903</v>
      </c>
      <c r="Y253" s="81">
        <v>10301</v>
      </c>
      <c r="Z253" s="81">
        <v>15513</v>
      </c>
      <c r="AA253" s="81">
        <v>4519</v>
      </c>
      <c r="AB253" s="81">
        <v>23183</v>
      </c>
      <c r="AC253" s="81">
        <v>0</v>
      </c>
      <c r="AD253" s="81">
        <v>4.2122071674212389</v>
      </c>
      <c r="AE253" s="82"/>
      <c r="AF253" s="81">
        <v>26442299.258933529</v>
      </c>
      <c r="AG253" s="81">
        <v>1844237.9420783259</v>
      </c>
      <c r="AH253" s="81">
        <v>471010.68101017695</v>
      </c>
      <c r="AI253" s="81">
        <v>35994184.328884088</v>
      </c>
      <c r="AJ253" s="81">
        <v>42588068.240878738</v>
      </c>
      <c r="AK253" s="81"/>
      <c r="AL253" s="81"/>
      <c r="AM253" s="81">
        <v>3025639.0685021183</v>
      </c>
      <c r="AN253" s="81"/>
      <c r="AO253" s="81"/>
      <c r="AP253" s="82"/>
      <c r="AQ253" s="81">
        <v>542</v>
      </c>
      <c r="AR253" s="81">
        <v>156</v>
      </c>
      <c r="AS253" s="81">
        <v>0</v>
      </c>
      <c r="AT253" s="81">
        <v>2</v>
      </c>
      <c r="AU253" s="81">
        <v>0</v>
      </c>
      <c r="AV253" s="81">
        <v>1</v>
      </c>
      <c r="AW253" s="81">
        <v>0</v>
      </c>
      <c r="AX253" s="82"/>
      <c r="AY253" s="81">
        <v>2323.2000000000012</v>
      </c>
      <c r="AZ253" s="81">
        <v>6660.9</v>
      </c>
      <c r="BA253" s="81">
        <v>0</v>
      </c>
      <c r="BB253" s="81">
        <v>500</v>
      </c>
      <c r="BC253" s="81">
        <v>0</v>
      </c>
      <c r="BD253" s="81">
        <v>14500</v>
      </c>
      <c r="BE253" s="81">
        <v>0</v>
      </c>
      <c r="BF253" s="82"/>
      <c r="BG253" s="81">
        <v>0</v>
      </c>
      <c r="BH253" s="81">
        <v>5.6210000000000004</v>
      </c>
      <c r="BI253" s="81">
        <v>6.6</v>
      </c>
      <c r="BJ253" s="81">
        <v>0</v>
      </c>
      <c r="BK253" s="81">
        <v>0</v>
      </c>
      <c r="BL253" s="81">
        <v>0</v>
      </c>
      <c r="BM253" s="82"/>
      <c r="BN253" s="81">
        <v>0</v>
      </c>
      <c r="BO253" s="81">
        <v>1</v>
      </c>
      <c r="BP253" s="81">
        <v>1</v>
      </c>
      <c r="BQ253" s="81">
        <v>0</v>
      </c>
      <c r="BR253" s="81">
        <v>0</v>
      </c>
      <c r="BS253" s="81">
        <v>0</v>
      </c>
      <c r="BT253"/>
      <c r="BU253" s="80">
        <v>12.221</v>
      </c>
      <c r="BV253" s="80">
        <v>0</v>
      </c>
      <c r="BW253" s="80">
        <v>0</v>
      </c>
      <c r="BX253" s="80">
        <v>0</v>
      </c>
      <c r="BY253" s="80">
        <v>0</v>
      </c>
      <c r="BZ253" s="80">
        <v>0</v>
      </c>
      <c r="CA253" s="80">
        <v>0</v>
      </c>
      <c r="CB253" s="80">
        <v>0</v>
      </c>
      <c r="CC253" s="80">
        <v>0</v>
      </c>
    </row>
    <row r="254" spans="1:81">
      <c r="A254" s="80" t="s">
        <v>2049</v>
      </c>
      <c r="B254" s="80">
        <v>476</v>
      </c>
      <c r="C254" s="80">
        <v>18</v>
      </c>
      <c r="D254" s="80">
        <v>28</v>
      </c>
      <c r="E254" s="80">
        <v>2021</v>
      </c>
      <c r="F254" s="80" t="s">
        <v>75</v>
      </c>
      <c r="G254" s="174" t="s">
        <v>2031</v>
      </c>
      <c r="H254" s="80" t="s">
        <v>2032</v>
      </c>
      <c r="I254" s="177"/>
      <c r="J254" s="81">
        <v>18.095528646380906</v>
      </c>
      <c r="K254" s="81">
        <v>2.520717724456722</v>
      </c>
      <c r="L254" s="81">
        <v>1.6447250012909176</v>
      </c>
      <c r="M254" s="81">
        <v>24.473932647523601</v>
      </c>
      <c r="N254" s="81">
        <v>27.478546345108239</v>
      </c>
      <c r="O254" s="81">
        <v>20.86065586818123</v>
      </c>
      <c r="P254" s="81">
        <v>20.762893453013852</v>
      </c>
      <c r="Q254" s="81">
        <v>1.3502900108757332</v>
      </c>
      <c r="R254" s="81">
        <v>0</v>
      </c>
      <c r="S254" s="81">
        <v>4.5265210128107736</v>
      </c>
      <c r="T254" s="82"/>
      <c r="U254" s="81">
        <v>4817373</v>
      </c>
      <c r="V254" s="81">
        <v>900</v>
      </c>
      <c r="W254" s="81">
        <v>72</v>
      </c>
      <c r="X254" s="81">
        <v>5903</v>
      </c>
      <c r="Y254" s="81">
        <v>10231</v>
      </c>
      <c r="Z254" s="81">
        <v>15349</v>
      </c>
      <c r="AA254" s="81">
        <v>4568</v>
      </c>
      <c r="AB254" s="81">
        <v>22629</v>
      </c>
      <c r="AC254" s="81">
        <v>0</v>
      </c>
      <c r="AD254" s="81">
        <v>4.5265210128107736</v>
      </c>
      <c r="AE254" s="82"/>
      <c r="AF254" s="81">
        <v>29112423.397975132</v>
      </c>
      <c r="AG254" s="81">
        <v>1783912.9461814449</v>
      </c>
      <c r="AH254" s="81">
        <v>413334.67409267515</v>
      </c>
      <c r="AI254" s="81">
        <v>39678805.326435201</v>
      </c>
      <c r="AJ254" s="81">
        <v>37196574.465906791</v>
      </c>
      <c r="AK254" s="81">
        <v>0</v>
      </c>
      <c r="AL254" s="81">
        <v>0</v>
      </c>
      <c r="AM254" s="81">
        <v>2970370.5172027722</v>
      </c>
      <c r="AN254" s="81">
        <v>0</v>
      </c>
      <c r="AO254" s="81">
        <v>0</v>
      </c>
      <c r="AP254" s="82"/>
      <c r="AQ254" s="81">
        <v>557</v>
      </c>
      <c r="AR254" s="81">
        <v>159</v>
      </c>
      <c r="AS254" s="81">
        <v>0</v>
      </c>
      <c r="AT254" s="81">
        <v>3</v>
      </c>
      <c r="AU254" s="81">
        <v>0</v>
      </c>
      <c r="AV254" s="81">
        <v>1</v>
      </c>
      <c r="AW254" s="81"/>
      <c r="AX254" s="82"/>
      <c r="AY254" s="81">
        <v>2414.9000000000019</v>
      </c>
      <c r="AZ254" s="81">
        <v>6809.7999999999993</v>
      </c>
      <c r="BA254" s="81">
        <v>0</v>
      </c>
      <c r="BB254" s="81">
        <v>519.79999999999995</v>
      </c>
      <c r="BC254" s="81">
        <v>0</v>
      </c>
      <c r="BD254" s="81">
        <v>14500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2050</v>
      </c>
      <c r="B255" s="80">
        <v>476</v>
      </c>
      <c r="C255" s="80">
        <v>19</v>
      </c>
      <c r="D255" s="80">
        <v>28</v>
      </c>
      <c r="E255" s="80">
        <v>2022</v>
      </c>
      <c r="F255" s="80" t="s">
        <v>568</v>
      </c>
      <c r="G255" s="174" t="s">
        <v>2031</v>
      </c>
      <c r="H255" s="80" t="s">
        <v>2032</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574</v>
      </c>
      <c r="AR255" s="81">
        <v>161</v>
      </c>
      <c r="AS255" s="81">
        <v>0</v>
      </c>
      <c r="AT255" s="81">
        <v>3</v>
      </c>
      <c r="AU255" s="81">
        <v>0</v>
      </c>
      <c r="AV255" s="81">
        <v>1</v>
      </c>
      <c r="AW255" s="81"/>
      <c r="AX255" s="82"/>
      <c r="AY255" s="81">
        <v>2509.300000000002</v>
      </c>
      <c r="AZ255" s="81">
        <v>6908.7999999999993</v>
      </c>
      <c r="BA255" s="81">
        <v>0</v>
      </c>
      <c r="BB255" s="81">
        <v>519.79999999999995</v>
      </c>
      <c r="BC255" s="81">
        <v>0</v>
      </c>
      <c r="BD255" s="81">
        <v>14500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2051</v>
      </c>
      <c r="B256" s="80">
        <v>460</v>
      </c>
      <c r="C256" s="80">
        <v>1</v>
      </c>
      <c r="D256" s="80">
        <v>28</v>
      </c>
      <c r="E256" s="80">
        <v>1990</v>
      </c>
      <c r="F256" s="80" t="s">
        <v>562</v>
      </c>
      <c r="G256" s="80" t="s">
        <v>2052</v>
      </c>
      <c r="H256" s="80" t="s">
        <v>2053</v>
      </c>
      <c r="I256" s="177"/>
      <c r="J256" s="81">
        <v>443.95189666758608</v>
      </c>
      <c r="K256" s="81">
        <v>8.1521619334480775</v>
      </c>
      <c r="L256" s="81">
        <v>7.4647416885152875</v>
      </c>
      <c r="M256" s="81">
        <v>17.032616398000808</v>
      </c>
      <c r="N256" s="81">
        <v>24.508560345359871</v>
      </c>
      <c r="O256" s="81">
        <v>17.41015417007107</v>
      </c>
      <c r="P256" s="81">
        <v>32.889765816081969</v>
      </c>
      <c r="Q256" s="81">
        <v>1.7736468426601275</v>
      </c>
      <c r="R256" s="81">
        <v>0.41197608825326743</v>
      </c>
      <c r="S256" s="81">
        <v>1.7480032259232847</v>
      </c>
      <c r="T256" s="82"/>
      <c r="U256" s="81">
        <v>3477606</v>
      </c>
      <c r="V256" s="81">
        <v>1656</v>
      </c>
      <c r="W256" s="81">
        <v>90</v>
      </c>
      <c r="X256" s="81">
        <v>6612</v>
      </c>
      <c r="Y256" s="81">
        <v>9520</v>
      </c>
      <c r="Z256" s="81">
        <v>7161</v>
      </c>
      <c r="AA256" s="81">
        <v>7986</v>
      </c>
      <c r="AB256" s="81">
        <v>28798</v>
      </c>
      <c r="AC256" s="81">
        <v>71355</v>
      </c>
      <c r="AD256" s="81">
        <v>1.7480032259232847</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2054</v>
      </c>
      <c r="B257" s="80">
        <v>461</v>
      </c>
      <c r="C257" s="80">
        <v>2</v>
      </c>
      <c r="D257" s="80">
        <v>28</v>
      </c>
      <c r="E257" s="80">
        <v>2005</v>
      </c>
      <c r="F257" s="80" t="s">
        <v>565</v>
      </c>
      <c r="G257" s="80" t="s">
        <v>2052</v>
      </c>
      <c r="H257" s="80" t="s">
        <v>2053</v>
      </c>
      <c r="I257" s="177"/>
      <c r="J257" s="81">
        <v>168.13548198252329</v>
      </c>
      <c r="K257" s="81">
        <v>5.279066655121845</v>
      </c>
      <c r="L257" s="81">
        <v>4.5780070104505617</v>
      </c>
      <c r="M257" s="81">
        <v>25.539036264859497</v>
      </c>
      <c r="N257" s="81">
        <v>30.255141630369078</v>
      </c>
      <c r="O257" s="81">
        <v>26.413648368397176</v>
      </c>
      <c r="P257" s="81">
        <v>35.331389807448431</v>
      </c>
      <c r="Q257" s="81">
        <v>1.5102809721765511</v>
      </c>
      <c r="R257" s="81">
        <v>0.18978755849282183</v>
      </c>
      <c r="S257" s="81">
        <v>4.1394746400000004</v>
      </c>
      <c r="T257" s="82"/>
      <c r="U257" s="81">
        <v>2833157</v>
      </c>
      <c r="V257" s="81">
        <v>1512</v>
      </c>
      <c r="W257" s="81">
        <v>50</v>
      </c>
      <c r="X257" s="81">
        <v>5460</v>
      </c>
      <c r="Y257" s="81">
        <v>10175</v>
      </c>
      <c r="Z257" s="81">
        <v>12572</v>
      </c>
      <c r="AA257" s="81">
        <v>7026</v>
      </c>
      <c r="AB257" s="81">
        <v>25635</v>
      </c>
      <c r="AC257" s="81">
        <v>33560</v>
      </c>
      <c r="AD257" s="81">
        <v>4.1394746400000004</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2055</v>
      </c>
      <c r="B258" s="80">
        <v>462</v>
      </c>
      <c r="C258" s="80">
        <v>3</v>
      </c>
      <c r="D258" s="80">
        <v>28</v>
      </c>
      <c r="E258" s="80">
        <v>2006</v>
      </c>
      <c r="F258" s="80" t="s">
        <v>566</v>
      </c>
      <c r="G258" s="80" t="s">
        <v>2052</v>
      </c>
      <c r="H258" s="80" t="s">
        <v>2053</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2056</v>
      </c>
      <c r="B259" s="80">
        <v>463</v>
      </c>
      <c r="C259" s="80">
        <v>4</v>
      </c>
      <c r="D259" s="80">
        <v>28</v>
      </c>
      <c r="E259" s="80">
        <v>2007</v>
      </c>
      <c r="F259" s="80" t="s">
        <v>567</v>
      </c>
      <c r="G259" s="80" t="s">
        <v>2052</v>
      </c>
      <c r="H259" s="80" t="s">
        <v>2053</v>
      </c>
      <c r="I259" s="177"/>
      <c r="J259" s="81">
        <v>164.06936726879266</v>
      </c>
      <c r="K259" s="81">
        <v>3.5194126164833612</v>
      </c>
      <c r="L259" s="81">
        <v>6.0773429040576676</v>
      </c>
      <c r="M259" s="81">
        <v>26.038910175647342</v>
      </c>
      <c r="N259" s="81">
        <v>30.288869545240857</v>
      </c>
      <c r="O259" s="81">
        <v>25.976609777699974</v>
      </c>
      <c r="P259" s="81">
        <v>34.632292565249955</v>
      </c>
      <c r="Q259" s="81">
        <v>1.5577874599913428</v>
      </c>
      <c r="R259" s="81">
        <v>0.16403249558304542</v>
      </c>
      <c r="S259" s="81">
        <v>3.3172919136000005</v>
      </c>
      <c r="T259" s="82"/>
      <c r="U259" s="81">
        <v>3194050</v>
      </c>
      <c r="V259" s="81">
        <v>1223</v>
      </c>
      <c r="W259" s="81">
        <v>78</v>
      </c>
      <c r="X259" s="81">
        <v>6625</v>
      </c>
      <c r="Y259" s="81">
        <v>10356</v>
      </c>
      <c r="Z259" s="81">
        <v>12853</v>
      </c>
      <c r="AA259" s="81">
        <v>6782</v>
      </c>
      <c r="AB259" s="81">
        <v>25043</v>
      </c>
      <c r="AC259" s="81">
        <v>29838</v>
      </c>
      <c r="AD259" s="81">
        <v>3.3172919136000005</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2057</v>
      </c>
      <c r="B260" s="80">
        <v>464</v>
      </c>
      <c r="C260" s="80">
        <v>5</v>
      </c>
      <c r="D260" s="80">
        <v>28</v>
      </c>
      <c r="E260" s="80">
        <v>2008</v>
      </c>
      <c r="F260" s="80" t="s">
        <v>84</v>
      </c>
      <c r="G260" s="80" t="s">
        <v>2052</v>
      </c>
      <c r="H260" s="80" t="s">
        <v>2053</v>
      </c>
      <c r="I260" s="177"/>
      <c r="J260" s="81">
        <v>145.13967738719984</v>
      </c>
      <c r="K260" s="81">
        <v>3.3052265981449529</v>
      </c>
      <c r="L260" s="81">
        <v>5.2243040025511664</v>
      </c>
      <c r="M260" s="81">
        <v>27.845918030688875</v>
      </c>
      <c r="N260" s="81">
        <v>27.149377135738778</v>
      </c>
      <c r="O260" s="81">
        <v>25.3398569817092</v>
      </c>
      <c r="P260" s="81">
        <v>33.077921448107944</v>
      </c>
      <c r="Q260" s="81">
        <v>1.510877866028401</v>
      </c>
      <c r="R260" s="81">
        <v>0.12705001634875318</v>
      </c>
      <c r="S260" s="81">
        <v>2.3624344374100006</v>
      </c>
      <c r="T260" s="82"/>
      <c r="U260" s="81">
        <v>3241618</v>
      </c>
      <c r="V260" s="81">
        <v>1223</v>
      </c>
      <c r="W260" s="81">
        <v>78</v>
      </c>
      <c r="X260" s="81">
        <v>6625</v>
      </c>
      <c r="Y260" s="81">
        <v>10205</v>
      </c>
      <c r="Z260" s="81">
        <v>12978</v>
      </c>
      <c r="AA260" s="81">
        <v>6485</v>
      </c>
      <c r="AB260" s="81">
        <v>24688</v>
      </c>
      <c r="AC260" s="81">
        <v>23998</v>
      </c>
      <c r="AD260" s="81">
        <v>2.3624344374100006</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2058</v>
      </c>
      <c r="B261" s="80">
        <v>465</v>
      </c>
      <c r="C261" s="80">
        <v>6</v>
      </c>
      <c r="D261" s="80">
        <v>28</v>
      </c>
      <c r="E261" s="80">
        <v>2009</v>
      </c>
      <c r="F261" s="80" t="s">
        <v>85</v>
      </c>
      <c r="G261" s="80" t="s">
        <v>2052</v>
      </c>
      <c r="H261" s="80" t="s">
        <v>2053</v>
      </c>
      <c r="I261" s="177"/>
      <c r="J261" s="81">
        <v>194.28651803729608</v>
      </c>
      <c r="K261" s="81">
        <v>2.766466343560245</v>
      </c>
      <c r="L261" s="81">
        <v>13.58424843881277</v>
      </c>
      <c r="M261" s="81">
        <v>25.340558477790122</v>
      </c>
      <c r="N261" s="81">
        <v>25.714926928332964</v>
      </c>
      <c r="O261" s="81">
        <v>25.864230049003663</v>
      </c>
      <c r="P261" s="81">
        <v>31.634164944638918</v>
      </c>
      <c r="Q261" s="81">
        <v>1.4190369160071545</v>
      </c>
      <c r="R261" s="81">
        <v>0.12745174190488184</v>
      </c>
      <c r="S261" s="81">
        <v>3.118295743</v>
      </c>
      <c r="T261" s="82"/>
      <c r="U261" s="81">
        <v>3082320</v>
      </c>
      <c r="V261" s="81">
        <v>890</v>
      </c>
      <c r="W261" s="81">
        <v>361</v>
      </c>
      <c r="X261" s="81">
        <v>6547</v>
      </c>
      <c r="Y261" s="81">
        <v>10243</v>
      </c>
      <c r="Z261" s="81">
        <v>13075</v>
      </c>
      <c r="AA261" s="81">
        <v>6367</v>
      </c>
      <c r="AB261" s="81">
        <v>24341</v>
      </c>
      <c r="AC261" s="81">
        <v>23486</v>
      </c>
      <c r="AD261" s="81">
        <v>3.118295743</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16.86</v>
      </c>
      <c r="BJ261" s="81">
        <v>0</v>
      </c>
      <c r="BK261" s="81">
        <v>0</v>
      </c>
      <c r="BL261" s="81">
        <v>0</v>
      </c>
      <c r="BM261" s="82"/>
      <c r="BN261" s="81">
        <v>0</v>
      </c>
      <c r="BO261" s="81">
        <v>0</v>
      </c>
      <c r="BP261" s="81">
        <v>2</v>
      </c>
      <c r="BQ261" s="81">
        <v>0</v>
      </c>
      <c r="BR261" s="81">
        <v>0</v>
      </c>
      <c r="BS261" s="81">
        <v>0</v>
      </c>
      <c r="BT261"/>
      <c r="BU261" s="80"/>
      <c r="BV261" s="80"/>
      <c r="BW261" s="80"/>
      <c r="BX261" s="80"/>
      <c r="BY261" s="80"/>
      <c r="BZ261" s="80"/>
      <c r="CA261" s="80"/>
      <c r="CB261" s="80"/>
      <c r="CC261" s="80"/>
    </row>
    <row r="262" spans="1:81">
      <c r="A262" s="80" t="s">
        <v>2059</v>
      </c>
      <c r="B262" s="80">
        <v>466</v>
      </c>
      <c r="C262" s="80">
        <v>7</v>
      </c>
      <c r="D262" s="80">
        <v>28</v>
      </c>
      <c r="E262" s="80">
        <v>2010</v>
      </c>
      <c r="F262" s="80" t="s">
        <v>86</v>
      </c>
      <c r="G262" s="80" t="s">
        <v>2052</v>
      </c>
      <c r="H262" s="80" t="s">
        <v>2053</v>
      </c>
      <c r="I262" s="177"/>
      <c r="J262" s="81">
        <v>213.16009529766001</v>
      </c>
      <c r="K262" s="81">
        <v>2.2853747187313043</v>
      </c>
      <c r="L262" s="81">
        <v>12.228098073820622</v>
      </c>
      <c r="M262" s="81">
        <v>27.238647559319663</v>
      </c>
      <c r="N262" s="81">
        <v>33.981916220089893</v>
      </c>
      <c r="O262" s="81">
        <v>25.93953048602642</v>
      </c>
      <c r="P262" s="81">
        <v>31.751404527215055</v>
      </c>
      <c r="Q262" s="81">
        <v>1.4657879631014776</v>
      </c>
      <c r="R262" s="81">
        <v>0.17989038528422505</v>
      </c>
      <c r="S262" s="81">
        <v>4.3811585588199993</v>
      </c>
      <c r="T262" s="82"/>
      <c r="U262" s="81">
        <v>3889038</v>
      </c>
      <c r="V262" s="81">
        <v>890</v>
      </c>
      <c r="W262" s="81">
        <v>361</v>
      </c>
      <c r="X262" s="81">
        <v>6547</v>
      </c>
      <c r="Y262" s="81">
        <v>10221</v>
      </c>
      <c r="Z262" s="81">
        <v>13174</v>
      </c>
      <c r="AA262" s="81">
        <v>6231</v>
      </c>
      <c r="AB262" s="81">
        <v>24092</v>
      </c>
      <c r="AC262" s="81">
        <v>31414</v>
      </c>
      <c r="AD262" s="81">
        <v>4.3811585588199993</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17.373999999999999</v>
      </c>
      <c r="BJ262" s="81">
        <v>0</v>
      </c>
      <c r="BK262" s="81">
        <v>0</v>
      </c>
      <c r="BL262" s="81">
        <v>0</v>
      </c>
      <c r="BM262" s="82"/>
      <c r="BN262" s="81">
        <v>0</v>
      </c>
      <c r="BO262" s="81">
        <v>0</v>
      </c>
      <c r="BP262" s="81">
        <v>2</v>
      </c>
      <c r="BQ262" s="81">
        <v>0</v>
      </c>
      <c r="BR262" s="81">
        <v>0</v>
      </c>
      <c r="BS262" s="81">
        <v>0</v>
      </c>
      <c r="BT262"/>
      <c r="BU262" s="80">
        <v>17.373999999999999</v>
      </c>
      <c r="BV262" s="80">
        <v>0</v>
      </c>
      <c r="BW262" s="80">
        <v>0</v>
      </c>
      <c r="BX262" s="80">
        <v>0</v>
      </c>
      <c r="BY262" s="80">
        <v>0</v>
      </c>
      <c r="BZ262" s="80">
        <v>0</v>
      </c>
      <c r="CA262" s="80">
        <v>0</v>
      </c>
      <c r="CB262" s="80">
        <v>0</v>
      </c>
      <c r="CC262" s="80">
        <v>0</v>
      </c>
    </row>
    <row r="263" spans="1:81">
      <c r="A263" s="80" t="s">
        <v>2060</v>
      </c>
      <c r="B263" s="80">
        <v>467</v>
      </c>
      <c r="C263" s="80">
        <v>8</v>
      </c>
      <c r="D263" s="80">
        <v>28</v>
      </c>
      <c r="E263" s="80">
        <v>2011</v>
      </c>
      <c r="F263" s="80" t="s">
        <v>87</v>
      </c>
      <c r="G263" s="80" t="s">
        <v>2052</v>
      </c>
      <c r="H263" s="80" t="s">
        <v>2053</v>
      </c>
      <c r="I263" s="177"/>
      <c r="J263" s="81">
        <v>247.05013377383088</v>
      </c>
      <c r="K263" s="81">
        <v>3.5032176758611033</v>
      </c>
      <c r="L263" s="81">
        <v>16.521387713609915</v>
      </c>
      <c r="M263" s="81">
        <v>34.069086136681456</v>
      </c>
      <c r="N263" s="81">
        <v>41.968648566242528</v>
      </c>
      <c r="O263" s="81">
        <v>25.750276551285193</v>
      </c>
      <c r="P263" s="81">
        <v>30.205384479143433</v>
      </c>
      <c r="Q263" s="81">
        <v>1.675858180613701</v>
      </c>
      <c r="R263" s="81">
        <v>0.2090056891550911</v>
      </c>
      <c r="S263" s="81">
        <v>3.7766410763199998</v>
      </c>
      <c r="T263" s="82"/>
      <c r="U263" s="81">
        <v>4283534</v>
      </c>
      <c r="V263" s="81">
        <v>890</v>
      </c>
      <c r="W263" s="81">
        <v>361</v>
      </c>
      <c r="X263" s="81">
        <v>6547</v>
      </c>
      <c r="Y263" s="81">
        <v>10235</v>
      </c>
      <c r="Z263" s="81">
        <v>13362</v>
      </c>
      <c r="AA263" s="81">
        <v>6104</v>
      </c>
      <c r="AB263" s="81">
        <v>23880</v>
      </c>
      <c r="AC263" s="81">
        <v>36438</v>
      </c>
      <c r="AD263" s="81">
        <v>3.7766410763199998</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20.224</v>
      </c>
      <c r="BJ263" s="81">
        <v>0</v>
      </c>
      <c r="BK263" s="81">
        <v>0</v>
      </c>
      <c r="BL263" s="81">
        <v>0</v>
      </c>
      <c r="BM263" s="82"/>
      <c r="BN263" s="81">
        <v>0</v>
      </c>
      <c r="BO263" s="81">
        <v>0</v>
      </c>
      <c r="BP263" s="81">
        <v>3</v>
      </c>
      <c r="BQ263" s="81">
        <v>0</v>
      </c>
      <c r="BR263" s="81">
        <v>0</v>
      </c>
      <c r="BS263" s="81">
        <v>0</v>
      </c>
      <c r="BT263"/>
      <c r="BU263" s="80">
        <v>20.224</v>
      </c>
      <c r="BV263" s="80">
        <v>0</v>
      </c>
      <c r="BW263" s="80">
        <v>0</v>
      </c>
      <c r="BX263" s="80">
        <v>0</v>
      </c>
      <c r="BY263" s="80">
        <v>0</v>
      </c>
      <c r="BZ263" s="80">
        <v>0</v>
      </c>
      <c r="CA263" s="80">
        <v>0</v>
      </c>
      <c r="CB263" s="80">
        <v>0</v>
      </c>
      <c r="CC263" s="80">
        <v>0</v>
      </c>
    </row>
    <row r="264" spans="1:81">
      <c r="A264" s="80" t="s">
        <v>2061</v>
      </c>
      <c r="B264" s="80">
        <v>468</v>
      </c>
      <c r="C264" s="80">
        <v>9</v>
      </c>
      <c r="D264" s="80">
        <v>28</v>
      </c>
      <c r="E264" s="80">
        <v>2012</v>
      </c>
      <c r="F264" s="80" t="s">
        <v>88</v>
      </c>
      <c r="G264" s="80" t="s">
        <v>2052</v>
      </c>
      <c r="H264" s="80" t="s">
        <v>2053</v>
      </c>
      <c r="I264" s="177"/>
      <c r="J264" s="81">
        <v>287.52955516387306</v>
      </c>
      <c r="K264" s="81">
        <v>3.7231639973909969</v>
      </c>
      <c r="L264" s="81">
        <v>16.268603899002485</v>
      </c>
      <c r="M264" s="81">
        <v>36.247946112328371</v>
      </c>
      <c r="N264" s="81">
        <v>42.065220928332522</v>
      </c>
      <c r="O264" s="81">
        <v>26.01798544841354</v>
      </c>
      <c r="P264" s="81">
        <v>29.854697488183731</v>
      </c>
      <c r="Q264" s="81">
        <v>1.8182637039688443</v>
      </c>
      <c r="R264" s="81">
        <v>0.19107405090405297</v>
      </c>
      <c r="S264" s="81">
        <v>2.4421408059199998</v>
      </c>
      <c r="T264" s="82"/>
      <c r="U264" s="81">
        <v>4947059</v>
      </c>
      <c r="V264" s="81">
        <v>890</v>
      </c>
      <c r="W264" s="81">
        <v>361</v>
      </c>
      <c r="X264" s="81">
        <v>6547</v>
      </c>
      <c r="Y264" s="81">
        <v>10459</v>
      </c>
      <c r="Z264" s="81">
        <v>13608</v>
      </c>
      <c r="AA264" s="81">
        <v>5999</v>
      </c>
      <c r="AB264" s="81">
        <v>23847</v>
      </c>
      <c r="AC264" s="81">
        <v>32449</v>
      </c>
      <c r="AD264" s="81">
        <v>2.4421408059199998</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24.202000000000002</v>
      </c>
      <c r="BJ264" s="81">
        <v>0</v>
      </c>
      <c r="BK264" s="81">
        <v>0</v>
      </c>
      <c r="BL264" s="81">
        <v>0</v>
      </c>
      <c r="BM264" s="82"/>
      <c r="BN264" s="81">
        <v>0</v>
      </c>
      <c r="BO264" s="81">
        <v>0</v>
      </c>
      <c r="BP264" s="81">
        <v>4</v>
      </c>
      <c r="BQ264" s="81">
        <v>0</v>
      </c>
      <c r="BR264" s="81">
        <v>0</v>
      </c>
      <c r="BS264" s="81">
        <v>0</v>
      </c>
      <c r="BT264"/>
      <c r="BU264" s="80">
        <v>24.202000000000002</v>
      </c>
      <c r="BV264" s="80">
        <v>0</v>
      </c>
      <c r="BW264" s="80">
        <v>0</v>
      </c>
      <c r="BX264" s="80">
        <v>0</v>
      </c>
      <c r="BY264" s="80">
        <v>0</v>
      </c>
      <c r="BZ264" s="80">
        <v>0</v>
      </c>
      <c r="CA264" s="80">
        <v>0</v>
      </c>
      <c r="CB264" s="80">
        <v>0</v>
      </c>
      <c r="CC264" s="80">
        <v>0</v>
      </c>
    </row>
    <row r="265" spans="1:81">
      <c r="A265" s="80" t="s">
        <v>2062</v>
      </c>
      <c r="B265" s="80">
        <v>469</v>
      </c>
      <c r="C265" s="80">
        <v>10</v>
      </c>
      <c r="D265" s="80">
        <v>28</v>
      </c>
      <c r="E265" s="80">
        <v>2013</v>
      </c>
      <c r="F265" s="80" t="s">
        <v>89</v>
      </c>
      <c r="G265" s="80" t="s">
        <v>2052</v>
      </c>
      <c r="H265" s="80" t="s">
        <v>2053</v>
      </c>
      <c r="I265" s="177"/>
      <c r="J265" s="81">
        <v>274.07044750167734</v>
      </c>
      <c r="K265" s="81">
        <v>2.6613729174628555</v>
      </c>
      <c r="L265" s="81">
        <v>15.112362966247682</v>
      </c>
      <c r="M265" s="81">
        <v>35.259544187164138</v>
      </c>
      <c r="N265" s="81">
        <v>44.082017221032402</v>
      </c>
      <c r="O265" s="81">
        <v>25.186006822406505</v>
      </c>
      <c r="P265" s="81">
        <v>29.572553045703359</v>
      </c>
      <c r="Q265" s="81">
        <v>1.8321819672162594</v>
      </c>
      <c r="R265" s="81">
        <v>0.21511498281044791</v>
      </c>
      <c r="S265" s="81">
        <v>2.6083982940400006</v>
      </c>
      <c r="T265" s="82"/>
      <c r="U265" s="81">
        <v>4726250</v>
      </c>
      <c r="V265" s="81">
        <v>890</v>
      </c>
      <c r="W265" s="81">
        <v>361</v>
      </c>
      <c r="X265" s="81">
        <v>6547</v>
      </c>
      <c r="Y265" s="81">
        <v>10487</v>
      </c>
      <c r="Z265" s="81">
        <v>13761</v>
      </c>
      <c r="AA265" s="81">
        <v>5920</v>
      </c>
      <c r="AB265" s="81">
        <v>23685</v>
      </c>
      <c r="AC265" s="81">
        <v>35660</v>
      </c>
      <c r="AD265" s="81">
        <v>2.6083982940400006</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33.204999999999998</v>
      </c>
      <c r="BJ265" s="81">
        <v>0</v>
      </c>
      <c r="BK265" s="81">
        <v>0</v>
      </c>
      <c r="BL265" s="81">
        <v>0</v>
      </c>
      <c r="BM265" s="82"/>
      <c r="BN265" s="81">
        <v>0</v>
      </c>
      <c r="BO265" s="81">
        <v>0</v>
      </c>
      <c r="BP265" s="81">
        <v>5</v>
      </c>
      <c r="BQ265" s="81">
        <v>0</v>
      </c>
      <c r="BR265" s="81">
        <v>0</v>
      </c>
      <c r="BS265" s="81">
        <v>0</v>
      </c>
      <c r="BT265"/>
      <c r="BU265" s="80">
        <v>33.204999999999998</v>
      </c>
      <c r="BV265" s="80">
        <v>0</v>
      </c>
      <c r="BW265" s="80">
        <v>0</v>
      </c>
      <c r="BX265" s="80">
        <v>0</v>
      </c>
      <c r="BY265" s="80">
        <v>0</v>
      </c>
      <c r="BZ265" s="80">
        <v>0</v>
      </c>
      <c r="CA265" s="80">
        <v>0</v>
      </c>
      <c r="CB265" s="80">
        <v>0</v>
      </c>
      <c r="CC265" s="80">
        <v>0</v>
      </c>
    </row>
    <row r="266" spans="1:81">
      <c r="A266" s="80" t="s">
        <v>2063</v>
      </c>
      <c r="B266" s="80">
        <v>470</v>
      </c>
      <c r="C266" s="80">
        <v>11</v>
      </c>
      <c r="D266" s="80">
        <v>28</v>
      </c>
      <c r="E266" s="80">
        <v>2014</v>
      </c>
      <c r="F266" s="80" t="s">
        <v>90</v>
      </c>
      <c r="G266" s="80" t="s">
        <v>2052</v>
      </c>
      <c r="H266" s="80" t="s">
        <v>2053</v>
      </c>
      <c r="I266" s="177"/>
      <c r="J266" s="81">
        <v>288.60546015842255</v>
      </c>
      <c r="K266" s="81">
        <v>2.946155874746081</v>
      </c>
      <c r="L266" s="81">
        <v>15.559157455861389</v>
      </c>
      <c r="M266" s="81">
        <v>32.491478489503066</v>
      </c>
      <c r="N266" s="81">
        <v>39.977114733044175</v>
      </c>
      <c r="O266" s="81">
        <v>24.106431412985163</v>
      </c>
      <c r="P266" s="81">
        <v>29.224227903818079</v>
      </c>
      <c r="Q266" s="81">
        <v>1.7482472905051305</v>
      </c>
      <c r="R266" s="81">
        <v>0.29004217285032508</v>
      </c>
      <c r="S266" s="81">
        <v>2.3548912537200004</v>
      </c>
      <c r="T266" s="82"/>
      <c r="U266" s="81">
        <v>5413942</v>
      </c>
      <c r="V266" s="81">
        <v>749</v>
      </c>
      <c r="W266" s="81">
        <v>377</v>
      </c>
      <c r="X266" s="81">
        <v>6211</v>
      </c>
      <c r="Y266" s="81">
        <v>10548</v>
      </c>
      <c r="Z266" s="81">
        <v>13872</v>
      </c>
      <c r="AA266" s="81">
        <v>5820</v>
      </c>
      <c r="AB266" s="81">
        <v>23555</v>
      </c>
      <c r="AC266" s="81">
        <v>48232</v>
      </c>
      <c r="AD266" s="81">
        <v>2.3548912537200004</v>
      </c>
      <c r="AE266" s="82"/>
      <c r="AF266" s="81">
        <v>76787217.497188285</v>
      </c>
      <c r="AG266" s="81">
        <v>2781094.7431420106</v>
      </c>
      <c r="AH266" s="81">
        <v>3493712.3942435794</v>
      </c>
      <c r="AI266" s="81">
        <v>37597799.85127379</v>
      </c>
      <c r="AJ266" s="81">
        <v>55331199.3132618</v>
      </c>
      <c r="AK266" s="81">
        <v>0</v>
      </c>
      <c r="AL266" s="81">
        <v>0</v>
      </c>
      <c r="AM266" s="81">
        <v>3233749.5125714401</v>
      </c>
      <c r="AN266" s="81">
        <v>0</v>
      </c>
      <c r="AO266" s="81">
        <v>0</v>
      </c>
      <c r="AP266" s="82"/>
      <c r="AQ266" s="81">
        <v>654</v>
      </c>
      <c r="AR266" s="81">
        <v>253</v>
      </c>
      <c r="AS266" s="81">
        <v>0</v>
      </c>
      <c r="AT266" s="81">
        <v>0</v>
      </c>
      <c r="AU266" s="81">
        <v>0</v>
      </c>
      <c r="AV266" s="81">
        <v>0</v>
      </c>
      <c r="AW266" s="81" t="s">
        <v>564</v>
      </c>
      <c r="AX266" s="82"/>
      <c r="AY266" s="81">
        <v>2998.279</v>
      </c>
      <c r="AZ266" s="81">
        <v>20495.59</v>
      </c>
      <c r="BA266" s="81">
        <v>0</v>
      </c>
      <c r="BB266" s="81">
        <v>0</v>
      </c>
      <c r="BC266" s="81">
        <v>0</v>
      </c>
      <c r="BD266" s="81">
        <v>0</v>
      </c>
      <c r="BE266" s="81" t="s">
        <v>564</v>
      </c>
      <c r="BF266" s="82"/>
      <c r="BG266" s="81">
        <v>0</v>
      </c>
      <c r="BH266" s="81">
        <v>0</v>
      </c>
      <c r="BI266" s="81">
        <v>33.668999999999997</v>
      </c>
      <c r="BJ266" s="81">
        <v>0</v>
      </c>
      <c r="BK266" s="81">
        <v>0</v>
      </c>
      <c r="BL266" s="81">
        <v>0</v>
      </c>
      <c r="BM266" s="82"/>
      <c r="BN266" s="81">
        <v>0</v>
      </c>
      <c r="BO266" s="81">
        <v>0</v>
      </c>
      <c r="BP266" s="81">
        <v>5</v>
      </c>
      <c r="BQ266" s="81">
        <v>0</v>
      </c>
      <c r="BR266" s="81">
        <v>0</v>
      </c>
      <c r="BS266" s="81">
        <v>0</v>
      </c>
      <c r="BT266"/>
      <c r="BU266" s="80">
        <v>33.668999999999997</v>
      </c>
      <c r="BV266" s="80">
        <v>0</v>
      </c>
      <c r="BW266" s="80">
        <v>0</v>
      </c>
      <c r="BX266" s="80">
        <v>0</v>
      </c>
      <c r="BY266" s="80">
        <v>0</v>
      </c>
      <c r="BZ266" s="80">
        <v>0</v>
      </c>
      <c r="CA266" s="80">
        <v>0</v>
      </c>
      <c r="CB266" s="80">
        <v>0</v>
      </c>
      <c r="CC266" s="80">
        <v>0</v>
      </c>
    </row>
    <row r="267" spans="1:81">
      <c r="A267" s="80" t="s">
        <v>2064</v>
      </c>
      <c r="B267" s="80">
        <v>471</v>
      </c>
      <c r="C267" s="80">
        <v>12</v>
      </c>
      <c r="D267" s="80">
        <v>28</v>
      </c>
      <c r="E267" s="80">
        <v>2015</v>
      </c>
      <c r="F267" s="80" t="s">
        <v>91</v>
      </c>
      <c r="G267" s="80" t="s">
        <v>2052</v>
      </c>
      <c r="H267" s="80" t="s">
        <v>2053</v>
      </c>
      <c r="I267" s="177"/>
      <c r="J267" s="81">
        <v>303.83903935162391</v>
      </c>
      <c r="K267" s="81">
        <v>3.147537407424327</v>
      </c>
      <c r="L267" s="81">
        <v>17.125850894738829</v>
      </c>
      <c r="M267" s="81">
        <v>35.410651653176338</v>
      </c>
      <c r="N267" s="81">
        <v>34.993708624839073</v>
      </c>
      <c r="O267" s="81">
        <v>23.957284193513861</v>
      </c>
      <c r="P267" s="81">
        <v>28.754743020612825</v>
      </c>
      <c r="Q267" s="81">
        <v>1.6959712618098048</v>
      </c>
      <c r="R267" s="81">
        <v>0.41827688871119983</v>
      </c>
      <c r="S267" s="81">
        <v>2.2362429380999997</v>
      </c>
      <c r="T267" s="82"/>
      <c r="U267" s="81">
        <v>5750791</v>
      </c>
      <c r="V267" s="81">
        <v>749</v>
      </c>
      <c r="W267" s="81">
        <v>377</v>
      </c>
      <c r="X267" s="81">
        <v>6211</v>
      </c>
      <c r="Y267" s="81">
        <v>10576</v>
      </c>
      <c r="Z267" s="81">
        <v>13919</v>
      </c>
      <c r="AA267" s="81">
        <v>5722</v>
      </c>
      <c r="AB267" s="81">
        <v>23342</v>
      </c>
      <c r="AC267" s="81">
        <v>71652</v>
      </c>
      <c r="AD267" s="81">
        <v>2.2362429380999997</v>
      </c>
      <c r="AE267" s="82"/>
      <c r="AF267" s="81">
        <v>86606287.275098577</v>
      </c>
      <c r="AG267" s="81">
        <v>3048235.0470267893</v>
      </c>
      <c r="AH267" s="81">
        <v>3141395.3202220681</v>
      </c>
      <c r="AI267" s="81">
        <v>41101689.290727824</v>
      </c>
      <c r="AJ267" s="81">
        <v>53586608.310104065</v>
      </c>
      <c r="AK267" s="81">
        <v>0</v>
      </c>
      <c r="AL267" s="81">
        <v>0</v>
      </c>
      <c r="AM267" s="81">
        <v>3198923.1839926913</v>
      </c>
      <c r="AN267" s="81">
        <v>0</v>
      </c>
      <c r="AO267" s="81">
        <v>0</v>
      </c>
      <c r="AP267" s="82"/>
      <c r="AQ267" s="81">
        <v>698</v>
      </c>
      <c r="AR267" s="81">
        <v>341</v>
      </c>
      <c r="AS267" s="81">
        <v>0</v>
      </c>
      <c r="AT267" s="81">
        <v>0</v>
      </c>
      <c r="AU267" s="81">
        <v>0</v>
      </c>
      <c r="AV267" s="81">
        <v>0</v>
      </c>
      <c r="AW267" s="81" t="s">
        <v>564</v>
      </c>
      <c r="AX267" s="82"/>
      <c r="AY267" s="81">
        <v>3254.3789999999999</v>
      </c>
      <c r="AZ267" s="81">
        <v>26171.989999999998</v>
      </c>
      <c r="BA267" s="81">
        <v>0</v>
      </c>
      <c r="BB267" s="81">
        <v>0</v>
      </c>
      <c r="BC267" s="81">
        <v>0</v>
      </c>
      <c r="BD267" s="81">
        <v>0</v>
      </c>
      <c r="BE267" s="81" t="s">
        <v>564</v>
      </c>
      <c r="BF267" s="82"/>
      <c r="BG267" s="81">
        <v>0</v>
      </c>
      <c r="BH267" s="81">
        <v>0</v>
      </c>
      <c r="BI267" s="81">
        <v>35.792999999999999</v>
      </c>
      <c r="BJ267" s="81">
        <v>0</v>
      </c>
      <c r="BK267" s="81">
        <v>0</v>
      </c>
      <c r="BL267" s="81">
        <v>0</v>
      </c>
      <c r="BM267" s="82"/>
      <c r="BN267" s="81">
        <v>0</v>
      </c>
      <c r="BO267" s="81">
        <v>0</v>
      </c>
      <c r="BP267" s="81">
        <v>5</v>
      </c>
      <c r="BQ267" s="81">
        <v>0</v>
      </c>
      <c r="BR267" s="81">
        <v>0</v>
      </c>
      <c r="BS267" s="81">
        <v>0</v>
      </c>
      <c r="BT267"/>
      <c r="BU267" s="80">
        <v>35.792999999999999</v>
      </c>
      <c r="BV267" s="80">
        <v>0</v>
      </c>
      <c r="BW267" s="80">
        <v>0</v>
      </c>
      <c r="BX267" s="80">
        <v>0</v>
      </c>
      <c r="BY267" s="80">
        <v>0</v>
      </c>
      <c r="BZ267" s="80">
        <v>0</v>
      </c>
      <c r="CA267" s="80">
        <v>0</v>
      </c>
      <c r="CB267" s="80">
        <v>0</v>
      </c>
      <c r="CC267" s="80">
        <v>0</v>
      </c>
    </row>
    <row r="268" spans="1:81">
      <c r="A268" s="80" t="s">
        <v>2065</v>
      </c>
      <c r="B268" s="80">
        <v>472</v>
      </c>
      <c r="C268" s="80">
        <v>13</v>
      </c>
      <c r="D268" s="80">
        <v>28</v>
      </c>
      <c r="E268" s="80">
        <v>2016</v>
      </c>
      <c r="F268" s="80" t="s">
        <v>92</v>
      </c>
      <c r="G268" s="80" t="s">
        <v>2052</v>
      </c>
      <c r="H268" s="80" t="s">
        <v>2053</v>
      </c>
      <c r="I268" s="177"/>
      <c r="J268" s="81">
        <v>363.37514928690524</v>
      </c>
      <c r="K268" s="81">
        <v>2.9901443412947128</v>
      </c>
      <c r="L268" s="81">
        <v>17.948730531973457</v>
      </c>
      <c r="M268" s="81">
        <v>24.1528067920501</v>
      </c>
      <c r="N268" s="81">
        <v>33.638467211468281</v>
      </c>
      <c r="O268" s="81">
        <v>23.805784107354338</v>
      </c>
      <c r="P268" s="81">
        <v>28.200022105288408</v>
      </c>
      <c r="Q268" s="81">
        <v>1.6347076525906279</v>
      </c>
      <c r="R268" s="81">
        <v>0.23970889127148262</v>
      </c>
      <c r="S268" s="81">
        <v>2.1394710899800002</v>
      </c>
      <c r="T268" s="82"/>
      <c r="U268" s="81">
        <v>6262116</v>
      </c>
      <c r="V268" s="81">
        <v>749</v>
      </c>
      <c r="W268" s="81">
        <v>377</v>
      </c>
      <c r="X268" s="81">
        <v>6211</v>
      </c>
      <c r="Y268" s="81">
        <v>10589</v>
      </c>
      <c r="Z268" s="81">
        <v>14001</v>
      </c>
      <c r="AA268" s="81">
        <v>5804</v>
      </c>
      <c r="AB268" s="81">
        <v>23144</v>
      </c>
      <c r="AC268" s="81">
        <v>40939.91905948081</v>
      </c>
      <c r="AD268" s="81">
        <v>2.1394710899799998</v>
      </c>
      <c r="AE268" s="82"/>
      <c r="AF268" s="81">
        <v>108916820.9760139</v>
      </c>
      <c r="AG268" s="81">
        <v>3030519.5178239332</v>
      </c>
      <c r="AH268" s="81">
        <v>2808481.5743583231</v>
      </c>
      <c r="AI268" s="81">
        <v>37369244.879888088</v>
      </c>
      <c r="AJ268" s="81">
        <v>54742278.815754779</v>
      </c>
      <c r="AK268" s="81">
        <v>0</v>
      </c>
      <c r="AL268" s="81">
        <v>0</v>
      </c>
      <c r="AM268" s="81">
        <v>3174252.2827234152</v>
      </c>
      <c r="AN268" s="81">
        <v>0</v>
      </c>
      <c r="AO268" s="81">
        <v>0</v>
      </c>
      <c r="AP268" s="82"/>
      <c r="AQ268" s="81">
        <v>738</v>
      </c>
      <c r="AR268" s="81">
        <v>374</v>
      </c>
      <c r="AS268" s="81">
        <v>3</v>
      </c>
      <c r="AT268" s="81">
        <v>0</v>
      </c>
      <c r="AU268" s="81">
        <v>0</v>
      </c>
      <c r="AV268" s="81">
        <v>0</v>
      </c>
      <c r="AW268" s="81" t="s">
        <v>564</v>
      </c>
      <c r="AX268" s="82"/>
      <c r="AY268" s="81">
        <v>3515.279</v>
      </c>
      <c r="AZ268" s="81">
        <v>32617.39</v>
      </c>
      <c r="BA268" s="81">
        <v>42.2</v>
      </c>
      <c r="BB268" s="81">
        <v>0</v>
      </c>
      <c r="BC268" s="81">
        <v>0</v>
      </c>
      <c r="BD268" s="81">
        <v>0</v>
      </c>
      <c r="BE268" s="81" t="s">
        <v>564</v>
      </c>
      <c r="BF268" s="82"/>
      <c r="BG268" s="81">
        <v>0</v>
      </c>
      <c r="BH268" s="81">
        <v>0</v>
      </c>
      <c r="BI268" s="81">
        <v>31.079000000000001</v>
      </c>
      <c r="BJ268" s="81">
        <v>0</v>
      </c>
      <c r="BK268" s="81">
        <v>0</v>
      </c>
      <c r="BL268" s="81">
        <v>0</v>
      </c>
      <c r="BM268" s="82"/>
      <c r="BN268" s="81">
        <v>0</v>
      </c>
      <c r="BO268" s="81">
        <v>0</v>
      </c>
      <c r="BP268" s="81">
        <v>5</v>
      </c>
      <c r="BQ268" s="81">
        <v>0</v>
      </c>
      <c r="BR268" s="81">
        <v>0</v>
      </c>
      <c r="BS268" s="81">
        <v>0</v>
      </c>
      <c r="BT268"/>
      <c r="BU268" s="80">
        <v>31.079000000000001</v>
      </c>
      <c r="BV268" s="80">
        <v>0</v>
      </c>
      <c r="BW268" s="80">
        <v>0</v>
      </c>
      <c r="BX268" s="80">
        <v>0</v>
      </c>
      <c r="BY268" s="80">
        <v>0</v>
      </c>
      <c r="BZ268" s="80">
        <v>0</v>
      </c>
      <c r="CA268" s="80">
        <v>0</v>
      </c>
      <c r="CB268" s="80">
        <v>0</v>
      </c>
      <c r="CC268" s="80">
        <v>0</v>
      </c>
    </row>
    <row r="269" spans="1:81">
      <c r="A269" s="80" t="s">
        <v>2066</v>
      </c>
      <c r="B269" s="80">
        <v>473</v>
      </c>
      <c r="C269" s="80">
        <v>14</v>
      </c>
      <c r="D269" s="80">
        <v>28</v>
      </c>
      <c r="E269" s="80">
        <v>2017</v>
      </c>
      <c r="F269" s="80" t="s">
        <v>71</v>
      </c>
      <c r="G269" s="80" t="s">
        <v>2052</v>
      </c>
      <c r="H269" s="80" t="s">
        <v>2053</v>
      </c>
      <c r="I269" s="177"/>
      <c r="J269" s="81">
        <v>336.23100840916419</v>
      </c>
      <c r="K269" s="81">
        <v>2.9735216068544941</v>
      </c>
      <c r="L269" s="81">
        <v>16.212842065707385</v>
      </c>
      <c r="M269" s="81">
        <v>23.401797757950945</v>
      </c>
      <c r="N269" s="81">
        <v>33.076092573236423</v>
      </c>
      <c r="O269" s="81">
        <v>23.430710809742664</v>
      </c>
      <c r="P269" s="81">
        <v>27.900686443475507</v>
      </c>
      <c r="Q269" s="81">
        <v>1.5688661341393795</v>
      </c>
      <c r="R269" s="81">
        <v>0.31331563217962899</v>
      </c>
      <c r="S269" s="81">
        <v>3.1378631555999998</v>
      </c>
      <c r="T269" s="82"/>
      <c r="U269" s="81">
        <v>6576797</v>
      </c>
      <c r="V269" s="81">
        <v>749</v>
      </c>
      <c r="W269" s="81">
        <v>377</v>
      </c>
      <c r="X269" s="81">
        <v>6211</v>
      </c>
      <c r="Y269" s="81">
        <v>10618</v>
      </c>
      <c r="Z269" s="81">
        <v>14009</v>
      </c>
      <c r="AA269" s="81">
        <v>5779</v>
      </c>
      <c r="AB269" s="81">
        <v>22970</v>
      </c>
      <c r="AC269" s="81">
        <v>54572.999999999993</v>
      </c>
      <c r="AD269" s="81">
        <v>3.1378631555999998</v>
      </c>
      <c r="AE269" s="82"/>
      <c r="AF269" s="81">
        <v>100350528.7531369</v>
      </c>
      <c r="AG269" s="81">
        <v>2699609.7315157289</v>
      </c>
      <c r="AH269" s="81">
        <v>3239251.9526867401</v>
      </c>
      <c r="AI269" s="81">
        <v>38397089.277969517</v>
      </c>
      <c r="AJ269" s="81">
        <v>58796531.791200504</v>
      </c>
      <c r="AK269" s="81">
        <v>0</v>
      </c>
      <c r="AL269" s="81">
        <v>0</v>
      </c>
      <c r="AM269" s="81">
        <v>3155317.283569606</v>
      </c>
      <c r="AN269" s="81">
        <v>0</v>
      </c>
      <c r="AO269" s="81">
        <v>0</v>
      </c>
      <c r="AP269" s="82"/>
      <c r="AQ269" s="81">
        <v>773</v>
      </c>
      <c r="AR269" s="81">
        <v>428</v>
      </c>
      <c r="AS269" s="81">
        <v>3</v>
      </c>
      <c r="AT269" s="81">
        <v>0</v>
      </c>
      <c r="AU269" s="81">
        <v>0</v>
      </c>
      <c r="AV269" s="81">
        <v>0</v>
      </c>
      <c r="AW269" s="81" t="s">
        <v>564</v>
      </c>
      <c r="AX269" s="82"/>
      <c r="AY269" s="81">
        <v>3735.0189999999998</v>
      </c>
      <c r="AZ269" s="81">
        <v>34886.490000000013</v>
      </c>
      <c r="BA269" s="81">
        <v>42.2</v>
      </c>
      <c r="BB269" s="81">
        <v>0</v>
      </c>
      <c r="BC269" s="81">
        <v>0</v>
      </c>
      <c r="BD269" s="81">
        <v>0</v>
      </c>
      <c r="BE269" s="81" t="s">
        <v>564</v>
      </c>
      <c r="BF269" s="82"/>
      <c r="BG269" s="81">
        <v>0</v>
      </c>
      <c r="BH269" s="81">
        <v>0</v>
      </c>
      <c r="BI269" s="81">
        <v>30.17</v>
      </c>
      <c r="BJ269" s="81">
        <v>0</v>
      </c>
      <c r="BK269" s="81">
        <v>0</v>
      </c>
      <c r="BL269" s="81">
        <v>0</v>
      </c>
      <c r="BM269" s="82"/>
      <c r="BN269" s="81">
        <v>0</v>
      </c>
      <c r="BO269" s="81">
        <v>0</v>
      </c>
      <c r="BP269" s="81">
        <v>5</v>
      </c>
      <c r="BQ269" s="81">
        <v>0</v>
      </c>
      <c r="BR269" s="81">
        <v>0</v>
      </c>
      <c r="BS269" s="81">
        <v>0</v>
      </c>
      <c r="BT269"/>
      <c r="BU269" s="80">
        <v>30.17</v>
      </c>
      <c r="BV269" s="80">
        <v>0</v>
      </c>
      <c r="BW269" s="80">
        <v>0</v>
      </c>
      <c r="BX269" s="80">
        <v>0</v>
      </c>
      <c r="BY269" s="80">
        <v>0</v>
      </c>
      <c r="BZ269" s="80">
        <v>0</v>
      </c>
      <c r="CA269" s="80">
        <v>0</v>
      </c>
      <c r="CB269" s="80">
        <v>0</v>
      </c>
      <c r="CC269" s="80">
        <v>0</v>
      </c>
    </row>
    <row r="270" spans="1:81">
      <c r="A270" s="80" t="s">
        <v>2067</v>
      </c>
      <c r="B270" s="80">
        <v>474</v>
      </c>
      <c r="C270" s="80">
        <v>15</v>
      </c>
      <c r="D270" s="80">
        <v>28</v>
      </c>
      <c r="E270" s="80">
        <v>2018</v>
      </c>
      <c r="F270" s="80" t="s">
        <v>93</v>
      </c>
      <c r="G270" s="80" t="s">
        <v>2052</v>
      </c>
      <c r="H270" s="80" t="s">
        <v>2053</v>
      </c>
      <c r="I270" s="177"/>
      <c r="J270" s="81">
        <v>330.35051220476458</v>
      </c>
      <c r="K270" s="81">
        <v>2.6738402774399757</v>
      </c>
      <c r="L270" s="81">
        <v>14.422239468776491</v>
      </c>
      <c r="M270" s="81">
        <v>21.308895145858898</v>
      </c>
      <c r="N270" s="81">
        <v>24.072021161471003</v>
      </c>
      <c r="O270" s="81">
        <v>22.895313727747055</v>
      </c>
      <c r="P270" s="81">
        <v>27.197546608208981</v>
      </c>
      <c r="Q270" s="81">
        <v>1.4456244883737936</v>
      </c>
      <c r="R270" s="81">
        <v>0.5151347350122033</v>
      </c>
      <c r="S270" s="81">
        <v>3.2473792494000002</v>
      </c>
      <c r="T270" s="82"/>
      <c r="U270" s="81">
        <v>7254173</v>
      </c>
      <c r="V270" s="81">
        <v>749</v>
      </c>
      <c r="W270" s="81">
        <v>377</v>
      </c>
      <c r="X270" s="81">
        <v>6211</v>
      </c>
      <c r="Y270" s="81">
        <v>10747</v>
      </c>
      <c r="Z270" s="81">
        <v>13951</v>
      </c>
      <c r="AA270" s="81">
        <v>5690</v>
      </c>
      <c r="AB270" s="81">
        <v>22809</v>
      </c>
      <c r="AC270" s="81">
        <v>89374</v>
      </c>
      <c r="AD270" s="81">
        <v>3.2473792493999998</v>
      </c>
      <c r="AE270" s="82"/>
      <c r="AF270" s="81">
        <v>103008487.52716289</v>
      </c>
      <c r="AG270" s="81">
        <v>2907092.8911372721</v>
      </c>
      <c r="AH270" s="81">
        <v>2941903.3075732281</v>
      </c>
      <c r="AI270" s="81">
        <v>36884358.815978788</v>
      </c>
      <c r="AJ270" s="81">
        <v>54415178.304320857</v>
      </c>
      <c r="AK270" s="81">
        <v>0</v>
      </c>
      <c r="AL270" s="81">
        <v>0</v>
      </c>
      <c r="AM270" s="81">
        <v>3139684.1842219988</v>
      </c>
      <c r="AN270" s="81">
        <v>0</v>
      </c>
      <c r="AO270" s="81">
        <v>0</v>
      </c>
      <c r="AP270" s="82"/>
      <c r="AQ270" s="81">
        <v>818</v>
      </c>
      <c r="AR270" s="81">
        <v>466</v>
      </c>
      <c r="AS270" s="81">
        <v>3</v>
      </c>
      <c r="AT270" s="81">
        <v>0</v>
      </c>
      <c r="AU270" s="81">
        <v>0</v>
      </c>
      <c r="AV270" s="81">
        <v>0</v>
      </c>
      <c r="AW270" s="81" t="s">
        <v>564</v>
      </c>
      <c r="AX270" s="82"/>
      <c r="AY270" s="81">
        <v>3979.319</v>
      </c>
      <c r="AZ270" s="81">
        <v>39277.39</v>
      </c>
      <c r="BA270" s="81">
        <v>42</v>
      </c>
      <c r="BB270" s="81">
        <v>0</v>
      </c>
      <c r="BC270" s="81">
        <v>0</v>
      </c>
      <c r="BD270" s="81">
        <v>0</v>
      </c>
      <c r="BE270" s="81" t="s">
        <v>564</v>
      </c>
      <c r="BF270" s="82"/>
      <c r="BG270" s="81">
        <v>0</v>
      </c>
      <c r="BH270" s="81">
        <v>0</v>
      </c>
      <c r="BI270" s="81">
        <v>30.664000000000001</v>
      </c>
      <c r="BJ270" s="81">
        <v>0</v>
      </c>
      <c r="BK270" s="81">
        <v>0</v>
      </c>
      <c r="BL270" s="81">
        <v>0</v>
      </c>
      <c r="BM270" s="82"/>
      <c r="BN270" s="81">
        <v>0</v>
      </c>
      <c r="BO270" s="81">
        <v>0</v>
      </c>
      <c r="BP270" s="81">
        <v>5</v>
      </c>
      <c r="BQ270" s="81">
        <v>0</v>
      </c>
      <c r="BR270" s="81">
        <v>0</v>
      </c>
      <c r="BS270" s="81">
        <v>0</v>
      </c>
      <c r="BT270"/>
      <c r="BU270" s="80">
        <v>30.664000000000001</v>
      </c>
      <c r="BV270" s="80">
        <v>0</v>
      </c>
      <c r="BW270" s="80">
        <v>0</v>
      </c>
      <c r="BX270" s="80">
        <v>0</v>
      </c>
      <c r="BY270" s="80">
        <v>0</v>
      </c>
      <c r="BZ270" s="80">
        <v>0</v>
      </c>
      <c r="CA270" s="80">
        <v>0</v>
      </c>
      <c r="CB270" s="80">
        <v>0</v>
      </c>
      <c r="CC270" s="80">
        <v>0</v>
      </c>
    </row>
    <row r="271" spans="1:81">
      <c r="A271" s="80" t="s">
        <v>2068</v>
      </c>
      <c r="B271" s="80">
        <v>475</v>
      </c>
      <c r="C271" s="80">
        <v>16</v>
      </c>
      <c r="D271" s="80">
        <v>28</v>
      </c>
      <c r="E271" s="80">
        <v>2019</v>
      </c>
      <c r="F271" s="80" t="s">
        <v>73</v>
      </c>
      <c r="G271" s="80" t="s">
        <v>2052</v>
      </c>
      <c r="H271" s="80" t="s">
        <v>2053</v>
      </c>
      <c r="I271" s="177"/>
      <c r="J271" s="81">
        <v>325.33538866064737</v>
      </c>
      <c r="K271" s="81">
        <v>2.7127850379411989</v>
      </c>
      <c r="L271" s="81">
        <v>14.683082830559233</v>
      </c>
      <c r="M271" s="81">
        <v>24.305014356581566</v>
      </c>
      <c r="N271" s="81">
        <v>27.169366808622076</v>
      </c>
      <c r="O271" s="81">
        <v>22.213223485033033</v>
      </c>
      <c r="P271" s="81">
        <v>26.670618933590344</v>
      </c>
      <c r="Q271" s="81">
        <v>1.3960379543780694</v>
      </c>
      <c r="R271" s="81">
        <v>0.49862474208764218</v>
      </c>
      <c r="S271" s="81">
        <v>3.2453526346500001</v>
      </c>
      <c r="T271" s="82"/>
      <c r="U271" s="81">
        <v>6824587</v>
      </c>
      <c r="V271" s="81">
        <v>749</v>
      </c>
      <c r="W271" s="81">
        <v>377</v>
      </c>
      <c r="X271" s="81">
        <v>6211</v>
      </c>
      <c r="Y271" s="81">
        <v>10848</v>
      </c>
      <c r="Z271" s="81">
        <v>13907</v>
      </c>
      <c r="AA271" s="81">
        <v>5538</v>
      </c>
      <c r="AB271" s="81">
        <v>22623</v>
      </c>
      <c r="AC271" s="81">
        <v>87926.5</v>
      </c>
      <c r="AD271" s="81">
        <v>3.2453526346500001</v>
      </c>
      <c r="AE271" s="82"/>
      <c r="AF271" s="81">
        <v>95185150.874925286</v>
      </c>
      <c r="AG271" s="81">
        <v>2882352.2723058099</v>
      </c>
      <c r="AH271" s="81">
        <v>3274228.0897415159</v>
      </c>
      <c r="AI271" s="81">
        <v>37939099.622684859</v>
      </c>
      <c r="AJ271" s="81">
        <v>56526564.581094317</v>
      </c>
      <c r="AK271" s="81">
        <v>0</v>
      </c>
      <c r="AL271" s="81">
        <v>0</v>
      </c>
      <c r="AM271" s="81">
        <v>3081082.2941471813</v>
      </c>
      <c r="AN271" s="81">
        <v>0</v>
      </c>
      <c r="AO271" s="81">
        <v>0</v>
      </c>
      <c r="AP271" s="82"/>
      <c r="AQ271" s="81">
        <v>867</v>
      </c>
      <c r="AR271" s="81">
        <v>499</v>
      </c>
      <c r="AS271" s="81">
        <v>3</v>
      </c>
      <c r="AT271" s="81">
        <v>0</v>
      </c>
      <c r="AU271" s="81">
        <v>0</v>
      </c>
      <c r="AV271" s="81">
        <v>0</v>
      </c>
      <c r="AW271" s="81" t="s">
        <v>564</v>
      </c>
      <c r="AX271" s="82"/>
      <c r="AY271" s="81">
        <v>4288.8389999999999</v>
      </c>
      <c r="AZ271" s="81">
        <v>40673.890000000007</v>
      </c>
      <c r="BA271" s="81">
        <v>42.2</v>
      </c>
      <c r="BB271" s="81">
        <v>0</v>
      </c>
      <c r="BC271" s="81">
        <v>0</v>
      </c>
      <c r="BD271" s="81">
        <v>0</v>
      </c>
      <c r="BE271" s="81" t="s">
        <v>564</v>
      </c>
      <c r="BF271" s="82"/>
      <c r="BG271" s="81">
        <v>0</v>
      </c>
      <c r="BH271" s="81">
        <v>0</v>
      </c>
      <c r="BI271" s="81">
        <v>22.692</v>
      </c>
      <c r="BJ271" s="81">
        <v>0</v>
      </c>
      <c r="BK271" s="81">
        <v>0</v>
      </c>
      <c r="BL271" s="81">
        <v>0</v>
      </c>
      <c r="BM271" s="82"/>
      <c r="BN271" s="81">
        <v>0</v>
      </c>
      <c r="BO271" s="81">
        <v>0</v>
      </c>
      <c r="BP271" s="81">
        <v>5</v>
      </c>
      <c r="BQ271" s="81">
        <v>0</v>
      </c>
      <c r="BR271" s="81">
        <v>0</v>
      </c>
      <c r="BS271" s="81">
        <v>0</v>
      </c>
      <c r="BT271"/>
      <c r="BU271" s="80">
        <v>22.692</v>
      </c>
      <c r="BV271" s="80">
        <v>0</v>
      </c>
      <c r="BW271" s="80">
        <v>0</v>
      </c>
      <c r="BX271" s="80">
        <v>0</v>
      </c>
      <c r="BY271" s="80">
        <v>0</v>
      </c>
      <c r="BZ271" s="80">
        <v>0</v>
      </c>
      <c r="CA271" s="80">
        <v>0</v>
      </c>
      <c r="CB271" s="80">
        <v>0</v>
      </c>
      <c r="CC271" s="80">
        <v>0</v>
      </c>
    </row>
    <row r="272" spans="1:81">
      <c r="A272" s="80" t="s">
        <v>2069</v>
      </c>
      <c r="B272" s="80">
        <v>476</v>
      </c>
      <c r="C272" s="80">
        <v>17</v>
      </c>
      <c r="D272" s="80">
        <v>28</v>
      </c>
      <c r="E272" s="80">
        <v>2020</v>
      </c>
      <c r="F272" s="80" t="s">
        <v>218</v>
      </c>
      <c r="G272" s="80" t="s">
        <v>2052</v>
      </c>
      <c r="H272" s="80" t="s">
        <v>2053</v>
      </c>
      <c r="I272" s="177"/>
      <c r="J272" s="81">
        <v>284.40851767051339</v>
      </c>
      <c r="K272" s="81">
        <v>2.3764559592194847</v>
      </c>
      <c r="L272" s="81">
        <v>19.97652906861579</v>
      </c>
      <c r="M272" s="81">
        <v>21.985686104827888</v>
      </c>
      <c r="N272" s="81">
        <v>25.273543813304759</v>
      </c>
      <c r="O272" s="81">
        <v>19.509507729610721</v>
      </c>
      <c r="P272" s="81">
        <v>25.092869500305071</v>
      </c>
      <c r="Q272" s="81">
        <v>1.322720816213959</v>
      </c>
      <c r="R272" s="81">
        <v>0.69188146866939404</v>
      </c>
      <c r="S272" s="81">
        <v>3.7751353848</v>
      </c>
      <c r="T272" s="82"/>
      <c r="U272" s="81">
        <v>5721984</v>
      </c>
      <c r="V272" s="81">
        <v>641</v>
      </c>
      <c r="W272" s="81">
        <v>482</v>
      </c>
      <c r="X272" s="81">
        <v>6000</v>
      </c>
      <c r="Y272" s="81">
        <v>10861</v>
      </c>
      <c r="Z272" s="81">
        <v>13941</v>
      </c>
      <c r="AA272" s="81">
        <v>5661</v>
      </c>
      <c r="AB272" s="81">
        <v>22433</v>
      </c>
      <c r="AC272" s="81">
        <v>122641.5</v>
      </c>
      <c r="AD272" s="81">
        <v>3.7751353848</v>
      </c>
      <c r="AE272" s="82"/>
      <c r="AF272" s="81">
        <v>90334408.509197995</v>
      </c>
      <c r="AG272" s="81">
        <v>2414929.9157813485</v>
      </c>
      <c r="AH272" s="81">
        <v>4932331.7019763971</v>
      </c>
      <c r="AI272" s="81">
        <v>32794506.74619934</v>
      </c>
      <c r="AJ272" s="81">
        <v>51836341.404675461</v>
      </c>
      <c r="AK272" s="81"/>
      <c r="AL272" s="81"/>
      <c r="AM272" s="81">
        <v>2927755.7358283228</v>
      </c>
      <c r="AN272" s="81"/>
      <c r="AO272" s="81"/>
      <c r="AP272" s="82"/>
      <c r="AQ272" s="81">
        <v>899</v>
      </c>
      <c r="AR272" s="81">
        <v>539</v>
      </c>
      <c r="AS272" s="81">
        <v>3</v>
      </c>
      <c r="AT272" s="81">
        <v>0</v>
      </c>
      <c r="AU272" s="81">
        <v>0</v>
      </c>
      <c r="AV272" s="81">
        <v>0</v>
      </c>
      <c r="AW272" s="81">
        <v>3</v>
      </c>
      <c r="AX272" s="82"/>
      <c r="AY272" s="81">
        <v>4497.9490000000023</v>
      </c>
      <c r="AZ272" s="81">
        <v>42576.689999999959</v>
      </c>
      <c r="BA272" s="81">
        <v>42.2</v>
      </c>
      <c r="BB272" s="81">
        <v>0</v>
      </c>
      <c r="BC272" s="81">
        <v>0</v>
      </c>
      <c r="BD272" s="81">
        <v>0</v>
      </c>
      <c r="BE272" s="81">
        <v>42.2</v>
      </c>
      <c r="BF272" s="82"/>
      <c r="BG272" s="81">
        <v>0</v>
      </c>
      <c r="BH272" s="81">
        <v>0</v>
      </c>
      <c r="BI272" s="81">
        <v>19.393999999999998</v>
      </c>
      <c r="BJ272" s="81">
        <v>0</v>
      </c>
      <c r="BK272" s="81">
        <v>0</v>
      </c>
      <c r="BL272" s="81">
        <v>0</v>
      </c>
      <c r="BM272" s="82"/>
      <c r="BN272" s="81">
        <v>0</v>
      </c>
      <c r="BO272" s="81">
        <v>0</v>
      </c>
      <c r="BP272" s="81">
        <v>5</v>
      </c>
      <c r="BQ272" s="81">
        <v>0</v>
      </c>
      <c r="BR272" s="81">
        <v>0</v>
      </c>
      <c r="BS272" s="81">
        <v>0</v>
      </c>
      <c r="BT272"/>
      <c r="BU272" s="80">
        <v>19.393999999999998</v>
      </c>
      <c r="BV272" s="80">
        <v>0</v>
      </c>
      <c r="BW272" s="80">
        <v>0</v>
      </c>
      <c r="BX272" s="80">
        <v>0</v>
      </c>
      <c r="BY272" s="80">
        <v>0</v>
      </c>
      <c r="BZ272" s="80">
        <v>0</v>
      </c>
      <c r="CA272" s="80">
        <v>0</v>
      </c>
      <c r="CB272" s="80">
        <v>0</v>
      </c>
      <c r="CC272" s="80">
        <v>0</v>
      </c>
    </row>
    <row r="273" spans="1:81">
      <c r="A273" s="80" t="s">
        <v>2070</v>
      </c>
      <c r="B273" s="80">
        <v>476</v>
      </c>
      <c r="C273" s="80">
        <v>18</v>
      </c>
      <c r="D273" s="80">
        <v>28</v>
      </c>
      <c r="E273" s="80">
        <v>2021</v>
      </c>
      <c r="F273" s="80" t="s">
        <v>75</v>
      </c>
      <c r="G273" s="174" t="s">
        <v>2052</v>
      </c>
      <c r="H273" s="80" t="s">
        <v>2053</v>
      </c>
      <c r="I273" s="177"/>
      <c r="J273" s="81">
        <v>306.12426398249897</v>
      </c>
      <c r="K273" s="81">
        <v>2.4545580262461466</v>
      </c>
      <c r="L273" s="81">
        <v>17.821202850517437</v>
      </c>
      <c r="M273" s="81">
        <v>21.079783856935947</v>
      </c>
      <c r="N273" s="81">
        <v>21.462931647130574</v>
      </c>
      <c r="O273" s="81">
        <v>18.978317710813911</v>
      </c>
      <c r="P273" s="81">
        <v>25.717261636854722</v>
      </c>
      <c r="Q273" s="81">
        <v>1.3303003006082281</v>
      </c>
      <c r="R273" s="81">
        <v>1.1051178917454871</v>
      </c>
      <c r="S273" s="81">
        <v>2.3068034147200001</v>
      </c>
      <c r="T273" s="82"/>
      <c r="U273" s="81">
        <v>7053548</v>
      </c>
      <c r="V273" s="81">
        <v>641</v>
      </c>
      <c r="W273" s="81">
        <v>482</v>
      </c>
      <c r="X273" s="81">
        <v>6000</v>
      </c>
      <c r="Y273" s="81">
        <v>10811</v>
      </c>
      <c r="Z273" s="81">
        <v>13964</v>
      </c>
      <c r="AA273" s="81">
        <v>5658</v>
      </c>
      <c r="AB273" s="81">
        <v>22294</v>
      </c>
      <c r="AC273" s="81">
        <v>189870</v>
      </c>
      <c r="AD273" s="81">
        <v>2.3068034147200001</v>
      </c>
      <c r="AE273" s="82"/>
      <c r="AF273" s="81">
        <v>90542162.338345855</v>
      </c>
      <c r="AG273" s="81">
        <v>2861266.7681262004</v>
      </c>
      <c r="AH273" s="81">
        <v>4584629.7705224585</v>
      </c>
      <c r="AI273" s="81">
        <v>37988885.239391856</v>
      </c>
      <c r="AJ273" s="81">
        <v>51884386.880742654</v>
      </c>
      <c r="AK273" s="81">
        <v>0</v>
      </c>
      <c r="AL273" s="81">
        <v>0</v>
      </c>
      <c r="AM273" s="81">
        <v>2926397.1147871581</v>
      </c>
      <c r="AN273" s="81">
        <v>0</v>
      </c>
      <c r="AO273" s="81">
        <v>0</v>
      </c>
      <c r="AP273" s="82"/>
      <c r="AQ273" s="81">
        <v>921</v>
      </c>
      <c r="AR273" s="81">
        <v>593</v>
      </c>
      <c r="AS273" s="81">
        <v>3</v>
      </c>
      <c r="AT273" s="81">
        <v>0</v>
      </c>
      <c r="AU273" s="81">
        <v>0</v>
      </c>
      <c r="AV273" s="81">
        <v>0</v>
      </c>
      <c r="AW273" s="81"/>
      <c r="AX273" s="82"/>
      <c r="AY273" s="81">
        <v>4666.3990000000031</v>
      </c>
      <c r="AZ273" s="81">
        <v>54611.489999999947</v>
      </c>
      <c r="BA273" s="81">
        <v>42.2</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2071</v>
      </c>
      <c r="B274" s="80">
        <v>476</v>
      </c>
      <c r="C274" s="80">
        <v>19</v>
      </c>
      <c r="D274" s="80">
        <v>28</v>
      </c>
      <c r="E274" s="80">
        <v>2022</v>
      </c>
      <c r="F274" s="80" t="s">
        <v>568</v>
      </c>
      <c r="G274" s="174" t="s">
        <v>2052</v>
      </c>
      <c r="H274" s="80" t="s">
        <v>2053</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978</v>
      </c>
      <c r="AR274" s="81">
        <v>652</v>
      </c>
      <c r="AS274" s="81">
        <v>3</v>
      </c>
      <c r="AT274" s="81">
        <v>0</v>
      </c>
      <c r="AU274" s="81">
        <v>0</v>
      </c>
      <c r="AV274" s="81">
        <v>0</v>
      </c>
      <c r="AW274" s="81"/>
      <c r="AX274" s="82"/>
      <c r="AY274" s="81">
        <v>5029.0390000000025</v>
      </c>
      <c r="AZ274" s="81">
        <v>59039.789999999928</v>
      </c>
      <c r="BA274" s="81">
        <v>42.2</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2072</v>
      </c>
      <c r="B275" s="80">
        <v>443</v>
      </c>
      <c r="C275" s="80">
        <v>1</v>
      </c>
      <c r="D275" s="80">
        <v>27</v>
      </c>
      <c r="E275" s="80">
        <v>1990</v>
      </c>
      <c r="F275" s="80" t="s">
        <v>562</v>
      </c>
      <c r="G275" s="80" t="s">
        <v>2073</v>
      </c>
      <c r="H275" s="80" t="s">
        <v>2074</v>
      </c>
      <c r="I275" s="177"/>
      <c r="J275" s="81">
        <v>498.33710435907392</v>
      </c>
      <c r="K275" s="81">
        <v>9.1683603267181955</v>
      </c>
      <c r="L275" s="81">
        <v>15.816999133728359</v>
      </c>
      <c r="M275" s="81">
        <v>27.736473176945932</v>
      </c>
      <c r="N275" s="81">
        <v>38.363535674853622</v>
      </c>
      <c r="O275" s="81">
        <v>26.075115692502756</v>
      </c>
      <c r="P275" s="81">
        <v>39.561619137150444</v>
      </c>
      <c r="Q275" s="81">
        <v>2.0652102898839986</v>
      </c>
      <c r="R275" s="81">
        <v>0</v>
      </c>
      <c r="S275" s="81">
        <v>2.0224573333858995</v>
      </c>
      <c r="T275" s="82"/>
      <c r="U275" s="81">
        <v>8955108</v>
      </c>
      <c r="V275" s="81">
        <v>1699</v>
      </c>
      <c r="W275" s="81">
        <v>145</v>
      </c>
      <c r="X275" s="81">
        <v>8516</v>
      </c>
      <c r="Y275" s="81">
        <v>10426</v>
      </c>
      <c r="Z275" s="81">
        <v>10725</v>
      </c>
      <c r="AA275" s="81">
        <v>9606</v>
      </c>
      <c r="AB275" s="81">
        <v>33532</v>
      </c>
      <c r="AC275" s="81">
        <v>0</v>
      </c>
      <c r="AD275" s="81">
        <v>2.0224573333858995</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2075</v>
      </c>
      <c r="B276" s="80">
        <v>444</v>
      </c>
      <c r="C276" s="80">
        <v>2</v>
      </c>
      <c r="D276" s="80">
        <v>27</v>
      </c>
      <c r="E276" s="80">
        <v>2005</v>
      </c>
      <c r="F276" s="80" t="s">
        <v>565</v>
      </c>
      <c r="G276" s="80" t="s">
        <v>2073</v>
      </c>
      <c r="H276" s="80" t="s">
        <v>2074</v>
      </c>
      <c r="I276" s="177"/>
      <c r="J276" s="81">
        <v>418.00630096429154</v>
      </c>
      <c r="K276" s="81">
        <v>6.3681948473990699</v>
      </c>
      <c r="L276" s="81">
        <v>25.389978407338148</v>
      </c>
      <c r="M276" s="81">
        <v>42.968249055273098</v>
      </c>
      <c r="N276" s="81">
        <v>55.067201482922478</v>
      </c>
      <c r="O276" s="81">
        <v>36.475290273921686</v>
      </c>
      <c r="P276" s="81">
        <v>39.077744120933929</v>
      </c>
      <c r="Q276" s="81">
        <v>1.7869448865647346</v>
      </c>
      <c r="R276" s="81">
        <v>0</v>
      </c>
      <c r="S276" s="81">
        <v>0</v>
      </c>
      <c r="T276" s="82"/>
      <c r="U276" s="81">
        <v>10006342</v>
      </c>
      <c r="V276" s="81">
        <v>1278</v>
      </c>
      <c r="W276" s="81">
        <v>254</v>
      </c>
      <c r="X276" s="81">
        <v>6157</v>
      </c>
      <c r="Y276" s="81">
        <v>11496</v>
      </c>
      <c r="Z276" s="81">
        <v>17361</v>
      </c>
      <c r="AA276" s="81">
        <v>7771</v>
      </c>
      <c r="AB276" s="81">
        <v>30331</v>
      </c>
      <c r="AC276" s="81">
        <v>0</v>
      </c>
      <c r="AD276" s="81">
        <v>0</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2076</v>
      </c>
      <c r="B277" s="80">
        <v>445</v>
      </c>
      <c r="C277" s="80">
        <v>3</v>
      </c>
      <c r="D277" s="80">
        <v>27</v>
      </c>
      <c r="E277" s="80">
        <v>2006</v>
      </c>
      <c r="F277" s="80" t="s">
        <v>566</v>
      </c>
      <c r="G277" s="80" t="s">
        <v>2073</v>
      </c>
      <c r="H277" s="80" t="s">
        <v>2074</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2077</v>
      </c>
      <c r="B278" s="80">
        <v>446</v>
      </c>
      <c r="C278" s="80">
        <v>4</v>
      </c>
      <c r="D278" s="80">
        <v>27</v>
      </c>
      <c r="E278" s="80">
        <v>2007</v>
      </c>
      <c r="F278" s="80" t="s">
        <v>567</v>
      </c>
      <c r="G278" s="80" t="s">
        <v>2073</v>
      </c>
      <c r="H278" s="80" t="s">
        <v>2074</v>
      </c>
      <c r="I278" s="177"/>
      <c r="J278" s="81">
        <v>430.61715055260834</v>
      </c>
      <c r="K278" s="81">
        <v>4.7719291870868821</v>
      </c>
      <c r="L278" s="81">
        <v>10.325786889732884</v>
      </c>
      <c r="M278" s="81">
        <v>48.930207632665692</v>
      </c>
      <c r="N278" s="81">
        <v>51.285364158101018</v>
      </c>
      <c r="O278" s="81">
        <v>35.423017161265648</v>
      </c>
      <c r="P278" s="81">
        <v>38.753239203432898</v>
      </c>
      <c r="Q278" s="81">
        <v>1.8438037815598529</v>
      </c>
      <c r="R278" s="81">
        <v>0</v>
      </c>
      <c r="S278" s="81">
        <v>0</v>
      </c>
      <c r="T278" s="82"/>
      <c r="U278" s="81">
        <v>11923345</v>
      </c>
      <c r="V278" s="81">
        <v>1216</v>
      </c>
      <c r="W278" s="81">
        <v>98</v>
      </c>
      <c r="X278" s="81">
        <v>7896</v>
      </c>
      <c r="Y278" s="81">
        <v>11633</v>
      </c>
      <c r="Z278" s="81">
        <v>17527</v>
      </c>
      <c r="AA278" s="81">
        <v>7589</v>
      </c>
      <c r="AB278" s="81">
        <v>29641</v>
      </c>
      <c r="AC278" s="81">
        <v>0</v>
      </c>
      <c r="AD278" s="81">
        <v>0</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2078</v>
      </c>
      <c r="B279" s="80">
        <v>447</v>
      </c>
      <c r="C279" s="80">
        <v>5</v>
      </c>
      <c r="D279" s="80">
        <v>27</v>
      </c>
      <c r="E279" s="80">
        <v>2008</v>
      </c>
      <c r="F279" s="80" t="s">
        <v>84</v>
      </c>
      <c r="G279" s="80" t="s">
        <v>2073</v>
      </c>
      <c r="H279" s="80" t="s">
        <v>2074</v>
      </c>
      <c r="I279" s="177"/>
      <c r="J279" s="81">
        <v>392.98745025322012</v>
      </c>
      <c r="K279" s="81">
        <v>3.7979684890752905</v>
      </c>
      <c r="L279" s="81">
        <v>8.3753174051012262</v>
      </c>
      <c r="M279" s="81">
        <v>50.480932673496199</v>
      </c>
      <c r="N279" s="81">
        <v>52.278593339667523</v>
      </c>
      <c r="O279" s="81">
        <v>34.247271648881132</v>
      </c>
      <c r="P279" s="81">
        <v>37.408400293049141</v>
      </c>
      <c r="Q279" s="81">
        <v>1.7854772254284916</v>
      </c>
      <c r="R279" s="81">
        <v>0</v>
      </c>
      <c r="S279" s="81">
        <v>0</v>
      </c>
      <c r="T279" s="82"/>
      <c r="U279" s="81">
        <v>12091159</v>
      </c>
      <c r="V279" s="81">
        <v>1216</v>
      </c>
      <c r="W279" s="81">
        <v>98</v>
      </c>
      <c r="X279" s="81">
        <v>7896</v>
      </c>
      <c r="Y279" s="81">
        <v>11594</v>
      </c>
      <c r="Z279" s="81">
        <v>17540</v>
      </c>
      <c r="AA279" s="81">
        <v>7334</v>
      </c>
      <c r="AB279" s="81">
        <v>29175</v>
      </c>
      <c r="AC279" s="81">
        <v>0</v>
      </c>
      <c r="AD279" s="81">
        <v>0</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2079</v>
      </c>
      <c r="B280" s="80">
        <v>448</v>
      </c>
      <c r="C280" s="80">
        <v>6</v>
      </c>
      <c r="D280" s="80">
        <v>27</v>
      </c>
      <c r="E280" s="80">
        <v>2009</v>
      </c>
      <c r="F280" s="80" t="s">
        <v>85</v>
      </c>
      <c r="G280" s="80" t="s">
        <v>2073</v>
      </c>
      <c r="H280" s="80" t="s">
        <v>2074</v>
      </c>
      <c r="I280" s="177"/>
      <c r="J280" s="81">
        <v>408.90456094251368</v>
      </c>
      <c r="K280" s="81">
        <v>3.5459223526857024</v>
      </c>
      <c r="L280" s="81">
        <v>30.644755256541476</v>
      </c>
      <c r="M280" s="81">
        <v>48.807726207045704</v>
      </c>
      <c r="N280" s="81">
        <v>45.565644018869648</v>
      </c>
      <c r="O280" s="81">
        <v>34.393986069753467</v>
      </c>
      <c r="P280" s="81">
        <v>35.449939827233969</v>
      </c>
      <c r="Q280" s="81">
        <v>1.6746746004363633</v>
      </c>
      <c r="R280" s="81">
        <v>0</v>
      </c>
      <c r="S280" s="81">
        <v>0</v>
      </c>
      <c r="T280" s="82"/>
      <c r="U280" s="81">
        <v>9701548</v>
      </c>
      <c r="V280" s="81">
        <v>1163</v>
      </c>
      <c r="W280" s="81">
        <v>535</v>
      </c>
      <c r="X280" s="81">
        <v>8351</v>
      </c>
      <c r="Y280" s="81">
        <v>11569</v>
      </c>
      <c r="Z280" s="81">
        <v>17387</v>
      </c>
      <c r="AA280" s="81">
        <v>7135</v>
      </c>
      <c r="AB280" s="81">
        <v>28726</v>
      </c>
      <c r="AC280" s="81">
        <v>0</v>
      </c>
      <c r="AD280" s="81">
        <v>0</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37.173999999999999</v>
      </c>
      <c r="BI280" s="81">
        <v>4130.0910000000003</v>
      </c>
      <c r="BJ280" s="81">
        <v>0</v>
      </c>
      <c r="BK280" s="81">
        <v>0</v>
      </c>
      <c r="BL280" s="81">
        <v>0</v>
      </c>
      <c r="BM280" s="82"/>
      <c r="BN280" s="81">
        <v>0</v>
      </c>
      <c r="BO280" s="81">
        <v>2</v>
      </c>
      <c r="BP280" s="81">
        <v>6</v>
      </c>
      <c r="BQ280" s="81">
        <v>0</v>
      </c>
      <c r="BR280" s="81">
        <v>0</v>
      </c>
      <c r="BS280" s="81">
        <v>0</v>
      </c>
      <c r="BT280"/>
      <c r="BU280" s="80"/>
      <c r="BV280" s="80"/>
      <c r="BW280" s="80"/>
      <c r="BX280" s="80"/>
      <c r="BY280" s="80"/>
      <c r="BZ280" s="80"/>
      <c r="CA280" s="80"/>
      <c r="CB280" s="80"/>
      <c r="CC280" s="80"/>
    </row>
    <row r="281" spans="1:81">
      <c r="A281" s="80" t="s">
        <v>2080</v>
      </c>
      <c r="B281" s="80">
        <v>449</v>
      </c>
      <c r="C281" s="80">
        <v>7</v>
      </c>
      <c r="D281" s="80">
        <v>27</v>
      </c>
      <c r="E281" s="80">
        <v>2010</v>
      </c>
      <c r="F281" s="80" t="s">
        <v>86</v>
      </c>
      <c r="G281" s="80" t="s">
        <v>2073</v>
      </c>
      <c r="H281" s="80" t="s">
        <v>2074</v>
      </c>
      <c r="I281" s="177"/>
      <c r="J281" s="81">
        <v>447.99752335440655</v>
      </c>
      <c r="K281" s="81">
        <v>4.4088615507786226</v>
      </c>
      <c r="L281" s="81">
        <v>28.387720389137137</v>
      </c>
      <c r="M281" s="81">
        <v>55.820898412977954</v>
      </c>
      <c r="N281" s="81">
        <v>55.17772816708208</v>
      </c>
      <c r="O281" s="81">
        <v>34.065569829872715</v>
      </c>
      <c r="P281" s="81">
        <v>35.878934244282014</v>
      </c>
      <c r="Q281" s="81">
        <v>1.7174883119040185</v>
      </c>
      <c r="R281" s="81">
        <v>0</v>
      </c>
      <c r="S281" s="81">
        <v>0</v>
      </c>
      <c r="T281" s="82"/>
      <c r="U281" s="81">
        <v>11310223</v>
      </c>
      <c r="V281" s="81">
        <v>1163</v>
      </c>
      <c r="W281" s="81">
        <v>535</v>
      </c>
      <c r="X281" s="81">
        <v>8351</v>
      </c>
      <c r="Y281" s="81">
        <v>11526</v>
      </c>
      <c r="Z281" s="81">
        <v>17301</v>
      </c>
      <c r="AA281" s="81">
        <v>7041</v>
      </c>
      <c r="AB281" s="81">
        <v>28229</v>
      </c>
      <c r="AC281" s="81">
        <v>0</v>
      </c>
      <c r="AD281" s="81">
        <v>0</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38.445999999999998</v>
      </c>
      <c r="BI281" s="81">
        <v>4563.0910000000003</v>
      </c>
      <c r="BJ281" s="81">
        <v>0</v>
      </c>
      <c r="BK281" s="81">
        <v>0</v>
      </c>
      <c r="BL281" s="81">
        <v>0</v>
      </c>
      <c r="BM281" s="82"/>
      <c r="BN281" s="81">
        <v>0</v>
      </c>
      <c r="BO281" s="81">
        <v>2</v>
      </c>
      <c r="BP281" s="81">
        <v>6</v>
      </c>
      <c r="BQ281" s="81">
        <v>0</v>
      </c>
      <c r="BR281" s="81">
        <v>0</v>
      </c>
      <c r="BS281" s="81">
        <v>0</v>
      </c>
      <c r="BT281"/>
      <c r="BU281" s="80">
        <v>1943.769</v>
      </c>
      <c r="BV281" s="80">
        <v>2489.1460000000002</v>
      </c>
      <c r="BW281" s="80">
        <v>78.849999999999994</v>
      </c>
      <c r="BX281" s="80">
        <v>4.3140000000000001</v>
      </c>
      <c r="BY281" s="80">
        <v>85.457999999999998</v>
      </c>
      <c r="BZ281" s="80">
        <v>0</v>
      </c>
      <c r="CA281" s="80">
        <v>0</v>
      </c>
      <c r="CB281" s="80">
        <v>0</v>
      </c>
      <c r="CC281" s="80">
        <v>0</v>
      </c>
    </row>
    <row r="282" spans="1:81">
      <c r="A282" s="80" t="s">
        <v>2081</v>
      </c>
      <c r="B282" s="80">
        <v>450</v>
      </c>
      <c r="C282" s="80">
        <v>8</v>
      </c>
      <c r="D282" s="80">
        <v>27</v>
      </c>
      <c r="E282" s="80">
        <v>2011</v>
      </c>
      <c r="F282" s="80" t="s">
        <v>87</v>
      </c>
      <c r="G282" s="80" t="s">
        <v>2073</v>
      </c>
      <c r="H282" s="80" t="s">
        <v>2074</v>
      </c>
      <c r="I282" s="177"/>
      <c r="J282" s="81">
        <v>302.64621252768478</v>
      </c>
      <c r="K282" s="81">
        <v>5.8577673454887984</v>
      </c>
      <c r="L282" s="81">
        <v>27.75247970612098</v>
      </c>
      <c r="M282" s="81">
        <v>51.157469447490385</v>
      </c>
      <c r="N282" s="81">
        <v>52.150484617865423</v>
      </c>
      <c r="O282" s="81">
        <v>33.929005310726474</v>
      </c>
      <c r="P282" s="81">
        <v>34.32744956287975</v>
      </c>
      <c r="Q282" s="81">
        <v>1.9464657662270357</v>
      </c>
      <c r="R282" s="81">
        <v>0</v>
      </c>
      <c r="S282" s="81">
        <v>0</v>
      </c>
      <c r="T282" s="82"/>
      <c r="U282" s="81">
        <v>8046206</v>
      </c>
      <c r="V282" s="81">
        <v>1163</v>
      </c>
      <c r="W282" s="81">
        <v>535</v>
      </c>
      <c r="X282" s="81">
        <v>8351</v>
      </c>
      <c r="Y282" s="81">
        <v>11465</v>
      </c>
      <c r="Z282" s="81">
        <v>17606</v>
      </c>
      <c r="AA282" s="81">
        <v>6937</v>
      </c>
      <c r="AB282" s="81">
        <v>27736</v>
      </c>
      <c r="AC282" s="81">
        <v>0</v>
      </c>
      <c r="AD282" s="81">
        <v>0</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41.093000000000004</v>
      </c>
      <c r="BI282" s="81">
        <v>4724.5379999999996</v>
      </c>
      <c r="BJ282" s="81">
        <v>0</v>
      </c>
      <c r="BK282" s="81">
        <v>0</v>
      </c>
      <c r="BL282" s="81">
        <v>0</v>
      </c>
      <c r="BM282" s="82"/>
      <c r="BN282" s="81">
        <v>0</v>
      </c>
      <c r="BO282" s="81">
        <v>2</v>
      </c>
      <c r="BP282" s="81">
        <v>6</v>
      </c>
      <c r="BQ282" s="81">
        <v>0</v>
      </c>
      <c r="BR282" s="81">
        <v>0</v>
      </c>
      <c r="BS282" s="81">
        <v>0</v>
      </c>
      <c r="BT282"/>
      <c r="BU282" s="80">
        <v>2019.885</v>
      </c>
      <c r="BV282" s="80">
        <v>2565.4720000000002</v>
      </c>
      <c r="BW282" s="80">
        <v>91.537999999999997</v>
      </c>
      <c r="BX282" s="80">
        <v>4.5039999999999996</v>
      </c>
      <c r="BY282" s="80">
        <v>84.231999999999999</v>
      </c>
      <c r="BZ282" s="80">
        <v>0</v>
      </c>
      <c r="CA282" s="80">
        <v>0</v>
      </c>
      <c r="CB282" s="80">
        <v>0</v>
      </c>
      <c r="CC282" s="80">
        <v>0</v>
      </c>
    </row>
    <row r="283" spans="1:81">
      <c r="A283" s="80" t="s">
        <v>2082</v>
      </c>
      <c r="B283" s="80">
        <v>451</v>
      </c>
      <c r="C283" s="80">
        <v>9</v>
      </c>
      <c r="D283" s="80">
        <v>27</v>
      </c>
      <c r="E283" s="80">
        <v>2012</v>
      </c>
      <c r="F283" s="80" t="s">
        <v>88</v>
      </c>
      <c r="G283" s="80" t="s">
        <v>2073</v>
      </c>
      <c r="H283" s="80" t="s">
        <v>2074</v>
      </c>
      <c r="I283" s="177"/>
      <c r="J283" s="81">
        <v>351.014889843025</v>
      </c>
      <c r="K283" s="81">
        <v>5.6594268425716017</v>
      </c>
      <c r="L283" s="81">
        <v>27.155724173760937</v>
      </c>
      <c r="M283" s="81">
        <v>51.456259717641665</v>
      </c>
      <c r="N283" s="81">
        <v>55.626640710745932</v>
      </c>
      <c r="O283" s="81">
        <v>32.992824580968843</v>
      </c>
      <c r="P283" s="81">
        <v>33.890730104105891</v>
      </c>
      <c r="Q283" s="81">
        <v>2.0922194002140766</v>
      </c>
      <c r="R283" s="81">
        <v>0</v>
      </c>
      <c r="S283" s="81">
        <v>0</v>
      </c>
      <c r="T283" s="82"/>
      <c r="U283" s="81">
        <v>9382789</v>
      </c>
      <c r="V283" s="81">
        <v>1163</v>
      </c>
      <c r="W283" s="81">
        <v>535</v>
      </c>
      <c r="X283" s="81">
        <v>8351</v>
      </c>
      <c r="Y283" s="81">
        <v>11482</v>
      </c>
      <c r="Z283" s="81">
        <v>17256</v>
      </c>
      <c r="AA283" s="81">
        <v>6810</v>
      </c>
      <c r="AB283" s="81">
        <v>27440</v>
      </c>
      <c r="AC283" s="81">
        <v>0</v>
      </c>
      <c r="AD283" s="81">
        <v>0</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39.915999999999997</v>
      </c>
      <c r="BI283" s="81">
        <v>4444.9750000000004</v>
      </c>
      <c r="BJ283" s="81">
        <v>0</v>
      </c>
      <c r="BK283" s="81">
        <v>0</v>
      </c>
      <c r="BL283" s="81">
        <v>0</v>
      </c>
      <c r="BM283" s="82"/>
      <c r="BN283" s="81">
        <v>0</v>
      </c>
      <c r="BO283" s="81">
        <v>2</v>
      </c>
      <c r="BP283" s="81">
        <v>6</v>
      </c>
      <c r="BQ283" s="81">
        <v>0</v>
      </c>
      <c r="BR283" s="81">
        <v>0</v>
      </c>
      <c r="BS283" s="81">
        <v>0</v>
      </c>
      <c r="BT283"/>
      <c r="BU283" s="80">
        <v>1869.326</v>
      </c>
      <c r="BV283" s="80">
        <v>2424.6149999999998</v>
      </c>
      <c r="BW283" s="80">
        <v>110.651</v>
      </c>
      <c r="BX283" s="80">
        <v>4.3440000000000003</v>
      </c>
      <c r="BY283" s="80">
        <v>75.954999999999998</v>
      </c>
      <c r="BZ283" s="80">
        <v>0</v>
      </c>
      <c r="CA283" s="80">
        <v>0</v>
      </c>
      <c r="CB283" s="80">
        <v>0</v>
      </c>
      <c r="CC283" s="80">
        <v>0</v>
      </c>
    </row>
    <row r="284" spans="1:81">
      <c r="A284" s="80" t="s">
        <v>2083</v>
      </c>
      <c r="B284" s="80">
        <v>452</v>
      </c>
      <c r="C284" s="80">
        <v>10</v>
      </c>
      <c r="D284" s="80">
        <v>27</v>
      </c>
      <c r="E284" s="80">
        <v>2013</v>
      </c>
      <c r="F284" s="80" t="s">
        <v>89</v>
      </c>
      <c r="G284" s="80" t="s">
        <v>2073</v>
      </c>
      <c r="H284" s="80" t="s">
        <v>2074</v>
      </c>
      <c r="I284" s="177"/>
      <c r="J284" s="81">
        <v>375.02467192587312</v>
      </c>
      <c r="K284" s="81">
        <v>3.7392163877304077</v>
      </c>
      <c r="L284" s="81">
        <v>26.849299592598921</v>
      </c>
      <c r="M284" s="81">
        <v>49.753834888818901</v>
      </c>
      <c r="N284" s="81">
        <v>57.314750052914519</v>
      </c>
      <c r="O284" s="81">
        <v>31.89934691575634</v>
      </c>
      <c r="P284" s="81">
        <v>33.384015541289784</v>
      </c>
      <c r="Q284" s="81">
        <v>2.0983647052019525</v>
      </c>
      <c r="R284" s="81">
        <v>0</v>
      </c>
      <c r="S284" s="81">
        <v>0</v>
      </c>
      <c r="T284" s="82"/>
      <c r="U284" s="81">
        <v>11213968</v>
      </c>
      <c r="V284" s="81">
        <v>1163</v>
      </c>
      <c r="W284" s="81">
        <v>535</v>
      </c>
      <c r="X284" s="81">
        <v>8351</v>
      </c>
      <c r="Y284" s="81">
        <v>11496</v>
      </c>
      <c r="Z284" s="81">
        <v>17429</v>
      </c>
      <c r="AA284" s="81">
        <v>6683</v>
      </c>
      <c r="AB284" s="81">
        <v>27126</v>
      </c>
      <c r="AC284" s="81">
        <v>0</v>
      </c>
      <c r="AD284" s="81">
        <v>0</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43.87</v>
      </c>
      <c r="BI284" s="81">
        <v>4626.1019999999999</v>
      </c>
      <c r="BJ284" s="81">
        <v>0</v>
      </c>
      <c r="BK284" s="81">
        <v>0</v>
      </c>
      <c r="BL284" s="81">
        <v>0</v>
      </c>
      <c r="BM284" s="82"/>
      <c r="BN284" s="81">
        <v>0</v>
      </c>
      <c r="BO284" s="81">
        <v>2</v>
      </c>
      <c r="BP284" s="81">
        <v>6</v>
      </c>
      <c r="BQ284" s="81">
        <v>0</v>
      </c>
      <c r="BR284" s="81">
        <v>0</v>
      </c>
      <c r="BS284" s="81">
        <v>0</v>
      </c>
      <c r="BT284"/>
      <c r="BU284" s="80">
        <v>1973.0309999999999</v>
      </c>
      <c r="BV284" s="80">
        <v>2503.1410000000001</v>
      </c>
      <c r="BW284" s="80">
        <v>110.10599999999999</v>
      </c>
      <c r="BX284" s="80">
        <v>4.3650000000000002</v>
      </c>
      <c r="BY284" s="80">
        <v>79.328999999999994</v>
      </c>
      <c r="BZ284" s="80">
        <v>0</v>
      </c>
      <c r="CA284" s="80">
        <v>0</v>
      </c>
      <c r="CB284" s="80">
        <v>0</v>
      </c>
      <c r="CC284" s="80">
        <v>0</v>
      </c>
    </row>
    <row r="285" spans="1:81">
      <c r="A285" s="80" t="s">
        <v>2084</v>
      </c>
      <c r="B285" s="80">
        <v>453</v>
      </c>
      <c r="C285" s="80">
        <v>11</v>
      </c>
      <c r="D285" s="80">
        <v>27</v>
      </c>
      <c r="E285" s="80">
        <v>2014</v>
      </c>
      <c r="F285" s="80" t="s">
        <v>90</v>
      </c>
      <c r="G285" s="80" t="s">
        <v>2073</v>
      </c>
      <c r="H285" s="80" t="s">
        <v>2074</v>
      </c>
      <c r="I285" s="177"/>
      <c r="J285" s="81">
        <v>419.42879612404818</v>
      </c>
      <c r="K285" s="81">
        <v>3.4212236172496704</v>
      </c>
      <c r="L285" s="81">
        <v>14.894285110016098</v>
      </c>
      <c r="M285" s="81">
        <v>46.980602386393144</v>
      </c>
      <c r="N285" s="81">
        <v>54.236182526532623</v>
      </c>
      <c r="O285" s="81">
        <v>30.544892225060568</v>
      </c>
      <c r="P285" s="81">
        <v>33.713310334404568</v>
      </c>
      <c r="Q285" s="81">
        <v>1.9730590520394136</v>
      </c>
      <c r="R285" s="81">
        <v>0</v>
      </c>
      <c r="S285" s="81">
        <v>0</v>
      </c>
      <c r="T285" s="82"/>
      <c r="U285" s="81">
        <v>12189087</v>
      </c>
      <c r="V285" s="81">
        <v>1070</v>
      </c>
      <c r="W285" s="81">
        <v>356</v>
      </c>
      <c r="X285" s="81">
        <v>7955</v>
      </c>
      <c r="Y285" s="81">
        <v>11388</v>
      </c>
      <c r="Z285" s="81">
        <v>17577</v>
      </c>
      <c r="AA285" s="81">
        <v>6714</v>
      </c>
      <c r="AB285" s="81">
        <v>26584</v>
      </c>
      <c r="AC285" s="81">
        <v>0</v>
      </c>
      <c r="AD285" s="81">
        <v>0</v>
      </c>
      <c r="AE285" s="82"/>
      <c r="AF285" s="81">
        <v>129589465.13156435</v>
      </c>
      <c r="AG285" s="81">
        <v>2500185.2780806664</v>
      </c>
      <c r="AH285" s="81">
        <v>2688196.3679324659</v>
      </c>
      <c r="AI285" s="81">
        <v>47693488.788402691</v>
      </c>
      <c r="AJ285" s="81">
        <v>62420568.045263626</v>
      </c>
      <c r="AK285" s="81">
        <v>0</v>
      </c>
      <c r="AL285" s="81">
        <v>0</v>
      </c>
      <c r="AM285" s="81">
        <v>3649585.9495733036</v>
      </c>
      <c r="AN285" s="81">
        <v>0</v>
      </c>
      <c r="AO285" s="81">
        <v>0</v>
      </c>
      <c r="AP285" s="82"/>
      <c r="AQ285" s="81">
        <v>631</v>
      </c>
      <c r="AR285" s="81">
        <v>121</v>
      </c>
      <c r="AS285" s="81">
        <v>0</v>
      </c>
      <c r="AT285" s="81">
        <v>0</v>
      </c>
      <c r="AU285" s="81">
        <v>0</v>
      </c>
      <c r="AV285" s="81">
        <v>1</v>
      </c>
      <c r="AW285" s="81" t="s">
        <v>564</v>
      </c>
      <c r="AX285" s="82"/>
      <c r="AY285" s="81">
        <v>2732.549</v>
      </c>
      <c r="AZ285" s="81">
        <v>9596.1</v>
      </c>
      <c r="BA285" s="81">
        <v>0</v>
      </c>
      <c r="BB285" s="81">
        <v>0</v>
      </c>
      <c r="BC285" s="81">
        <v>0</v>
      </c>
      <c r="BD285" s="81">
        <v>8572.5</v>
      </c>
      <c r="BE285" s="81" t="s">
        <v>564</v>
      </c>
      <c r="BF285" s="82"/>
      <c r="BG285" s="81">
        <v>0</v>
      </c>
      <c r="BH285" s="81">
        <v>43.31</v>
      </c>
      <c r="BI285" s="81">
        <v>4605.4470000000001</v>
      </c>
      <c r="BJ285" s="81">
        <v>0</v>
      </c>
      <c r="BK285" s="81">
        <v>3.9329999999999998</v>
      </c>
      <c r="BL285" s="81">
        <v>0</v>
      </c>
      <c r="BM285" s="82"/>
      <c r="BN285" s="81">
        <v>0</v>
      </c>
      <c r="BO285" s="81">
        <v>2</v>
      </c>
      <c r="BP285" s="81">
        <v>6</v>
      </c>
      <c r="BQ285" s="81">
        <v>0</v>
      </c>
      <c r="BR285" s="81">
        <v>1</v>
      </c>
      <c r="BS285" s="81">
        <v>0</v>
      </c>
      <c r="BT285"/>
      <c r="BU285" s="80">
        <v>1964.867</v>
      </c>
      <c r="BV285" s="80">
        <v>2472.4639999999999</v>
      </c>
      <c r="BW285" s="80">
        <v>131.078</v>
      </c>
      <c r="BX285" s="80">
        <v>4.407</v>
      </c>
      <c r="BY285" s="80">
        <v>79.873999999999995</v>
      </c>
      <c r="BZ285" s="80">
        <v>0</v>
      </c>
      <c r="CA285" s="80">
        <v>0</v>
      </c>
      <c r="CB285" s="80">
        <v>0</v>
      </c>
      <c r="CC285" s="80">
        <v>0</v>
      </c>
    </row>
    <row r="286" spans="1:81">
      <c r="A286" s="80" t="s">
        <v>2085</v>
      </c>
      <c r="B286" s="80">
        <v>454</v>
      </c>
      <c r="C286" s="80">
        <v>12</v>
      </c>
      <c r="D286" s="80">
        <v>27</v>
      </c>
      <c r="E286" s="80">
        <v>2015</v>
      </c>
      <c r="F286" s="80" t="s">
        <v>91</v>
      </c>
      <c r="G286" s="80" t="s">
        <v>2073</v>
      </c>
      <c r="H286" s="80" t="s">
        <v>2074</v>
      </c>
      <c r="I286" s="177"/>
      <c r="J286" s="81">
        <v>417.9736955024436</v>
      </c>
      <c r="K286" s="81">
        <v>3.2292208230005883</v>
      </c>
      <c r="L286" s="81">
        <v>14.925065483299923</v>
      </c>
      <c r="M286" s="81">
        <v>47.460726373287272</v>
      </c>
      <c r="N286" s="81">
        <v>48.140732292132874</v>
      </c>
      <c r="O286" s="81">
        <v>29.356666370038973</v>
      </c>
      <c r="P286" s="81">
        <v>33.026244517907635</v>
      </c>
      <c r="Q286" s="81">
        <v>1.8975231545465197</v>
      </c>
      <c r="R286" s="81">
        <v>0</v>
      </c>
      <c r="S286" s="81">
        <v>0</v>
      </c>
      <c r="T286" s="82"/>
      <c r="U286" s="81">
        <v>11912730</v>
      </c>
      <c r="V286" s="81">
        <v>1070</v>
      </c>
      <c r="W286" s="81">
        <v>356</v>
      </c>
      <c r="X286" s="81">
        <v>7955</v>
      </c>
      <c r="Y286" s="81">
        <v>11359</v>
      </c>
      <c r="Z286" s="81">
        <v>17056</v>
      </c>
      <c r="AA286" s="81">
        <v>6572</v>
      </c>
      <c r="AB286" s="81">
        <v>26116</v>
      </c>
      <c r="AC286" s="81">
        <v>0</v>
      </c>
      <c r="AD286" s="81">
        <v>0</v>
      </c>
      <c r="AE286" s="82"/>
      <c r="AF286" s="81">
        <v>122098532.51136264</v>
      </c>
      <c r="AG286" s="81">
        <v>2130440.4106303062</v>
      </c>
      <c r="AH286" s="81">
        <v>2211346.5956587112</v>
      </c>
      <c r="AI286" s="81">
        <v>49044376.064001545</v>
      </c>
      <c r="AJ286" s="81">
        <v>55709400.868323199</v>
      </c>
      <c r="AK286" s="81">
        <v>0</v>
      </c>
      <c r="AL286" s="81">
        <v>0</v>
      </c>
      <c r="AM286" s="81">
        <v>3579088.2475003479</v>
      </c>
      <c r="AN286" s="81">
        <v>0</v>
      </c>
      <c r="AO286" s="81">
        <v>0</v>
      </c>
      <c r="AP286" s="82"/>
      <c r="AQ286" s="81">
        <v>668</v>
      </c>
      <c r="AR286" s="81">
        <v>176</v>
      </c>
      <c r="AS286" s="81">
        <v>0</v>
      </c>
      <c r="AT286" s="81">
        <v>0</v>
      </c>
      <c r="AU286" s="81">
        <v>0</v>
      </c>
      <c r="AV286" s="81">
        <v>1</v>
      </c>
      <c r="AW286" s="81" t="s">
        <v>564</v>
      </c>
      <c r="AX286" s="82"/>
      <c r="AY286" s="81">
        <v>2949.2429999999999</v>
      </c>
      <c r="AZ286" s="81">
        <v>13875.1</v>
      </c>
      <c r="BA286" s="81">
        <v>0</v>
      </c>
      <c r="BB286" s="81">
        <v>0</v>
      </c>
      <c r="BC286" s="81">
        <v>0</v>
      </c>
      <c r="BD286" s="81">
        <v>8572.5</v>
      </c>
      <c r="BE286" s="81" t="s">
        <v>564</v>
      </c>
      <c r="BF286" s="82"/>
      <c r="BG286" s="81">
        <v>0</v>
      </c>
      <c r="BH286" s="81">
        <v>41.500999999999998</v>
      </c>
      <c r="BI286" s="81">
        <v>4545.9210000000003</v>
      </c>
      <c r="BJ286" s="81">
        <v>0</v>
      </c>
      <c r="BK286" s="81">
        <v>3.9329999999999998</v>
      </c>
      <c r="BL286" s="81">
        <v>0</v>
      </c>
      <c r="BM286" s="82"/>
      <c r="BN286" s="81">
        <v>0</v>
      </c>
      <c r="BO286" s="81">
        <v>2</v>
      </c>
      <c r="BP286" s="81">
        <v>6</v>
      </c>
      <c r="BQ286" s="81">
        <v>0</v>
      </c>
      <c r="BR286" s="81">
        <v>1</v>
      </c>
      <c r="BS286" s="81">
        <v>0</v>
      </c>
      <c r="BT286"/>
      <c r="BU286" s="80">
        <v>1917.6310000000001</v>
      </c>
      <c r="BV286" s="80">
        <v>2432.6680000000001</v>
      </c>
      <c r="BW286" s="80">
        <v>153.78899999999999</v>
      </c>
      <c r="BX286" s="80">
        <v>5.3289999999999997</v>
      </c>
      <c r="BY286" s="80">
        <v>81.938000000000002</v>
      </c>
      <c r="BZ286" s="80">
        <v>0</v>
      </c>
      <c r="CA286" s="80">
        <v>0</v>
      </c>
      <c r="CB286" s="80">
        <v>0</v>
      </c>
      <c r="CC286" s="80">
        <v>0</v>
      </c>
    </row>
    <row r="287" spans="1:81">
      <c r="A287" s="80" t="s">
        <v>2086</v>
      </c>
      <c r="B287" s="80">
        <v>455</v>
      </c>
      <c r="C287" s="80">
        <v>13</v>
      </c>
      <c r="D287" s="80">
        <v>27</v>
      </c>
      <c r="E287" s="80">
        <v>2016</v>
      </c>
      <c r="F287" s="80" t="s">
        <v>92</v>
      </c>
      <c r="G287" s="80" t="s">
        <v>2073</v>
      </c>
      <c r="H287" s="80" t="s">
        <v>2074</v>
      </c>
      <c r="I287" s="177"/>
      <c r="J287" s="81">
        <v>436.41975814512995</v>
      </c>
      <c r="K287" s="81">
        <v>3.063196500305728</v>
      </c>
      <c r="L287" s="81">
        <v>16.623327088238948</v>
      </c>
      <c r="M287" s="81">
        <v>41.785929575521102</v>
      </c>
      <c r="N287" s="81">
        <v>45.545895548827893</v>
      </c>
      <c r="O287" s="81">
        <v>29.032480796591333</v>
      </c>
      <c r="P287" s="81">
        <v>31.61570362493309</v>
      </c>
      <c r="Q287" s="81">
        <v>1.8086743371883949</v>
      </c>
      <c r="R287" s="81">
        <v>0</v>
      </c>
      <c r="S287" s="81">
        <v>0</v>
      </c>
      <c r="T287" s="82"/>
      <c r="U287" s="81">
        <v>11185041</v>
      </c>
      <c r="V287" s="81">
        <v>1070</v>
      </c>
      <c r="W287" s="81">
        <v>356</v>
      </c>
      <c r="X287" s="81">
        <v>7955</v>
      </c>
      <c r="Y287" s="81">
        <v>11292</v>
      </c>
      <c r="Z287" s="81">
        <v>17075</v>
      </c>
      <c r="AA287" s="81">
        <v>6507</v>
      </c>
      <c r="AB287" s="81">
        <v>25607</v>
      </c>
      <c r="AC287" s="81">
        <v>0</v>
      </c>
      <c r="AD287" s="81">
        <v>0</v>
      </c>
      <c r="AE287" s="82"/>
      <c r="AF287" s="81">
        <v>129988079.7152704</v>
      </c>
      <c r="AG287" s="81">
        <v>1980679.5873620771</v>
      </c>
      <c r="AH287" s="81">
        <v>2118050.5168682588</v>
      </c>
      <c r="AI287" s="81">
        <v>48939710.443428017</v>
      </c>
      <c r="AJ287" s="81">
        <v>54648377.711912371</v>
      </c>
      <c r="AK287" s="81">
        <v>0</v>
      </c>
      <c r="AL287" s="81">
        <v>0</v>
      </c>
      <c r="AM287" s="81">
        <v>3512058.3392541688</v>
      </c>
      <c r="AN287" s="81">
        <v>0</v>
      </c>
      <c r="AO287" s="81">
        <v>0</v>
      </c>
      <c r="AP287" s="82"/>
      <c r="AQ287" s="81">
        <v>694</v>
      </c>
      <c r="AR287" s="81">
        <v>209</v>
      </c>
      <c r="AS287" s="81">
        <v>0</v>
      </c>
      <c r="AT287" s="81">
        <v>0</v>
      </c>
      <c r="AU287" s="81">
        <v>0</v>
      </c>
      <c r="AV287" s="81">
        <v>1</v>
      </c>
      <c r="AW287" s="81" t="s">
        <v>564</v>
      </c>
      <c r="AX287" s="82"/>
      <c r="AY287" s="81">
        <v>3100.1869999999999</v>
      </c>
      <c r="AZ287" s="81">
        <v>18223.599999999999</v>
      </c>
      <c r="BA287" s="81">
        <v>0</v>
      </c>
      <c r="BB287" s="81">
        <v>0</v>
      </c>
      <c r="BC287" s="81">
        <v>0</v>
      </c>
      <c r="BD287" s="81">
        <v>8572.5</v>
      </c>
      <c r="BE287" s="81" t="s">
        <v>564</v>
      </c>
      <c r="BF287" s="82"/>
      <c r="BG287" s="81">
        <v>0</v>
      </c>
      <c r="BH287" s="81">
        <v>41.96</v>
      </c>
      <c r="BI287" s="81">
        <v>4510.3869999999997</v>
      </c>
      <c r="BJ287" s="81">
        <v>0</v>
      </c>
      <c r="BK287" s="81">
        <v>0</v>
      </c>
      <c r="BL287" s="81">
        <v>0</v>
      </c>
      <c r="BM287" s="82"/>
      <c r="BN287" s="81">
        <v>0</v>
      </c>
      <c r="BO287" s="81">
        <v>2</v>
      </c>
      <c r="BP287" s="81">
        <v>6</v>
      </c>
      <c r="BQ287" s="81">
        <v>0</v>
      </c>
      <c r="BR287" s="81">
        <v>0</v>
      </c>
      <c r="BS287" s="81">
        <v>0</v>
      </c>
      <c r="BT287"/>
      <c r="BU287" s="80">
        <v>1909.809</v>
      </c>
      <c r="BV287" s="80">
        <v>2408.3449999999998</v>
      </c>
      <c r="BW287" s="80">
        <v>149.14099999999999</v>
      </c>
      <c r="BX287" s="80">
        <v>5.1280000000000001</v>
      </c>
      <c r="BY287" s="80">
        <v>79.924000000000007</v>
      </c>
      <c r="BZ287" s="80">
        <v>0</v>
      </c>
      <c r="CA287" s="80">
        <v>0</v>
      </c>
      <c r="CB287" s="80">
        <v>0</v>
      </c>
      <c r="CC287" s="80">
        <v>0</v>
      </c>
    </row>
    <row r="288" spans="1:81">
      <c r="A288" s="80" t="s">
        <v>2087</v>
      </c>
      <c r="B288" s="80">
        <v>456</v>
      </c>
      <c r="C288" s="80">
        <v>14</v>
      </c>
      <c r="D288" s="80">
        <v>27</v>
      </c>
      <c r="E288" s="80">
        <v>2017</v>
      </c>
      <c r="F288" s="80" t="s">
        <v>71</v>
      </c>
      <c r="G288" s="80" t="s">
        <v>2073</v>
      </c>
      <c r="H288" s="80" t="s">
        <v>2074</v>
      </c>
      <c r="I288" s="177"/>
      <c r="J288" s="81">
        <v>411.94327300916211</v>
      </c>
      <c r="K288" s="81">
        <v>3.463451552261378</v>
      </c>
      <c r="L288" s="81">
        <v>15.256605024081351</v>
      </c>
      <c r="M288" s="81">
        <v>40.568396622221286</v>
      </c>
      <c r="N288" s="81">
        <v>45.621230690710846</v>
      </c>
      <c r="O288" s="81">
        <v>28.421591033618181</v>
      </c>
      <c r="P288" s="81">
        <v>31.236795516401887</v>
      </c>
      <c r="Q288" s="81">
        <v>1.7174883678305979</v>
      </c>
      <c r="R288" s="81">
        <v>0</v>
      </c>
      <c r="S288" s="81">
        <v>0</v>
      </c>
      <c r="T288" s="82"/>
      <c r="U288" s="81">
        <v>11371470</v>
      </c>
      <c r="V288" s="81">
        <v>1070</v>
      </c>
      <c r="W288" s="81">
        <v>356</v>
      </c>
      <c r="X288" s="81">
        <v>7955</v>
      </c>
      <c r="Y288" s="81">
        <v>11197</v>
      </c>
      <c r="Z288" s="81">
        <v>16993</v>
      </c>
      <c r="AA288" s="81">
        <v>6470</v>
      </c>
      <c r="AB288" s="81">
        <v>25146</v>
      </c>
      <c r="AC288" s="81">
        <v>0</v>
      </c>
      <c r="AD288" s="81">
        <v>0</v>
      </c>
      <c r="AE288" s="82"/>
      <c r="AF288" s="81">
        <v>122565718.6236894</v>
      </c>
      <c r="AG288" s="81">
        <v>2480597.2749866601</v>
      </c>
      <c r="AH288" s="81">
        <v>2559509.3018695428</v>
      </c>
      <c r="AI288" s="81">
        <v>50225547.854579151</v>
      </c>
      <c r="AJ288" s="81">
        <v>56849791.360307142</v>
      </c>
      <c r="AK288" s="81">
        <v>0</v>
      </c>
      <c r="AL288" s="81">
        <v>0</v>
      </c>
      <c r="AM288" s="81">
        <v>3454227.6191833401</v>
      </c>
      <c r="AN288" s="81">
        <v>0</v>
      </c>
      <c r="AO288" s="81">
        <v>0</v>
      </c>
      <c r="AP288" s="82"/>
      <c r="AQ288" s="81">
        <v>722</v>
      </c>
      <c r="AR288" s="81">
        <v>232</v>
      </c>
      <c r="AS288" s="81">
        <v>0</v>
      </c>
      <c r="AT288" s="81">
        <v>0</v>
      </c>
      <c r="AU288" s="81">
        <v>0</v>
      </c>
      <c r="AV288" s="81">
        <v>1</v>
      </c>
      <c r="AW288" s="81" t="s">
        <v>564</v>
      </c>
      <c r="AX288" s="82"/>
      <c r="AY288" s="81">
        <v>3245.7869999999998</v>
      </c>
      <c r="AZ288" s="81">
        <v>25957.200000000001</v>
      </c>
      <c r="BA288" s="81">
        <v>0</v>
      </c>
      <c r="BB288" s="81">
        <v>0</v>
      </c>
      <c r="BC288" s="81">
        <v>0</v>
      </c>
      <c r="BD288" s="81">
        <v>8572.5</v>
      </c>
      <c r="BE288" s="81" t="s">
        <v>564</v>
      </c>
      <c r="BF288" s="82"/>
      <c r="BG288" s="81">
        <v>0</v>
      </c>
      <c r="BH288" s="81">
        <v>41.165999999999997</v>
      </c>
      <c r="BI288" s="81">
        <v>4491.33</v>
      </c>
      <c r="BJ288" s="81">
        <v>0</v>
      </c>
      <c r="BK288" s="81">
        <v>0</v>
      </c>
      <c r="BL288" s="81">
        <v>0</v>
      </c>
      <c r="BM288" s="82"/>
      <c r="BN288" s="81">
        <v>0</v>
      </c>
      <c r="BO288" s="81">
        <v>2</v>
      </c>
      <c r="BP288" s="81">
        <v>6</v>
      </c>
      <c r="BQ288" s="81">
        <v>0</v>
      </c>
      <c r="BR288" s="81">
        <v>0</v>
      </c>
      <c r="BS288" s="81">
        <v>0</v>
      </c>
      <c r="BT288"/>
      <c r="BU288" s="80">
        <v>1892.943</v>
      </c>
      <c r="BV288" s="80">
        <v>2414.297</v>
      </c>
      <c r="BW288" s="80">
        <v>145.21199999999999</v>
      </c>
      <c r="BX288" s="80">
        <v>5.0469999999999997</v>
      </c>
      <c r="BY288" s="80">
        <v>74.997</v>
      </c>
      <c r="BZ288" s="80">
        <v>0</v>
      </c>
      <c r="CA288" s="80">
        <v>0</v>
      </c>
      <c r="CB288" s="80">
        <v>0</v>
      </c>
      <c r="CC288" s="80">
        <v>0</v>
      </c>
    </row>
    <row r="289" spans="1:81">
      <c r="A289" s="80" t="s">
        <v>2088</v>
      </c>
      <c r="B289" s="80">
        <v>457</v>
      </c>
      <c r="C289" s="80">
        <v>15</v>
      </c>
      <c r="D289" s="80">
        <v>27</v>
      </c>
      <c r="E289" s="80">
        <v>2018</v>
      </c>
      <c r="F289" s="80" t="s">
        <v>93</v>
      </c>
      <c r="G289" s="80" t="s">
        <v>2073</v>
      </c>
      <c r="H289" s="80" t="s">
        <v>2074</v>
      </c>
      <c r="I289" s="177"/>
      <c r="J289" s="81">
        <v>361.14881109289911</v>
      </c>
      <c r="K289" s="81">
        <v>2.8928889741381201</v>
      </c>
      <c r="L289" s="81">
        <v>13.890538343300971</v>
      </c>
      <c r="M289" s="81">
        <v>36.048206815596004</v>
      </c>
      <c r="N289" s="81">
        <v>41.555737925833938</v>
      </c>
      <c r="O289" s="81">
        <v>27.922074959779824</v>
      </c>
      <c r="P289" s="81">
        <v>30.787240369679097</v>
      </c>
      <c r="Q289" s="81">
        <v>1.5570457628953041</v>
      </c>
      <c r="R289" s="81">
        <v>0</v>
      </c>
      <c r="S289" s="81">
        <v>0</v>
      </c>
      <c r="T289" s="82"/>
      <c r="U289" s="81">
        <v>11169053</v>
      </c>
      <c r="V289" s="81">
        <v>1070</v>
      </c>
      <c r="W289" s="81">
        <v>356</v>
      </c>
      <c r="X289" s="81">
        <v>7955</v>
      </c>
      <c r="Y289" s="81">
        <v>11131</v>
      </c>
      <c r="Z289" s="81">
        <v>17014</v>
      </c>
      <c r="AA289" s="81">
        <v>6441</v>
      </c>
      <c r="AB289" s="81">
        <v>24567</v>
      </c>
      <c r="AC289" s="81">
        <v>0</v>
      </c>
      <c r="AD289" s="81">
        <v>0</v>
      </c>
      <c r="AE289" s="82"/>
      <c r="AF289" s="81">
        <v>112351151.6055887</v>
      </c>
      <c r="AG289" s="81">
        <v>1868401.8821027591</v>
      </c>
      <c r="AH289" s="81">
        <v>2380266.2324874708</v>
      </c>
      <c r="AI289" s="81">
        <v>45617501.121136047</v>
      </c>
      <c r="AJ289" s="81">
        <v>56586794.770516478</v>
      </c>
      <c r="AK289" s="81">
        <v>0</v>
      </c>
      <c r="AL289" s="81">
        <v>0</v>
      </c>
      <c r="AM289" s="81">
        <v>3381674.8368530781</v>
      </c>
      <c r="AN289" s="81">
        <v>0</v>
      </c>
      <c r="AO289" s="81">
        <v>0</v>
      </c>
      <c r="AP289" s="82"/>
      <c r="AQ289" s="81">
        <v>750</v>
      </c>
      <c r="AR289" s="81">
        <v>254</v>
      </c>
      <c r="AS289" s="81">
        <v>0</v>
      </c>
      <c r="AT289" s="81">
        <v>0</v>
      </c>
      <c r="AU289" s="81">
        <v>0</v>
      </c>
      <c r="AV289" s="81">
        <v>1</v>
      </c>
      <c r="AW289" s="81" t="s">
        <v>564</v>
      </c>
      <c r="AX289" s="82"/>
      <c r="AY289" s="81">
        <v>3376.8069999999989</v>
      </c>
      <c r="AZ289" s="81">
        <v>86785</v>
      </c>
      <c r="BA289" s="81">
        <v>0</v>
      </c>
      <c r="BB289" s="81">
        <v>0</v>
      </c>
      <c r="BC289" s="81">
        <v>0</v>
      </c>
      <c r="BD289" s="81">
        <v>10755.058999999999</v>
      </c>
      <c r="BE289" s="81" t="s">
        <v>564</v>
      </c>
      <c r="BF289" s="82"/>
      <c r="BG289" s="81">
        <v>0</v>
      </c>
      <c r="BH289" s="81">
        <v>41.38</v>
      </c>
      <c r="BI289" s="81">
        <v>4515.8519999999999</v>
      </c>
      <c r="BJ289" s="81">
        <v>0</v>
      </c>
      <c r="BK289" s="81">
        <v>0</v>
      </c>
      <c r="BL289" s="81">
        <v>0</v>
      </c>
      <c r="BM289" s="82"/>
      <c r="BN289" s="81">
        <v>0</v>
      </c>
      <c r="BO289" s="81">
        <v>2</v>
      </c>
      <c r="BP289" s="81">
        <v>6</v>
      </c>
      <c r="BQ289" s="81">
        <v>0</v>
      </c>
      <c r="BR289" s="81">
        <v>0</v>
      </c>
      <c r="BS289" s="81">
        <v>0</v>
      </c>
      <c r="BT289"/>
      <c r="BU289" s="80">
        <v>1918.912</v>
      </c>
      <c r="BV289" s="80">
        <v>2406.0749999999998</v>
      </c>
      <c r="BW289" s="80">
        <v>150.19800000000001</v>
      </c>
      <c r="BX289" s="80">
        <v>4.923</v>
      </c>
      <c r="BY289" s="80">
        <v>77.123999999999995</v>
      </c>
      <c r="BZ289" s="80">
        <v>0</v>
      </c>
      <c r="CA289" s="80">
        <v>0</v>
      </c>
      <c r="CB289" s="80">
        <v>0</v>
      </c>
      <c r="CC289" s="80">
        <v>0</v>
      </c>
    </row>
    <row r="290" spans="1:81">
      <c r="A290" s="80" t="s">
        <v>2089</v>
      </c>
      <c r="B290" s="80">
        <v>458</v>
      </c>
      <c r="C290" s="80">
        <v>16</v>
      </c>
      <c r="D290" s="80">
        <v>27</v>
      </c>
      <c r="E290" s="80">
        <v>2019</v>
      </c>
      <c r="F290" s="80" t="s">
        <v>73</v>
      </c>
      <c r="G290" s="80" t="s">
        <v>2073</v>
      </c>
      <c r="H290" s="80" t="s">
        <v>2074</v>
      </c>
      <c r="I290" s="177"/>
      <c r="J290" s="81">
        <v>334.56120401130198</v>
      </c>
      <c r="K290" s="81">
        <v>2.9234502875123254</v>
      </c>
      <c r="L290" s="81">
        <v>13.899446896658411</v>
      </c>
      <c r="M290" s="81">
        <v>32.509245013176972</v>
      </c>
      <c r="N290" s="81">
        <v>32.907259784444157</v>
      </c>
      <c r="O290" s="81">
        <v>26.945932278169792</v>
      </c>
      <c r="P290" s="81">
        <v>30.484835292456999</v>
      </c>
      <c r="Q290" s="81">
        <v>1.4765679252247026</v>
      </c>
      <c r="R290" s="81">
        <v>0</v>
      </c>
      <c r="S290" s="81">
        <v>0</v>
      </c>
      <c r="T290" s="82"/>
      <c r="U290" s="81">
        <v>11297580</v>
      </c>
      <c r="V290" s="81">
        <v>1070</v>
      </c>
      <c r="W290" s="81">
        <v>356</v>
      </c>
      <c r="X290" s="81">
        <v>7955</v>
      </c>
      <c r="Y290" s="81">
        <v>11005</v>
      </c>
      <c r="Z290" s="81">
        <v>16870</v>
      </c>
      <c r="AA290" s="81">
        <v>6330</v>
      </c>
      <c r="AB290" s="81">
        <v>23928</v>
      </c>
      <c r="AC290" s="81">
        <v>0</v>
      </c>
      <c r="AD290" s="81">
        <v>0</v>
      </c>
      <c r="AE290" s="82"/>
      <c r="AF290" s="81">
        <v>110984114.3220073</v>
      </c>
      <c r="AG290" s="81">
        <v>2278681.645759827</v>
      </c>
      <c r="AH290" s="81">
        <v>2586333.275597733</v>
      </c>
      <c r="AI290" s="81">
        <v>45636224.645032167</v>
      </c>
      <c r="AJ290" s="81">
        <v>48134651.615058623</v>
      </c>
      <c r="AK290" s="81">
        <v>0</v>
      </c>
      <c r="AL290" s="81">
        <v>0</v>
      </c>
      <c r="AM290" s="81">
        <v>3258813.4701124411</v>
      </c>
      <c r="AN290" s="81">
        <v>0</v>
      </c>
      <c r="AO290" s="81">
        <v>0</v>
      </c>
      <c r="AP290" s="82"/>
      <c r="AQ290" s="81">
        <v>767</v>
      </c>
      <c r="AR290" s="81">
        <v>271</v>
      </c>
      <c r="AS290" s="81">
        <v>0</v>
      </c>
      <c r="AT290" s="81">
        <v>0</v>
      </c>
      <c r="AU290" s="81">
        <v>0</v>
      </c>
      <c r="AV290" s="81">
        <v>1</v>
      </c>
      <c r="AW290" s="81" t="s">
        <v>564</v>
      </c>
      <c r="AX290" s="82"/>
      <c r="AY290" s="81">
        <v>3468.444</v>
      </c>
      <c r="AZ290" s="81">
        <v>88299.1</v>
      </c>
      <c r="BA290" s="81">
        <v>0</v>
      </c>
      <c r="BB290" s="81">
        <v>0</v>
      </c>
      <c r="BC290" s="81">
        <v>0</v>
      </c>
      <c r="BD290" s="81">
        <v>10755.058999999999</v>
      </c>
      <c r="BE290" s="81" t="s">
        <v>564</v>
      </c>
      <c r="BF290" s="82"/>
      <c r="BG290" s="81">
        <v>0</v>
      </c>
      <c r="BH290" s="81">
        <v>39.783000000000001</v>
      </c>
      <c r="BI290" s="81">
        <v>4397.4040000000005</v>
      </c>
      <c r="BJ290" s="81">
        <v>0</v>
      </c>
      <c r="BK290" s="81">
        <v>0</v>
      </c>
      <c r="BL290" s="81">
        <v>0</v>
      </c>
      <c r="BM290" s="82"/>
      <c r="BN290" s="81">
        <v>0</v>
      </c>
      <c r="BO290" s="81">
        <v>2</v>
      </c>
      <c r="BP290" s="81">
        <v>6</v>
      </c>
      <c r="BQ290" s="81">
        <v>0</v>
      </c>
      <c r="BR290" s="81">
        <v>0</v>
      </c>
      <c r="BS290" s="81">
        <v>0</v>
      </c>
      <c r="BT290"/>
      <c r="BU290" s="80">
        <v>1801.992</v>
      </c>
      <c r="BV290" s="80">
        <v>2322.7719999999999</v>
      </c>
      <c r="BW290" s="80">
        <v>232.58600000000001</v>
      </c>
      <c r="BX290" s="80">
        <v>5.0990000000000002</v>
      </c>
      <c r="BY290" s="80">
        <v>74.738</v>
      </c>
      <c r="BZ290" s="80">
        <v>0</v>
      </c>
      <c r="CA290" s="80">
        <v>0</v>
      </c>
      <c r="CB290" s="80">
        <v>0</v>
      </c>
      <c r="CC290" s="80">
        <v>0</v>
      </c>
    </row>
    <row r="291" spans="1:81">
      <c r="A291" s="80" t="s">
        <v>2090</v>
      </c>
      <c r="B291" s="80">
        <v>459</v>
      </c>
      <c r="C291" s="80">
        <v>17</v>
      </c>
      <c r="D291" s="80">
        <v>27</v>
      </c>
      <c r="E291" s="80">
        <v>2020</v>
      </c>
      <c r="F291" s="80" t="s">
        <v>218</v>
      </c>
      <c r="G291" s="80" t="s">
        <v>2073</v>
      </c>
      <c r="H291" s="80" t="s">
        <v>2074</v>
      </c>
      <c r="I291" s="177"/>
      <c r="J291" s="81">
        <v>325.59167432498123</v>
      </c>
      <c r="K291" s="81">
        <v>3.2258182580855026</v>
      </c>
      <c r="L291" s="81">
        <v>30.362009651417807</v>
      </c>
      <c r="M291" s="81">
        <v>26.779825034619464</v>
      </c>
      <c r="N291" s="81">
        <v>35.337367498202504</v>
      </c>
      <c r="O291" s="81">
        <v>23.283780905621061</v>
      </c>
      <c r="P291" s="81">
        <v>28.302061784039548</v>
      </c>
      <c r="Q291" s="81">
        <v>1.3782641233451294</v>
      </c>
      <c r="R291" s="81">
        <v>0</v>
      </c>
      <c r="S291" s="81">
        <v>0</v>
      </c>
      <c r="T291" s="82"/>
      <c r="U291" s="81">
        <v>10343875</v>
      </c>
      <c r="V291" s="81">
        <v>1077</v>
      </c>
      <c r="W291" s="81">
        <v>819</v>
      </c>
      <c r="X291" s="81">
        <v>7133</v>
      </c>
      <c r="Y291" s="81">
        <v>10893</v>
      </c>
      <c r="Z291" s="81">
        <v>16638</v>
      </c>
      <c r="AA291" s="81">
        <v>6385</v>
      </c>
      <c r="AB291" s="81">
        <v>23375</v>
      </c>
      <c r="AC291" s="81">
        <v>0</v>
      </c>
      <c r="AD291" s="81">
        <v>0</v>
      </c>
      <c r="AE291" s="82"/>
      <c r="AF291" s="81">
        <v>110864252.2544252</v>
      </c>
      <c r="AG291" s="81">
        <v>2485605.5484296232</v>
      </c>
      <c r="AH291" s="81">
        <v>5868999.4418825749</v>
      </c>
      <c r="AI291" s="81">
        <v>38853051.492844135</v>
      </c>
      <c r="AJ291" s="81">
        <v>52236943.974912733</v>
      </c>
      <c r="AK291" s="81"/>
      <c r="AL291" s="81"/>
      <c r="AM291" s="81">
        <v>3050697.2016666098</v>
      </c>
      <c r="AN291" s="81"/>
      <c r="AO291" s="81"/>
      <c r="AP291" s="82"/>
      <c r="AQ291" s="81">
        <v>779</v>
      </c>
      <c r="AR291" s="81">
        <v>297</v>
      </c>
      <c r="AS291" s="81">
        <v>0</v>
      </c>
      <c r="AT291" s="81">
        <v>0</v>
      </c>
      <c r="AU291" s="81">
        <v>0</v>
      </c>
      <c r="AV291" s="81">
        <v>1</v>
      </c>
      <c r="AW291" s="81">
        <v>0</v>
      </c>
      <c r="AX291" s="82"/>
      <c r="AY291" s="81">
        <v>3536.3770000000022</v>
      </c>
      <c r="AZ291" s="81">
        <v>99488.599999999962</v>
      </c>
      <c r="BA291" s="81">
        <v>0</v>
      </c>
      <c r="BB291" s="81">
        <v>0</v>
      </c>
      <c r="BC291" s="81">
        <v>0</v>
      </c>
      <c r="BD291" s="81">
        <v>10755.058999999999</v>
      </c>
      <c r="BE291" s="81">
        <v>0</v>
      </c>
      <c r="BF291" s="82"/>
      <c r="BG291" s="81">
        <v>0</v>
      </c>
      <c r="BH291" s="81">
        <v>38.021000000000001</v>
      </c>
      <c r="BI291" s="81">
        <v>1722.7929999999999</v>
      </c>
      <c r="BJ291" s="81">
        <v>0</v>
      </c>
      <c r="BK291" s="81">
        <v>0</v>
      </c>
      <c r="BL291" s="81">
        <v>0</v>
      </c>
      <c r="BM291" s="82"/>
      <c r="BN291" s="81">
        <v>0</v>
      </c>
      <c r="BO291" s="81">
        <v>2</v>
      </c>
      <c r="BP291" s="81">
        <v>6</v>
      </c>
      <c r="BQ291" s="81">
        <v>0</v>
      </c>
      <c r="BR291" s="81">
        <v>0</v>
      </c>
      <c r="BS291" s="81">
        <v>0</v>
      </c>
      <c r="BT291"/>
      <c r="BU291" s="80">
        <v>1728.614</v>
      </c>
      <c r="BV291" s="80">
        <v>26.818999999999999</v>
      </c>
      <c r="BW291" s="80">
        <v>5.3810000000000002</v>
      </c>
      <c r="BX291" s="80">
        <v>0</v>
      </c>
      <c r="BY291" s="80">
        <v>0</v>
      </c>
      <c r="BZ291" s="80">
        <v>0</v>
      </c>
      <c r="CA291" s="80">
        <v>0</v>
      </c>
      <c r="CB291" s="80">
        <v>0</v>
      </c>
      <c r="CC291" s="80">
        <v>0</v>
      </c>
    </row>
    <row r="292" spans="1:81">
      <c r="A292" s="80" t="s">
        <v>2091</v>
      </c>
      <c r="B292" s="80">
        <v>459</v>
      </c>
      <c r="C292" s="80">
        <v>18</v>
      </c>
      <c r="D292" s="80">
        <v>27</v>
      </c>
      <c r="E292" s="80">
        <v>2021</v>
      </c>
      <c r="F292" s="80" t="s">
        <v>75</v>
      </c>
      <c r="G292" s="174" t="s">
        <v>2073</v>
      </c>
      <c r="H292" s="80" t="s">
        <v>2074</v>
      </c>
      <c r="I292" s="177"/>
      <c r="J292" s="81">
        <v>231.10497376755009</v>
      </c>
      <c r="K292" s="81">
        <v>3.7424571700944016</v>
      </c>
      <c r="L292" s="81">
        <v>27.408875387071614</v>
      </c>
      <c r="M292" s="81">
        <v>28.753494431857511</v>
      </c>
      <c r="N292" s="81">
        <v>35.89456719820538</v>
      </c>
      <c r="O292" s="81">
        <v>22.130044921597172</v>
      </c>
      <c r="P292" s="81">
        <v>29.02168885671923</v>
      </c>
      <c r="Q292" s="81">
        <v>1.3578681995443098</v>
      </c>
      <c r="R292" s="81">
        <v>0</v>
      </c>
      <c r="S292" s="81">
        <v>0</v>
      </c>
      <c r="T292" s="82"/>
      <c r="U292" s="81">
        <v>7740476</v>
      </c>
      <c r="V292" s="81">
        <v>1077</v>
      </c>
      <c r="W292" s="81">
        <v>819</v>
      </c>
      <c r="X292" s="81">
        <v>7133</v>
      </c>
      <c r="Y292" s="81">
        <v>10795</v>
      </c>
      <c r="Z292" s="81">
        <v>16283</v>
      </c>
      <c r="AA292" s="81">
        <v>6385</v>
      </c>
      <c r="AB292" s="81">
        <v>22756</v>
      </c>
      <c r="AC292" s="81">
        <v>0</v>
      </c>
      <c r="AD292" s="81">
        <v>0</v>
      </c>
      <c r="AE292" s="82"/>
      <c r="AF292" s="81">
        <v>73581021.142698228</v>
      </c>
      <c r="AG292" s="81">
        <v>2788891.4573075012</v>
      </c>
      <c r="AH292" s="81">
        <v>4872434.68499815</v>
      </c>
      <c r="AI292" s="81">
        <v>42431035.380895451</v>
      </c>
      <c r="AJ292" s="81">
        <v>53701315.792193711</v>
      </c>
      <c r="AK292" s="81">
        <v>0</v>
      </c>
      <c r="AL292" s="81">
        <v>0</v>
      </c>
      <c r="AM292" s="81">
        <v>2987041.0309543633</v>
      </c>
      <c r="AN292" s="81">
        <v>0</v>
      </c>
      <c r="AO292" s="81">
        <v>0</v>
      </c>
      <c r="AP292" s="82"/>
      <c r="AQ292" s="81">
        <v>798</v>
      </c>
      <c r="AR292" s="81">
        <v>308</v>
      </c>
      <c r="AS292" s="81">
        <v>0</v>
      </c>
      <c r="AT292" s="81">
        <v>0</v>
      </c>
      <c r="AU292" s="81">
        <v>0</v>
      </c>
      <c r="AV292" s="81">
        <v>1</v>
      </c>
      <c r="AW292" s="81"/>
      <c r="AX292" s="82"/>
      <c r="AY292" s="81">
        <v>3641.311000000002</v>
      </c>
      <c r="AZ292" s="81">
        <v>140053.20000000001</v>
      </c>
      <c r="BA292" s="81">
        <v>0</v>
      </c>
      <c r="BB292" s="81">
        <v>0</v>
      </c>
      <c r="BC292" s="81">
        <v>0</v>
      </c>
      <c r="BD292" s="81">
        <v>10755.058999999999</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2092</v>
      </c>
      <c r="B293" s="80">
        <v>459</v>
      </c>
      <c r="C293" s="80">
        <v>19</v>
      </c>
      <c r="D293" s="80">
        <v>27</v>
      </c>
      <c r="E293" s="80">
        <v>2022</v>
      </c>
      <c r="F293" s="80" t="s">
        <v>568</v>
      </c>
      <c r="G293" s="174" t="s">
        <v>2073</v>
      </c>
      <c r="H293" s="80" t="s">
        <v>2074</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828</v>
      </c>
      <c r="AR293" s="81">
        <v>318</v>
      </c>
      <c r="AS293" s="81">
        <v>0</v>
      </c>
      <c r="AT293" s="81">
        <v>0</v>
      </c>
      <c r="AU293" s="81">
        <v>0</v>
      </c>
      <c r="AV293" s="81">
        <v>1</v>
      </c>
      <c r="AW293" s="81"/>
      <c r="AX293" s="82"/>
      <c r="AY293" s="81">
        <v>3817.5550000000021</v>
      </c>
      <c r="AZ293" s="81">
        <v>140612.5</v>
      </c>
      <c r="BA293" s="81">
        <v>0</v>
      </c>
      <c r="BB293" s="81">
        <v>0</v>
      </c>
      <c r="BC293" s="81">
        <v>0</v>
      </c>
      <c r="BD293" s="81">
        <v>10755.058999999999</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2093</v>
      </c>
      <c r="B294" s="80">
        <v>137</v>
      </c>
      <c r="C294" s="80">
        <v>1</v>
      </c>
      <c r="D294" s="80">
        <v>9</v>
      </c>
      <c r="E294" s="80">
        <v>1990</v>
      </c>
      <c r="F294" s="80" t="s">
        <v>562</v>
      </c>
      <c r="G294" s="80" t="s">
        <v>2094</v>
      </c>
      <c r="H294" s="80" t="s">
        <v>2095</v>
      </c>
      <c r="I294" s="177"/>
      <c r="J294" s="81">
        <v>144.41946193552747</v>
      </c>
      <c r="K294" s="81">
        <v>8.0356959960516896</v>
      </c>
      <c r="L294" s="81">
        <v>9.6340365168211122</v>
      </c>
      <c r="M294" s="81">
        <v>22.529249246693531</v>
      </c>
      <c r="N294" s="81">
        <v>41.386795726846302</v>
      </c>
      <c r="O294" s="81">
        <v>22.70054594134249</v>
      </c>
      <c r="P294" s="81">
        <v>34.80895325288315</v>
      </c>
      <c r="Q294" s="81">
        <v>1.9569364115106218</v>
      </c>
      <c r="R294" s="81">
        <v>0.64395982066187618</v>
      </c>
      <c r="S294" s="81">
        <v>1.4330323343930573</v>
      </c>
      <c r="T294" s="82"/>
      <c r="U294" s="81">
        <v>5972122</v>
      </c>
      <c r="V294" s="81">
        <v>1813</v>
      </c>
      <c r="W294" s="81">
        <v>86</v>
      </c>
      <c r="X294" s="81">
        <v>7175</v>
      </c>
      <c r="Y294" s="81">
        <v>10733</v>
      </c>
      <c r="Z294" s="81">
        <v>9337</v>
      </c>
      <c r="AA294" s="81">
        <v>8452</v>
      </c>
      <c r="AB294" s="81">
        <v>31774</v>
      </c>
      <c r="AC294" s="81">
        <v>111535</v>
      </c>
      <c r="AD294" s="81">
        <v>1.4330323343930573</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2096</v>
      </c>
      <c r="B295" s="80">
        <v>138</v>
      </c>
      <c r="C295" s="80">
        <v>2</v>
      </c>
      <c r="D295" s="80">
        <v>9</v>
      </c>
      <c r="E295" s="80">
        <v>2005</v>
      </c>
      <c r="F295" s="80" t="s">
        <v>565</v>
      </c>
      <c r="G295" s="80" t="s">
        <v>2094</v>
      </c>
      <c r="H295" s="80" t="s">
        <v>2095</v>
      </c>
      <c r="I295" s="177"/>
      <c r="J295" s="81">
        <v>82.193287632453888</v>
      </c>
      <c r="K295" s="81">
        <v>5.2402651048393256</v>
      </c>
      <c r="L295" s="81">
        <v>7.0016242996429554</v>
      </c>
      <c r="M295" s="81">
        <v>44.224036655674361</v>
      </c>
      <c r="N295" s="81">
        <v>56.879054610195425</v>
      </c>
      <c r="O295" s="81">
        <v>28.172177137435394</v>
      </c>
      <c r="P295" s="81">
        <v>24.152670829088365</v>
      </c>
      <c r="Q295" s="81">
        <v>1.6428392786870734</v>
      </c>
      <c r="R295" s="81">
        <v>0.82767960327450596</v>
      </c>
      <c r="S295" s="81">
        <v>1.1692531712136669</v>
      </c>
      <c r="T295" s="82"/>
      <c r="U295" s="81">
        <v>4781123</v>
      </c>
      <c r="V295" s="81">
        <v>1494</v>
      </c>
      <c r="W295" s="81">
        <v>57</v>
      </c>
      <c r="X295" s="81">
        <v>6134</v>
      </c>
      <c r="Y295" s="81">
        <v>11779</v>
      </c>
      <c r="Z295" s="81">
        <v>13409</v>
      </c>
      <c r="AA295" s="81">
        <v>4803</v>
      </c>
      <c r="AB295" s="81">
        <v>27885</v>
      </c>
      <c r="AC295" s="81">
        <v>146358</v>
      </c>
      <c r="AD295" s="81">
        <v>1.1692531712136669</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2097</v>
      </c>
      <c r="B296" s="80">
        <v>139</v>
      </c>
      <c r="C296" s="80">
        <v>3</v>
      </c>
      <c r="D296" s="80">
        <v>9</v>
      </c>
      <c r="E296" s="80">
        <v>2006</v>
      </c>
      <c r="F296" s="80" t="s">
        <v>566</v>
      </c>
      <c r="G296" s="80" t="s">
        <v>2094</v>
      </c>
      <c r="H296" s="80" t="s">
        <v>2095</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2098</v>
      </c>
      <c r="B297" s="80">
        <v>140</v>
      </c>
      <c r="C297" s="80">
        <v>4</v>
      </c>
      <c r="D297" s="80">
        <v>9</v>
      </c>
      <c r="E297" s="80">
        <v>2007</v>
      </c>
      <c r="F297" s="80" t="s">
        <v>567</v>
      </c>
      <c r="G297" s="80" t="s">
        <v>2094</v>
      </c>
      <c r="H297" s="80" t="s">
        <v>2095</v>
      </c>
      <c r="I297" s="177"/>
      <c r="J297" s="81">
        <v>74.170901168667996</v>
      </c>
      <c r="K297" s="81">
        <v>4.5610506675102789</v>
      </c>
      <c r="L297" s="81">
        <v>9.5003120605501099</v>
      </c>
      <c r="M297" s="81">
        <v>48.183710350984015</v>
      </c>
      <c r="N297" s="81">
        <v>62.586285107597043</v>
      </c>
      <c r="O297" s="81">
        <v>27.134673840768677</v>
      </c>
      <c r="P297" s="81">
        <v>23.397989462396826</v>
      </c>
      <c r="Q297" s="81">
        <v>1.6833783589140967</v>
      </c>
      <c r="R297" s="81">
        <v>0.78103722585193414</v>
      </c>
      <c r="S297" s="81">
        <v>1.8256723323218926</v>
      </c>
      <c r="T297" s="82"/>
      <c r="U297" s="81">
        <v>4982603</v>
      </c>
      <c r="V297" s="81">
        <v>1258</v>
      </c>
      <c r="W297" s="81">
        <v>82</v>
      </c>
      <c r="X297" s="81">
        <v>7146</v>
      </c>
      <c r="Y297" s="81">
        <v>11711</v>
      </c>
      <c r="Z297" s="81">
        <v>13426</v>
      </c>
      <c r="AA297" s="81">
        <v>4582</v>
      </c>
      <c r="AB297" s="81">
        <v>27062</v>
      </c>
      <c r="AC297" s="81">
        <v>142073</v>
      </c>
      <c r="AD297" s="81">
        <v>1.8256723323218926</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2099</v>
      </c>
      <c r="B298" s="80">
        <v>141</v>
      </c>
      <c r="C298" s="80">
        <v>5</v>
      </c>
      <c r="D298" s="80">
        <v>9</v>
      </c>
      <c r="E298" s="80">
        <v>2008</v>
      </c>
      <c r="F298" s="80" t="s">
        <v>84</v>
      </c>
      <c r="G298" s="80" t="s">
        <v>2094</v>
      </c>
      <c r="H298" s="80" t="s">
        <v>2095</v>
      </c>
      <c r="I298" s="177"/>
      <c r="J298" s="81">
        <v>75.385872850649434</v>
      </c>
      <c r="K298" s="81">
        <v>3.4597192867421085</v>
      </c>
      <c r="L298" s="81">
        <v>7.8993729137090094</v>
      </c>
      <c r="M298" s="81">
        <v>45.824298876548184</v>
      </c>
      <c r="N298" s="81">
        <v>64.521261216075516</v>
      </c>
      <c r="O298" s="81">
        <v>26.267305900364761</v>
      </c>
      <c r="P298" s="81">
        <v>22.407295130537886</v>
      </c>
      <c r="Q298" s="81">
        <v>1.6330308237646571</v>
      </c>
      <c r="R298" s="81">
        <v>0.65894688452637351</v>
      </c>
      <c r="S298" s="81">
        <v>2.0931341783288615</v>
      </c>
      <c r="T298" s="82"/>
      <c r="U298" s="81">
        <v>5023812</v>
      </c>
      <c r="V298" s="81">
        <v>1258</v>
      </c>
      <c r="W298" s="81">
        <v>82</v>
      </c>
      <c r="X298" s="81">
        <v>7146</v>
      </c>
      <c r="Y298" s="81">
        <v>11655</v>
      </c>
      <c r="Z298" s="81">
        <v>13453</v>
      </c>
      <c r="AA298" s="81">
        <v>4393</v>
      </c>
      <c r="AB298" s="81">
        <v>26684</v>
      </c>
      <c r="AC298" s="81">
        <v>124466</v>
      </c>
      <c r="AD298" s="81">
        <v>2.0931341783288615</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2100</v>
      </c>
      <c r="B299" s="80">
        <v>142</v>
      </c>
      <c r="C299" s="80">
        <v>6</v>
      </c>
      <c r="D299" s="80">
        <v>9</v>
      </c>
      <c r="E299" s="80">
        <v>2009</v>
      </c>
      <c r="F299" s="80" t="s">
        <v>85</v>
      </c>
      <c r="G299" s="80" t="s">
        <v>2094</v>
      </c>
      <c r="H299" s="80" t="s">
        <v>2095</v>
      </c>
      <c r="I299" s="177"/>
      <c r="J299" s="81">
        <v>73.677473348984279</v>
      </c>
      <c r="K299" s="81">
        <v>3.1909590139479458</v>
      </c>
      <c r="L299" s="81">
        <v>15.266007353172769</v>
      </c>
      <c r="M299" s="81">
        <v>44.493620198213918</v>
      </c>
      <c r="N299" s="81">
        <v>55.447057756320973</v>
      </c>
      <c r="O299" s="81">
        <v>26.807804636642267</v>
      </c>
      <c r="P299" s="81">
        <v>21.632661248462046</v>
      </c>
      <c r="Q299" s="81">
        <v>1.5298618277745264</v>
      </c>
      <c r="R299" s="81">
        <v>0.51927115214997588</v>
      </c>
      <c r="S299" s="81">
        <v>1.5028140479159118</v>
      </c>
      <c r="T299" s="82"/>
      <c r="U299" s="81">
        <v>4190241</v>
      </c>
      <c r="V299" s="81">
        <v>1130</v>
      </c>
      <c r="W299" s="81">
        <v>243</v>
      </c>
      <c r="X299" s="81">
        <v>7567</v>
      </c>
      <c r="Y299" s="81">
        <v>11606</v>
      </c>
      <c r="Z299" s="81">
        <v>13552</v>
      </c>
      <c r="AA299" s="81">
        <v>4354</v>
      </c>
      <c r="AB299" s="81">
        <v>26242</v>
      </c>
      <c r="AC299" s="81">
        <v>95688</v>
      </c>
      <c r="AD299" s="81">
        <v>1.5028140479159118</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208.04</v>
      </c>
      <c r="BJ299" s="81">
        <v>0</v>
      </c>
      <c r="BK299" s="81">
        <v>9.3260000000000005</v>
      </c>
      <c r="BL299" s="81">
        <v>0</v>
      </c>
      <c r="BM299" s="82"/>
      <c r="BN299" s="81">
        <v>0</v>
      </c>
      <c r="BO299" s="81">
        <v>0</v>
      </c>
      <c r="BP299" s="81">
        <v>4</v>
      </c>
      <c r="BQ299" s="81">
        <v>0</v>
      </c>
      <c r="BR299" s="81">
        <v>1</v>
      </c>
      <c r="BS299" s="81">
        <v>0</v>
      </c>
      <c r="BT299"/>
      <c r="BU299" s="80"/>
      <c r="BV299" s="80"/>
      <c r="BW299" s="80"/>
      <c r="BX299" s="80"/>
      <c r="BY299" s="80"/>
      <c r="BZ299" s="80"/>
      <c r="CA299" s="80"/>
      <c r="CB299" s="80"/>
      <c r="CC299" s="80"/>
    </row>
    <row r="300" spans="1:81">
      <c r="A300" s="80" t="s">
        <v>2101</v>
      </c>
      <c r="B300" s="80">
        <v>143</v>
      </c>
      <c r="C300" s="80">
        <v>7</v>
      </c>
      <c r="D300" s="80">
        <v>9</v>
      </c>
      <c r="E300" s="80">
        <v>2010</v>
      </c>
      <c r="F300" s="80" t="s">
        <v>86</v>
      </c>
      <c r="G300" s="80" t="s">
        <v>2094</v>
      </c>
      <c r="H300" s="80" t="s">
        <v>2095</v>
      </c>
      <c r="I300" s="177"/>
      <c r="J300" s="81">
        <v>86.499305418408639</v>
      </c>
      <c r="K300" s="81">
        <v>3.6282881891601937</v>
      </c>
      <c r="L300" s="81">
        <v>13.630255388753852</v>
      </c>
      <c r="M300" s="81">
        <v>51.668987050639721</v>
      </c>
      <c r="N300" s="81">
        <v>64.979516339945064</v>
      </c>
      <c r="O300" s="81">
        <v>26.612926525666698</v>
      </c>
      <c r="P300" s="81">
        <v>21.901386078955277</v>
      </c>
      <c r="Q300" s="81">
        <v>1.5695223345562352</v>
      </c>
      <c r="R300" s="81">
        <v>0.57973332989763726</v>
      </c>
      <c r="S300" s="81">
        <v>1.6728563916718771</v>
      </c>
      <c r="T300" s="82"/>
      <c r="U300" s="81">
        <v>4636795</v>
      </c>
      <c r="V300" s="81">
        <v>1130</v>
      </c>
      <c r="W300" s="81">
        <v>243</v>
      </c>
      <c r="X300" s="81">
        <v>7567</v>
      </c>
      <c r="Y300" s="81">
        <v>11551</v>
      </c>
      <c r="Z300" s="81">
        <v>13516</v>
      </c>
      <c r="AA300" s="81">
        <v>4298</v>
      </c>
      <c r="AB300" s="81">
        <v>25797</v>
      </c>
      <c r="AC300" s="81">
        <v>101238</v>
      </c>
      <c r="AD300" s="81">
        <v>1.6728563916718771</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225.73400000000001</v>
      </c>
      <c r="BJ300" s="81">
        <v>0</v>
      </c>
      <c r="BK300" s="81">
        <v>4.8540000000000001</v>
      </c>
      <c r="BL300" s="81">
        <v>0</v>
      </c>
      <c r="BM300" s="82"/>
      <c r="BN300" s="81">
        <v>0</v>
      </c>
      <c r="BO300" s="81">
        <v>0</v>
      </c>
      <c r="BP300" s="81">
        <v>4</v>
      </c>
      <c r="BQ300" s="81">
        <v>0</v>
      </c>
      <c r="BR300" s="81">
        <v>1</v>
      </c>
      <c r="BS300" s="81">
        <v>0</v>
      </c>
      <c r="BT300"/>
      <c r="BU300" s="80">
        <v>230.58799999999999</v>
      </c>
      <c r="BV300" s="80">
        <v>0</v>
      </c>
      <c r="BW300" s="80">
        <v>0</v>
      </c>
      <c r="BX300" s="80">
        <v>0</v>
      </c>
      <c r="BY300" s="80">
        <v>0</v>
      </c>
      <c r="BZ300" s="80">
        <v>0</v>
      </c>
      <c r="CA300" s="80">
        <v>0</v>
      </c>
      <c r="CB300" s="80">
        <v>0</v>
      </c>
      <c r="CC300" s="80">
        <v>0</v>
      </c>
    </row>
    <row r="301" spans="1:81">
      <c r="A301" s="80" t="s">
        <v>2102</v>
      </c>
      <c r="B301" s="80">
        <v>144</v>
      </c>
      <c r="C301" s="80">
        <v>8</v>
      </c>
      <c r="D301" s="80">
        <v>9</v>
      </c>
      <c r="E301" s="80">
        <v>2011</v>
      </c>
      <c r="F301" s="80" t="s">
        <v>87</v>
      </c>
      <c r="G301" s="80" t="s">
        <v>2094</v>
      </c>
      <c r="H301" s="80" t="s">
        <v>2095</v>
      </c>
      <c r="I301" s="177"/>
      <c r="J301" s="81">
        <v>96.982575182679071</v>
      </c>
      <c r="K301" s="81">
        <v>3.6890604677243419</v>
      </c>
      <c r="L301" s="81">
        <v>14.257932769872177</v>
      </c>
      <c r="M301" s="81">
        <v>46.927002019486849</v>
      </c>
      <c r="N301" s="81">
        <v>60.196942051233158</v>
      </c>
      <c r="O301" s="81">
        <v>26.320706266835291</v>
      </c>
      <c r="P301" s="81">
        <v>20.961665900008452</v>
      </c>
      <c r="Q301" s="81">
        <v>1.7915822233202332</v>
      </c>
      <c r="R301" s="81">
        <v>0.63575861942400769</v>
      </c>
      <c r="S301" s="81">
        <v>1.9463932050347179</v>
      </c>
      <c r="T301" s="82"/>
      <c r="U301" s="81">
        <v>5742612</v>
      </c>
      <c r="V301" s="81">
        <v>1130</v>
      </c>
      <c r="W301" s="81">
        <v>243</v>
      </c>
      <c r="X301" s="81">
        <v>7567</v>
      </c>
      <c r="Y301" s="81">
        <v>11585</v>
      </c>
      <c r="Z301" s="81">
        <v>13658</v>
      </c>
      <c r="AA301" s="81">
        <v>4236</v>
      </c>
      <c r="AB301" s="81">
        <v>25529</v>
      </c>
      <c r="AC301" s="81">
        <v>110838</v>
      </c>
      <c r="AD301" s="81">
        <v>1.9463932050347179</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250.422</v>
      </c>
      <c r="BJ301" s="81">
        <v>0</v>
      </c>
      <c r="BK301" s="81">
        <v>10.27</v>
      </c>
      <c r="BL301" s="81">
        <v>0</v>
      </c>
      <c r="BM301" s="82"/>
      <c r="BN301" s="81">
        <v>0</v>
      </c>
      <c r="BO301" s="81">
        <v>0</v>
      </c>
      <c r="BP301" s="81">
        <v>4</v>
      </c>
      <c r="BQ301" s="81">
        <v>0</v>
      </c>
      <c r="BR301" s="81">
        <v>1</v>
      </c>
      <c r="BS301" s="81">
        <v>0</v>
      </c>
      <c r="BT301"/>
      <c r="BU301" s="80">
        <v>254.994</v>
      </c>
      <c r="BV301" s="80">
        <v>5.6980000000000004</v>
      </c>
      <c r="BW301" s="80">
        <v>0</v>
      </c>
      <c r="BX301" s="80">
        <v>0</v>
      </c>
      <c r="BY301" s="80">
        <v>0</v>
      </c>
      <c r="BZ301" s="80">
        <v>0</v>
      </c>
      <c r="CA301" s="80">
        <v>0</v>
      </c>
      <c r="CB301" s="80">
        <v>0</v>
      </c>
      <c r="CC301" s="80">
        <v>0</v>
      </c>
    </row>
    <row r="302" spans="1:81">
      <c r="A302" s="80" t="s">
        <v>2103</v>
      </c>
      <c r="B302" s="80">
        <v>145</v>
      </c>
      <c r="C302" s="80">
        <v>9</v>
      </c>
      <c r="D302" s="80">
        <v>9</v>
      </c>
      <c r="E302" s="80">
        <v>2012</v>
      </c>
      <c r="F302" s="80" t="s">
        <v>88</v>
      </c>
      <c r="G302" s="80" t="s">
        <v>2094</v>
      </c>
      <c r="H302" s="80" t="s">
        <v>2095</v>
      </c>
      <c r="I302" s="177"/>
      <c r="J302" s="81">
        <v>88.422971864788835</v>
      </c>
      <c r="K302" s="81">
        <v>3.4648001507033626</v>
      </c>
      <c r="L302" s="81">
        <v>13.840286267400597</v>
      </c>
      <c r="M302" s="81">
        <v>48.433340963474492</v>
      </c>
      <c r="N302" s="81">
        <v>67.709644363811165</v>
      </c>
      <c r="O302" s="81">
        <v>26.180502259342049</v>
      </c>
      <c r="P302" s="81">
        <v>20.817169460422164</v>
      </c>
      <c r="Q302" s="81">
        <v>1.9417839455266726</v>
      </c>
      <c r="R302" s="81">
        <v>0.66918609020124487</v>
      </c>
      <c r="S302" s="81">
        <v>1.3991417979784073</v>
      </c>
      <c r="T302" s="82"/>
      <c r="U302" s="81">
        <v>4854085</v>
      </c>
      <c r="V302" s="81">
        <v>1130</v>
      </c>
      <c r="W302" s="81">
        <v>243</v>
      </c>
      <c r="X302" s="81">
        <v>7567</v>
      </c>
      <c r="Y302" s="81">
        <v>11668</v>
      </c>
      <c r="Z302" s="81">
        <v>13693</v>
      </c>
      <c r="AA302" s="81">
        <v>4183</v>
      </c>
      <c r="AB302" s="81">
        <v>25467</v>
      </c>
      <c r="AC302" s="81">
        <v>113644</v>
      </c>
      <c r="AD302" s="81">
        <v>1.3991417979784073</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21.62</v>
      </c>
      <c r="BJ302" s="81">
        <v>0</v>
      </c>
      <c r="BK302" s="81">
        <v>8.0589999999999993</v>
      </c>
      <c r="BL302" s="81">
        <v>0</v>
      </c>
      <c r="BM302" s="82"/>
      <c r="BN302" s="81">
        <v>0</v>
      </c>
      <c r="BO302" s="81">
        <v>0</v>
      </c>
      <c r="BP302" s="81">
        <v>3</v>
      </c>
      <c r="BQ302" s="81">
        <v>0</v>
      </c>
      <c r="BR302" s="81">
        <v>1</v>
      </c>
      <c r="BS302" s="81">
        <v>0</v>
      </c>
      <c r="BT302"/>
      <c r="BU302" s="80">
        <v>25.972999999999999</v>
      </c>
      <c r="BV302" s="80">
        <v>3.706</v>
      </c>
      <c r="BW302" s="80">
        <v>0</v>
      </c>
      <c r="BX302" s="80">
        <v>0</v>
      </c>
      <c r="BY302" s="80">
        <v>0</v>
      </c>
      <c r="BZ302" s="80">
        <v>0</v>
      </c>
      <c r="CA302" s="80">
        <v>0</v>
      </c>
      <c r="CB302" s="80">
        <v>0</v>
      </c>
      <c r="CC302" s="80">
        <v>0</v>
      </c>
    </row>
    <row r="303" spans="1:81">
      <c r="A303" s="80" t="s">
        <v>2104</v>
      </c>
      <c r="B303" s="80">
        <v>146</v>
      </c>
      <c r="C303" s="80">
        <v>10</v>
      </c>
      <c r="D303" s="80">
        <v>9</v>
      </c>
      <c r="E303" s="80">
        <v>2013</v>
      </c>
      <c r="F303" s="80" t="s">
        <v>89</v>
      </c>
      <c r="G303" s="80" t="s">
        <v>2094</v>
      </c>
      <c r="H303" s="80" t="s">
        <v>2095</v>
      </c>
      <c r="I303" s="177"/>
      <c r="J303" s="81">
        <v>76.485487293561548</v>
      </c>
      <c r="K303" s="81">
        <v>2.9088650831174796</v>
      </c>
      <c r="L303" s="81">
        <v>12.527727445379835</v>
      </c>
      <c r="M303" s="81">
        <v>46.983000410544449</v>
      </c>
      <c r="N303" s="81">
        <v>58.861687822221725</v>
      </c>
      <c r="O303" s="81">
        <v>25.279349337335852</v>
      </c>
      <c r="P303" s="81">
        <v>20.805689769485554</v>
      </c>
      <c r="Q303" s="81">
        <v>1.9531670884628811</v>
      </c>
      <c r="R303" s="81">
        <v>0.75635899859008382</v>
      </c>
      <c r="S303" s="81">
        <v>2.1579647029453679</v>
      </c>
      <c r="T303" s="82"/>
      <c r="U303" s="81">
        <v>4414672</v>
      </c>
      <c r="V303" s="81">
        <v>1130</v>
      </c>
      <c r="W303" s="81">
        <v>243</v>
      </c>
      <c r="X303" s="81">
        <v>7567</v>
      </c>
      <c r="Y303" s="81">
        <v>11636</v>
      </c>
      <c r="Z303" s="81">
        <v>13812</v>
      </c>
      <c r="AA303" s="81">
        <v>4165</v>
      </c>
      <c r="AB303" s="81">
        <v>25249</v>
      </c>
      <c r="AC303" s="81">
        <v>125383</v>
      </c>
      <c r="AD303" s="81">
        <v>2.1579647029453679</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244.44499999999999</v>
      </c>
      <c r="BJ303" s="81">
        <v>0</v>
      </c>
      <c r="BK303" s="81">
        <v>4.1420000000000003</v>
      </c>
      <c r="BL303" s="81">
        <v>0</v>
      </c>
      <c r="BM303" s="82"/>
      <c r="BN303" s="81">
        <v>0</v>
      </c>
      <c r="BO303" s="81">
        <v>0</v>
      </c>
      <c r="BP303" s="81">
        <v>4</v>
      </c>
      <c r="BQ303" s="81">
        <v>0</v>
      </c>
      <c r="BR303" s="81">
        <v>1</v>
      </c>
      <c r="BS303" s="81">
        <v>0</v>
      </c>
      <c r="BT303"/>
      <c r="BU303" s="80">
        <v>248.58699999999999</v>
      </c>
      <c r="BV303" s="80">
        <v>0</v>
      </c>
      <c r="BW303" s="80">
        <v>0</v>
      </c>
      <c r="BX303" s="80">
        <v>0</v>
      </c>
      <c r="BY303" s="80">
        <v>0</v>
      </c>
      <c r="BZ303" s="80">
        <v>0</v>
      </c>
      <c r="CA303" s="80">
        <v>0</v>
      </c>
      <c r="CB303" s="80">
        <v>0</v>
      </c>
      <c r="CC303" s="80">
        <v>0</v>
      </c>
    </row>
    <row r="304" spans="1:81">
      <c r="A304" s="80" t="s">
        <v>2105</v>
      </c>
      <c r="B304" s="80">
        <v>147</v>
      </c>
      <c r="C304" s="80">
        <v>11</v>
      </c>
      <c r="D304" s="80">
        <v>9</v>
      </c>
      <c r="E304" s="80">
        <v>2014</v>
      </c>
      <c r="F304" s="80" t="s">
        <v>90</v>
      </c>
      <c r="G304" s="80" t="s">
        <v>2094</v>
      </c>
      <c r="H304" s="80" t="s">
        <v>2095</v>
      </c>
      <c r="I304" s="177"/>
      <c r="J304" s="81">
        <v>74.084687094194237</v>
      </c>
      <c r="K304" s="81">
        <v>3.0622786205916843</v>
      </c>
      <c r="L304" s="81">
        <v>7.1606581908112261</v>
      </c>
      <c r="M304" s="81">
        <v>49.654921015044813</v>
      </c>
      <c r="N304" s="81">
        <v>59.12929783415273</v>
      </c>
      <c r="O304" s="81">
        <v>24.259355718373186</v>
      </c>
      <c r="P304" s="81">
        <v>20.783346957715295</v>
      </c>
      <c r="Q304" s="81">
        <v>1.8587605664789</v>
      </c>
      <c r="R304" s="81">
        <v>0.67874751392828503</v>
      </c>
      <c r="S304" s="81">
        <v>1.7837001109812036</v>
      </c>
      <c r="T304" s="82"/>
      <c r="U304" s="81">
        <v>4416484</v>
      </c>
      <c r="V304" s="81">
        <v>1033</v>
      </c>
      <c r="W304" s="81">
        <v>129</v>
      </c>
      <c r="X304" s="81">
        <v>7296</v>
      </c>
      <c r="Y304" s="81">
        <v>11615</v>
      </c>
      <c r="Z304" s="81">
        <v>13960</v>
      </c>
      <c r="AA304" s="81">
        <v>4139</v>
      </c>
      <c r="AB304" s="81">
        <v>25044</v>
      </c>
      <c r="AC304" s="81">
        <v>112871</v>
      </c>
      <c r="AD304" s="81">
        <v>1.7837001109812036</v>
      </c>
      <c r="AE304" s="82"/>
      <c r="AF304" s="81">
        <v>74550113.444126353</v>
      </c>
      <c r="AG304" s="81">
        <v>2124247.3595792521</v>
      </c>
      <c r="AH304" s="81">
        <v>915943.95697847859</v>
      </c>
      <c r="AI304" s="81">
        <v>47870219.907990605</v>
      </c>
      <c r="AJ304" s="81">
        <v>67761466.317083329</v>
      </c>
      <c r="AK304" s="81">
        <v>0</v>
      </c>
      <c r="AL304" s="81">
        <v>0</v>
      </c>
      <c r="AM304" s="81">
        <v>3438166.9621243528</v>
      </c>
      <c r="AN304" s="81">
        <v>0</v>
      </c>
      <c r="AO304" s="81">
        <v>0</v>
      </c>
      <c r="AP304" s="82"/>
      <c r="AQ304" s="81">
        <v>398</v>
      </c>
      <c r="AR304" s="81">
        <v>48</v>
      </c>
      <c r="AS304" s="81">
        <v>2</v>
      </c>
      <c r="AT304" s="81">
        <v>2</v>
      </c>
      <c r="AU304" s="81">
        <v>0</v>
      </c>
      <c r="AV304" s="81">
        <v>1</v>
      </c>
      <c r="AW304" s="81" t="s">
        <v>564</v>
      </c>
      <c r="AX304" s="82"/>
      <c r="AY304" s="81">
        <v>1697.7820000000002</v>
      </c>
      <c r="AZ304" s="81">
        <v>10166.5</v>
      </c>
      <c r="BA304" s="81">
        <v>42700</v>
      </c>
      <c r="BB304" s="81">
        <v>1010</v>
      </c>
      <c r="BC304" s="81">
        <v>0</v>
      </c>
      <c r="BD304" s="81">
        <v>1026</v>
      </c>
      <c r="BE304" s="81" t="s">
        <v>564</v>
      </c>
      <c r="BF304" s="82"/>
      <c r="BG304" s="81">
        <v>0</v>
      </c>
      <c r="BH304" s="81">
        <v>0</v>
      </c>
      <c r="BI304" s="81">
        <v>250.46100000000001</v>
      </c>
      <c r="BJ304" s="81">
        <v>0</v>
      </c>
      <c r="BK304" s="81">
        <v>0</v>
      </c>
      <c r="BL304" s="81">
        <v>0</v>
      </c>
      <c r="BM304" s="82"/>
      <c r="BN304" s="81">
        <v>0</v>
      </c>
      <c r="BO304" s="81">
        <v>0</v>
      </c>
      <c r="BP304" s="81">
        <v>4</v>
      </c>
      <c r="BQ304" s="81">
        <v>0</v>
      </c>
      <c r="BR304" s="81">
        <v>0</v>
      </c>
      <c r="BS304" s="81">
        <v>0</v>
      </c>
      <c r="BT304"/>
      <c r="BU304" s="80">
        <v>249.72900000000001</v>
      </c>
      <c r="BV304" s="80">
        <v>0</v>
      </c>
      <c r="BW304" s="80">
        <v>0</v>
      </c>
      <c r="BX304" s="80">
        <v>6.7000000000000004E-2</v>
      </c>
      <c r="BY304" s="80">
        <v>0.66500000000000004</v>
      </c>
      <c r="BZ304" s="80">
        <v>0</v>
      </c>
      <c r="CA304" s="80">
        <v>0</v>
      </c>
      <c r="CB304" s="80">
        <v>0</v>
      </c>
      <c r="CC304" s="80">
        <v>0</v>
      </c>
    </row>
    <row r="305" spans="1:81">
      <c r="A305" s="80" t="s">
        <v>2106</v>
      </c>
      <c r="B305" s="80">
        <v>148</v>
      </c>
      <c r="C305" s="80">
        <v>12</v>
      </c>
      <c r="D305" s="80">
        <v>9</v>
      </c>
      <c r="E305" s="80">
        <v>2015</v>
      </c>
      <c r="F305" s="80" t="s">
        <v>91</v>
      </c>
      <c r="G305" s="80" t="s">
        <v>2094</v>
      </c>
      <c r="H305" s="80" t="s">
        <v>2095</v>
      </c>
      <c r="I305" s="177"/>
      <c r="J305" s="81">
        <v>74.038416057054803</v>
      </c>
      <c r="K305" s="81">
        <v>2.917778359079672</v>
      </c>
      <c r="L305" s="81">
        <v>6.8580783552585309</v>
      </c>
      <c r="M305" s="81">
        <v>70.508810936756944</v>
      </c>
      <c r="N305" s="81">
        <v>50.207424938975002</v>
      </c>
      <c r="O305" s="81">
        <v>24.094979626769202</v>
      </c>
      <c r="P305" s="81">
        <v>20.578586625202643</v>
      </c>
      <c r="Q305" s="81">
        <v>1.7935502783726771</v>
      </c>
      <c r="R305" s="81">
        <v>0.58907970631295559</v>
      </c>
      <c r="S305" s="81">
        <v>1.6679590034344138</v>
      </c>
      <c r="T305" s="82"/>
      <c r="U305" s="81">
        <v>4640373</v>
      </c>
      <c r="V305" s="81">
        <v>1033</v>
      </c>
      <c r="W305" s="81">
        <v>129</v>
      </c>
      <c r="X305" s="81">
        <v>7296</v>
      </c>
      <c r="Y305" s="81">
        <v>11542</v>
      </c>
      <c r="Z305" s="81">
        <v>13999</v>
      </c>
      <c r="AA305" s="81">
        <v>4095</v>
      </c>
      <c r="AB305" s="81">
        <v>24685</v>
      </c>
      <c r="AC305" s="81">
        <v>100911</v>
      </c>
      <c r="AD305" s="81">
        <v>1.6679590034344138</v>
      </c>
      <c r="AE305" s="82"/>
      <c r="AF305" s="81">
        <v>76491378.986898556</v>
      </c>
      <c r="AG305" s="81">
        <v>1889953.2743813056</v>
      </c>
      <c r="AH305" s="81">
        <v>629330.1335283994</v>
      </c>
      <c r="AI305" s="81">
        <v>79014314.437959522</v>
      </c>
      <c r="AJ305" s="81">
        <v>58420038.762648515</v>
      </c>
      <c r="AK305" s="81">
        <v>0</v>
      </c>
      <c r="AL305" s="81">
        <v>0</v>
      </c>
      <c r="AM305" s="81">
        <v>3382975.7003195779</v>
      </c>
      <c r="AN305" s="81">
        <v>0</v>
      </c>
      <c r="AO305" s="81">
        <v>0</v>
      </c>
      <c r="AP305" s="82"/>
      <c r="AQ305" s="81">
        <v>443</v>
      </c>
      <c r="AR305" s="81">
        <v>69</v>
      </c>
      <c r="AS305" s="81">
        <v>2</v>
      </c>
      <c r="AT305" s="81">
        <v>2</v>
      </c>
      <c r="AU305" s="81">
        <v>0</v>
      </c>
      <c r="AV305" s="81">
        <v>2</v>
      </c>
      <c r="AW305" s="81" t="s">
        <v>564</v>
      </c>
      <c r="AX305" s="82"/>
      <c r="AY305" s="81">
        <v>1928.712</v>
      </c>
      <c r="AZ305" s="81">
        <v>17054.699999999997</v>
      </c>
      <c r="BA305" s="81">
        <v>42700</v>
      </c>
      <c r="BB305" s="81">
        <v>1010</v>
      </c>
      <c r="BC305" s="81">
        <v>0</v>
      </c>
      <c r="BD305" s="81">
        <v>13726</v>
      </c>
      <c r="BE305" s="81" t="s">
        <v>564</v>
      </c>
      <c r="BF305" s="82"/>
      <c r="BG305" s="81">
        <v>0</v>
      </c>
      <c r="BH305" s="81">
        <v>0</v>
      </c>
      <c r="BI305" s="81">
        <v>249.066</v>
      </c>
      <c r="BJ305" s="81">
        <v>0</v>
      </c>
      <c r="BK305" s="81">
        <v>0</v>
      </c>
      <c r="BL305" s="81">
        <v>0</v>
      </c>
      <c r="BM305" s="82"/>
      <c r="BN305" s="81">
        <v>0</v>
      </c>
      <c r="BO305" s="81">
        <v>0</v>
      </c>
      <c r="BP305" s="81">
        <v>4</v>
      </c>
      <c r="BQ305" s="81">
        <v>0</v>
      </c>
      <c r="BR305" s="81">
        <v>0</v>
      </c>
      <c r="BS305" s="81">
        <v>0</v>
      </c>
      <c r="BT305"/>
      <c r="BU305" s="80">
        <v>248.34</v>
      </c>
      <c r="BV305" s="80">
        <v>0</v>
      </c>
      <c r="BW305" s="80">
        <v>0</v>
      </c>
      <c r="BX305" s="80">
        <v>6.2E-2</v>
      </c>
      <c r="BY305" s="80">
        <v>0.66400000000000003</v>
      </c>
      <c r="BZ305" s="80">
        <v>0</v>
      </c>
      <c r="CA305" s="80">
        <v>0</v>
      </c>
      <c r="CB305" s="80">
        <v>0</v>
      </c>
      <c r="CC305" s="80">
        <v>0</v>
      </c>
    </row>
    <row r="306" spans="1:81">
      <c r="A306" s="80" t="s">
        <v>2107</v>
      </c>
      <c r="B306" s="80">
        <v>149</v>
      </c>
      <c r="C306" s="80">
        <v>13</v>
      </c>
      <c r="D306" s="80">
        <v>9</v>
      </c>
      <c r="E306" s="80">
        <v>2016</v>
      </c>
      <c r="F306" s="80" t="s">
        <v>92</v>
      </c>
      <c r="G306" s="80" t="s">
        <v>2094</v>
      </c>
      <c r="H306" s="80" t="s">
        <v>2095</v>
      </c>
      <c r="I306" s="177"/>
      <c r="J306" s="81">
        <v>64.612347200942708</v>
      </c>
      <c r="K306" s="81">
        <v>2.8653695913934474</v>
      </c>
      <c r="L306" s="81">
        <v>6.8451655422993278</v>
      </c>
      <c r="M306" s="81">
        <v>42.114077311212618</v>
      </c>
      <c r="N306" s="81">
        <v>54.033194657032979</v>
      </c>
      <c r="O306" s="81">
        <v>23.734371855907376</v>
      </c>
      <c r="P306" s="81">
        <v>20.100532641209192</v>
      </c>
      <c r="Q306" s="81">
        <v>1.7177002853159125</v>
      </c>
      <c r="R306" s="81">
        <v>0.644116644354776</v>
      </c>
      <c r="S306" s="81">
        <v>1.3707292270738736</v>
      </c>
      <c r="T306" s="82"/>
      <c r="U306" s="81">
        <v>4235090</v>
      </c>
      <c r="V306" s="81">
        <v>1033</v>
      </c>
      <c r="W306" s="81">
        <v>129</v>
      </c>
      <c r="X306" s="81">
        <v>7296</v>
      </c>
      <c r="Y306" s="81">
        <v>11536</v>
      </c>
      <c r="Z306" s="81">
        <v>13959</v>
      </c>
      <c r="AA306" s="81">
        <v>4137</v>
      </c>
      <c r="AB306" s="81">
        <v>24319</v>
      </c>
      <c r="AC306" s="81">
        <v>110008.7825064588</v>
      </c>
      <c r="AD306" s="81">
        <v>1.370729227073874</v>
      </c>
      <c r="AE306" s="82"/>
      <c r="AF306" s="81">
        <v>67877960.045386896</v>
      </c>
      <c r="AG306" s="81">
        <v>1806472.1493486729</v>
      </c>
      <c r="AH306" s="81">
        <v>454815.0380261917</v>
      </c>
      <c r="AI306" s="81">
        <v>48824786.284292772</v>
      </c>
      <c r="AJ306" s="81">
        <v>65771347.384384893</v>
      </c>
      <c r="AK306" s="81">
        <v>0</v>
      </c>
      <c r="AL306" s="81">
        <v>0</v>
      </c>
      <c r="AM306" s="81">
        <v>3335406.2073777532</v>
      </c>
      <c r="AN306" s="81">
        <v>0</v>
      </c>
      <c r="AO306" s="81">
        <v>0</v>
      </c>
      <c r="AP306" s="82"/>
      <c r="AQ306" s="81">
        <v>469</v>
      </c>
      <c r="AR306" s="81">
        <v>87</v>
      </c>
      <c r="AS306" s="81">
        <v>2</v>
      </c>
      <c r="AT306" s="81">
        <v>4</v>
      </c>
      <c r="AU306" s="81">
        <v>0</v>
      </c>
      <c r="AV306" s="81">
        <v>2</v>
      </c>
      <c r="AW306" s="81" t="s">
        <v>564</v>
      </c>
      <c r="AX306" s="82"/>
      <c r="AY306" s="81">
        <v>2080.578</v>
      </c>
      <c r="AZ306" s="81">
        <v>23748.9</v>
      </c>
      <c r="BA306" s="81">
        <v>42700</v>
      </c>
      <c r="BB306" s="81">
        <v>5010</v>
      </c>
      <c r="BC306" s="81">
        <v>0</v>
      </c>
      <c r="BD306" s="81">
        <v>13726</v>
      </c>
      <c r="BE306" s="81" t="s">
        <v>564</v>
      </c>
      <c r="BF306" s="82"/>
      <c r="BG306" s="81">
        <v>0</v>
      </c>
      <c r="BH306" s="81">
        <v>0</v>
      </c>
      <c r="BI306" s="81">
        <v>255.89599999999999</v>
      </c>
      <c r="BJ306" s="81">
        <v>0</v>
      </c>
      <c r="BK306" s="81">
        <v>0</v>
      </c>
      <c r="BL306" s="81">
        <v>0</v>
      </c>
      <c r="BM306" s="82"/>
      <c r="BN306" s="81">
        <v>0</v>
      </c>
      <c r="BO306" s="81">
        <v>0</v>
      </c>
      <c r="BP306" s="81">
        <v>4</v>
      </c>
      <c r="BQ306" s="81">
        <v>0</v>
      </c>
      <c r="BR306" s="81">
        <v>0</v>
      </c>
      <c r="BS306" s="81">
        <v>0</v>
      </c>
      <c r="BT306"/>
      <c r="BU306" s="80">
        <v>255.16499999999999</v>
      </c>
      <c r="BV306" s="80">
        <v>0</v>
      </c>
      <c r="BW306" s="80">
        <v>0</v>
      </c>
      <c r="BX306" s="80">
        <v>0.06</v>
      </c>
      <c r="BY306" s="80">
        <v>0.67100000000000004</v>
      </c>
      <c r="BZ306" s="80">
        <v>0</v>
      </c>
      <c r="CA306" s="80">
        <v>0</v>
      </c>
      <c r="CB306" s="80">
        <v>0</v>
      </c>
      <c r="CC306" s="80">
        <v>0</v>
      </c>
    </row>
    <row r="307" spans="1:81">
      <c r="A307" s="80" t="s">
        <v>2108</v>
      </c>
      <c r="B307" s="80">
        <v>150</v>
      </c>
      <c r="C307" s="80">
        <v>14</v>
      </c>
      <c r="D307" s="80">
        <v>9</v>
      </c>
      <c r="E307" s="80">
        <v>2017</v>
      </c>
      <c r="F307" s="80" t="s">
        <v>71</v>
      </c>
      <c r="G307" s="80" t="s">
        <v>2094</v>
      </c>
      <c r="H307" s="80" t="s">
        <v>2095</v>
      </c>
      <c r="I307" s="177"/>
      <c r="J307" s="81">
        <v>67.485644458393239</v>
      </c>
      <c r="K307" s="81">
        <v>2.8384123585248986</v>
      </c>
      <c r="L307" s="81">
        <v>8.0119501031022189</v>
      </c>
      <c r="M307" s="81">
        <v>38.189666119403213</v>
      </c>
      <c r="N307" s="81">
        <v>59.6333140135742</v>
      </c>
      <c r="O307" s="81">
        <v>23.285199221446025</v>
      </c>
      <c r="P307" s="81">
        <v>19.818708747268893</v>
      </c>
      <c r="Q307" s="81">
        <v>1.6353909758743275</v>
      </c>
      <c r="R307" s="81">
        <v>0.85676809238631235</v>
      </c>
      <c r="S307" s="81">
        <v>1.5609926272480781</v>
      </c>
      <c r="T307" s="82"/>
      <c r="U307" s="81">
        <v>4425094</v>
      </c>
      <c r="V307" s="81">
        <v>1033</v>
      </c>
      <c r="W307" s="81">
        <v>129</v>
      </c>
      <c r="X307" s="81">
        <v>7296</v>
      </c>
      <c r="Y307" s="81">
        <v>11492</v>
      </c>
      <c r="Z307" s="81">
        <v>13922</v>
      </c>
      <c r="AA307" s="81">
        <v>4105</v>
      </c>
      <c r="AB307" s="81">
        <v>23944</v>
      </c>
      <c r="AC307" s="81">
        <v>149231</v>
      </c>
      <c r="AD307" s="81">
        <v>1.5609926272480781</v>
      </c>
      <c r="AE307" s="82"/>
      <c r="AF307" s="81">
        <v>73778730.40530248</v>
      </c>
      <c r="AG307" s="81">
        <v>1813823.348337658</v>
      </c>
      <c r="AH307" s="81">
        <v>946655.2531152959</v>
      </c>
      <c r="AI307" s="81">
        <v>46331081.232294641</v>
      </c>
      <c r="AJ307" s="81">
        <v>74747949.92137146</v>
      </c>
      <c r="AK307" s="81">
        <v>0</v>
      </c>
      <c r="AL307" s="81">
        <v>0</v>
      </c>
      <c r="AM307" s="81">
        <v>3289112.6268084738</v>
      </c>
      <c r="AN307" s="81">
        <v>0</v>
      </c>
      <c r="AO307" s="81">
        <v>0</v>
      </c>
      <c r="AP307" s="82"/>
      <c r="AQ307" s="81">
        <v>495</v>
      </c>
      <c r="AR307" s="81">
        <v>91</v>
      </c>
      <c r="AS307" s="81">
        <v>2</v>
      </c>
      <c r="AT307" s="81">
        <v>4</v>
      </c>
      <c r="AU307" s="81">
        <v>0</v>
      </c>
      <c r="AV307" s="81">
        <v>2</v>
      </c>
      <c r="AW307" s="81" t="s">
        <v>564</v>
      </c>
      <c r="AX307" s="82"/>
      <c r="AY307" s="81">
        <v>2210.7579999999998</v>
      </c>
      <c r="AZ307" s="81">
        <v>23880.2</v>
      </c>
      <c r="BA307" s="81">
        <v>42700</v>
      </c>
      <c r="BB307" s="81">
        <v>5010</v>
      </c>
      <c r="BC307" s="81">
        <v>0</v>
      </c>
      <c r="BD307" s="81">
        <v>13726</v>
      </c>
      <c r="BE307" s="81" t="s">
        <v>564</v>
      </c>
      <c r="BF307" s="82"/>
      <c r="BG307" s="81">
        <v>0</v>
      </c>
      <c r="BH307" s="81">
        <v>0</v>
      </c>
      <c r="BI307" s="81">
        <v>234.61600000000001</v>
      </c>
      <c r="BJ307" s="81">
        <v>0</v>
      </c>
      <c r="BK307" s="81">
        <v>0</v>
      </c>
      <c r="BL307" s="81">
        <v>0</v>
      </c>
      <c r="BM307" s="82"/>
      <c r="BN307" s="81">
        <v>0</v>
      </c>
      <c r="BO307" s="81">
        <v>0</v>
      </c>
      <c r="BP307" s="81">
        <v>4</v>
      </c>
      <c r="BQ307" s="81">
        <v>0</v>
      </c>
      <c r="BR307" s="81">
        <v>0</v>
      </c>
      <c r="BS307" s="81">
        <v>0</v>
      </c>
      <c r="BT307"/>
      <c r="BU307" s="80">
        <v>234.61600000000001</v>
      </c>
      <c r="BV307" s="80">
        <v>0</v>
      </c>
      <c r="BW307" s="80">
        <v>0</v>
      </c>
      <c r="BX307" s="80">
        <v>0</v>
      </c>
      <c r="BY307" s="80">
        <v>0</v>
      </c>
      <c r="BZ307" s="80">
        <v>0</v>
      </c>
      <c r="CA307" s="80">
        <v>0</v>
      </c>
      <c r="CB307" s="80">
        <v>0</v>
      </c>
      <c r="CC307" s="80">
        <v>0</v>
      </c>
    </row>
    <row r="308" spans="1:81">
      <c r="A308" s="80" t="s">
        <v>2109</v>
      </c>
      <c r="B308" s="80">
        <v>151</v>
      </c>
      <c r="C308" s="80">
        <v>15</v>
      </c>
      <c r="D308" s="80">
        <v>9</v>
      </c>
      <c r="E308" s="80">
        <v>2018</v>
      </c>
      <c r="F308" s="80" t="s">
        <v>93</v>
      </c>
      <c r="G308" s="80" t="s">
        <v>2094</v>
      </c>
      <c r="H308" s="80" t="s">
        <v>2095</v>
      </c>
      <c r="I308" s="177"/>
      <c r="J308" s="81">
        <v>65.506778996003121</v>
      </c>
      <c r="K308" s="81">
        <v>2.609760383379359</v>
      </c>
      <c r="L308" s="81">
        <v>7.292048850248344</v>
      </c>
      <c r="M308" s="81">
        <v>35.880640534628839</v>
      </c>
      <c r="N308" s="81">
        <v>47.488628308774082</v>
      </c>
      <c r="O308" s="81">
        <v>22.759100478560399</v>
      </c>
      <c r="P308" s="81">
        <v>19.420673439218469</v>
      </c>
      <c r="Q308" s="81">
        <v>1.4998140160847673</v>
      </c>
      <c r="R308" s="81">
        <v>1.4472292331044723</v>
      </c>
      <c r="S308" s="81">
        <v>1.9279625853292193</v>
      </c>
      <c r="T308" s="82"/>
      <c r="U308" s="81">
        <v>4947993</v>
      </c>
      <c r="V308" s="81">
        <v>1033</v>
      </c>
      <c r="W308" s="81">
        <v>129</v>
      </c>
      <c r="X308" s="81">
        <v>7296</v>
      </c>
      <c r="Y308" s="81">
        <v>11513</v>
      </c>
      <c r="Z308" s="81">
        <v>13868</v>
      </c>
      <c r="AA308" s="81">
        <v>4063</v>
      </c>
      <c r="AB308" s="81">
        <v>23664</v>
      </c>
      <c r="AC308" s="81">
        <v>251089</v>
      </c>
      <c r="AD308" s="81">
        <v>1.927962585329219</v>
      </c>
      <c r="AE308" s="82"/>
      <c r="AF308" s="81">
        <v>75629845.637494341</v>
      </c>
      <c r="AG308" s="81">
        <v>1618280.509965536</v>
      </c>
      <c r="AH308" s="81">
        <v>907520.41969445592</v>
      </c>
      <c r="AI308" s="81">
        <v>44723031.504787438</v>
      </c>
      <c r="AJ308" s="81">
        <v>60737076.727833264</v>
      </c>
      <c r="AK308" s="81">
        <v>0</v>
      </c>
      <c r="AL308" s="81">
        <v>0</v>
      </c>
      <c r="AM308" s="81">
        <v>3257375.8838804588</v>
      </c>
      <c r="AN308" s="81">
        <v>0</v>
      </c>
      <c r="AO308" s="81">
        <v>0</v>
      </c>
      <c r="AP308" s="82"/>
      <c r="AQ308" s="81">
        <v>508</v>
      </c>
      <c r="AR308" s="81">
        <v>94</v>
      </c>
      <c r="AS308" s="81">
        <v>2</v>
      </c>
      <c r="AT308" s="81">
        <v>4</v>
      </c>
      <c r="AU308" s="81">
        <v>0</v>
      </c>
      <c r="AV308" s="81">
        <v>2</v>
      </c>
      <c r="AW308" s="81" t="s">
        <v>564</v>
      </c>
      <c r="AX308" s="82"/>
      <c r="AY308" s="81">
        <v>2282.9159999999988</v>
      </c>
      <c r="AZ308" s="81">
        <v>23990.6</v>
      </c>
      <c r="BA308" s="81">
        <v>42700</v>
      </c>
      <c r="BB308" s="81">
        <v>5010</v>
      </c>
      <c r="BC308" s="81">
        <v>0</v>
      </c>
      <c r="BD308" s="81">
        <v>13726</v>
      </c>
      <c r="BE308" s="81" t="s">
        <v>564</v>
      </c>
      <c r="BF308" s="82"/>
      <c r="BG308" s="81">
        <v>0</v>
      </c>
      <c r="BH308" s="81">
        <v>0</v>
      </c>
      <c r="BI308" s="81">
        <v>216.858</v>
      </c>
      <c r="BJ308" s="81">
        <v>0</v>
      </c>
      <c r="BK308" s="81">
        <v>0</v>
      </c>
      <c r="BL308" s="81">
        <v>0</v>
      </c>
      <c r="BM308" s="82"/>
      <c r="BN308" s="81">
        <v>0</v>
      </c>
      <c r="BO308" s="81">
        <v>0</v>
      </c>
      <c r="BP308" s="81">
        <v>3</v>
      </c>
      <c r="BQ308" s="81">
        <v>0</v>
      </c>
      <c r="BR308" s="81">
        <v>0</v>
      </c>
      <c r="BS308" s="81">
        <v>0</v>
      </c>
      <c r="BT308"/>
      <c r="BU308" s="80">
        <v>216.858</v>
      </c>
      <c r="BV308" s="80">
        <v>0</v>
      </c>
      <c r="BW308" s="80">
        <v>0</v>
      </c>
      <c r="BX308" s="80">
        <v>0</v>
      </c>
      <c r="BY308" s="80">
        <v>0</v>
      </c>
      <c r="BZ308" s="80">
        <v>0</v>
      </c>
      <c r="CA308" s="80">
        <v>0</v>
      </c>
      <c r="CB308" s="80">
        <v>0</v>
      </c>
      <c r="CC308" s="80">
        <v>0</v>
      </c>
    </row>
    <row r="309" spans="1:81">
      <c r="A309" s="80" t="s">
        <v>2110</v>
      </c>
      <c r="B309" s="80">
        <v>152</v>
      </c>
      <c r="C309" s="80">
        <v>16</v>
      </c>
      <c r="D309" s="80">
        <v>9</v>
      </c>
      <c r="E309" s="80">
        <v>2019</v>
      </c>
      <c r="F309" s="80" t="s">
        <v>73</v>
      </c>
      <c r="G309" s="80" t="s">
        <v>2094</v>
      </c>
      <c r="H309" s="80" t="s">
        <v>2095</v>
      </c>
      <c r="I309" s="177"/>
      <c r="J309" s="81">
        <v>55.294378191320774</v>
      </c>
      <c r="K309" s="81">
        <v>2.3381586892355073</v>
      </c>
      <c r="L309" s="81">
        <v>7.3159131678941911</v>
      </c>
      <c r="M309" s="81">
        <v>35.885665767506019</v>
      </c>
      <c r="N309" s="81">
        <v>44.252178393168478</v>
      </c>
      <c r="O309" s="81">
        <v>22.118984599175771</v>
      </c>
      <c r="P309" s="81">
        <v>18.945867620936149</v>
      </c>
      <c r="Q309" s="81">
        <v>1.4465774533231979</v>
      </c>
      <c r="R309" s="81">
        <v>0.77088310054904641</v>
      </c>
      <c r="S309" s="81">
        <v>1.8428086550405023</v>
      </c>
      <c r="T309" s="82"/>
      <c r="U309" s="81">
        <v>4720100</v>
      </c>
      <c r="V309" s="81">
        <v>1033</v>
      </c>
      <c r="W309" s="81">
        <v>129</v>
      </c>
      <c r="X309" s="81">
        <v>7296</v>
      </c>
      <c r="Y309" s="81">
        <v>11555</v>
      </c>
      <c r="Z309" s="81">
        <v>13848</v>
      </c>
      <c r="AA309" s="81">
        <v>3934</v>
      </c>
      <c r="AB309" s="81">
        <v>23442</v>
      </c>
      <c r="AC309" s="81">
        <v>135936</v>
      </c>
      <c r="AD309" s="81">
        <v>1.8428086550405021</v>
      </c>
      <c r="AE309" s="82"/>
      <c r="AF309" s="81">
        <v>70193971.449377105</v>
      </c>
      <c r="AG309" s="81">
        <v>1567166.4997510179</v>
      </c>
      <c r="AH309" s="81">
        <v>952032.00420310779</v>
      </c>
      <c r="AI309" s="81">
        <v>50929500.504760079</v>
      </c>
      <c r="AJ309" s="81">
        <v>66012954.213982552</v>
      </c>
      <c r="AK309" s="81">
        <v>0</v>
      </c>
      <c r="AL309" s="81">
        <v>0</v>
      </c>
      <c r="AM309" s="81">
        <v>3192623.9287184821</v>
      </c>
      <c r="AN309" s="81">
        <v>0</v>
      </c>
      <c r="AO309" s="81">
        <v>0</v>
      </c>
      <c r="AP309" s="82"/>
      <c r="AQ309" s="81">
        <v>514</v>
      </c>
      <c r="AR309" s="81">
        <v>101</v>
      </c>
      <c r="AS309" s="81">
        <v>2</v>
      </c>
      <c r="AT309" s="81">
        <v>4</v>
      </c>
      <c r="AU309" s="81">
        <v>0</v>
      </c>
      <c r="AV309" s="81">
        <v>2</v>
      </c>
      <c r="AW309" s="81" t="s">
        <v>564</v>
      </c>
      <c r="AX309" s="82"/>
      <c r="AY309" s="81">
        <v>2315.9070000000002</v>
      </c>
      <c r="AZ309" s="81">
        <v>24218.1</v>
      </c>
      <c r="BA309" s="81">
        <v>42700</v>
      </c>
      <c r="BB309" s="81">
        <v>5010</v>
      </c>
      <c r="BC309" s="81">
        <v>0</v>
      </c>
      <c r="BD309" s="81">
        <v>13726</v>
      </c>
      <c r="BE309" s="81" t="s">
        <v>564</v>
      </c>
      <c r="BF309" s="82"/>
      <c r="BG309" s="81">
        <v>0</v>
      </c>
      <c r="BH309" s="81">
        <v>0</v>
      </c>
      <c r="BI309" s="81">
        <v>208.52500000000001</v>
      </c>
      <c r="BJ309" s="81">
        <v>0</v>
      </c>
      <c r="BK309" s="81">
        <v>5.0019999999999998</v>
      </c>
      <c r="BL309" s="81">
        <v>0</v>
      </c>
      <c r="BM309" s="82"/>
      <c r="BN309" s="81">
        <v>0</v>
      </c>
      <c r="BO309" s="81">
        <v>0</v>
      </c>
      <c r="BP309" s="81">
        <v>3</v>
      </c>
      <c r="BQ309" s="81">
        <v>0</v>
      </c>
      <c r="BR309" s="81">
        <v>1</v>
      </c>
      <c r="BS309" s="81">
        <v>0</v>
      </c>
      <c r="BT309"/>
      <c r="BU309" s="80">
        <v>208.52500000000001</v>
      </c>
      <c r="BV309" s="80">
        <v>5.0019999999999998</v>
      </c>
      <c r="BW309" s="80">
        <v>0</v>
      </c>
      <c r="BX309" s="80">
        <v>0</v>
      </c>
      <c r="BY309" s="80">
        <v>0</v>
      </c>
      <c r="BZ309" s="80">
        <v>0</v>
      </c>
      <c r="CA309" s="80">
        <v>0</v>
      </c>
      <c r="CB309" s="80">
        <v>0</v>
      </c>
      <c r="CC309" s="80">
        <v>0</v>
      </c>
    </row>
    <row r="310" spans="1:81">
      <c r="A310" s="80" t="s">
        <v>2111</v>
      </c>
      <c r="B310" s="80">
        <v>153</v>
      </c>
      <c r="C310" s="80">
        <v>17</v>
      </c>
      <c r="D310" s="80">
        <v>9</v>
      </c>
      <c r="E310" s="80">
        <v>2020</v>
      </c>
      <c r="F310" s="80" t="s">
        <v>218</v>
      </c>
      <c r="G310" s="80" t="s">
        <v>2094</v>
      </c>
      <c r="H310" s="80" t="s">
        <v>2095</v>
      </c>
      <c r="I310" s="177"/>
      <c r="J310" s="81">
        <v>41.039720809815719</v>
      </c>
      <c r="K310" s="81">
        <v>2.2893158129200564</v>
      </c>
      <c r="L310" s="81">
        <v>8.9109704895969664</v>
      </c>
      <c r="M310" s="81">
        <v>33.738896346785275</v>
      </c>
      <c r="N310" s="81">
        <v>42.281413179027709</v>
      </c>
      <c r="O310" s="81">
        <v>19.340176230056681</v>
      </c>
      <c r="P310" s="81">
        <v>18.111546507374406</v>
      </c>
      <c r="Q310" s="81">
        <v>1.3564477500558161</v>
      </c>
      <c r="R310" s="81">
        <v>0.73890051279903257</v>
      </c>
      <c r="S310" s="81">
        <v>1.518809561667829</v>
      </c>
      <c r="T310" s="82"/>
      <c r="U310" s="81">
        <v>3671962</v>
      </c>
      <c r="V310" s="81">
        <v>890</v>
      </c>
      <c r="W310" s="81">
        <v>198</v>
      </c>
      <c r="X310" s="81">
        <v>7248</v>
      </c>
      <c r="Y310" s="81">
        <v>11406</v>
      </c>
      <c r="Z310" s="81">
        <v>13820</v>
      </c>
      <c r="AA310" s="81">
        <v>4086</v>
      </c>
      <c r="AB310" s="81">
        <v>23005</v>
      </c>
      <c r="AC310" s="81">
        <v>130976</v>
      </c>
      <c r="AD310" s="81">
        <v>1.518809561667829</v>
      </c>
      <c r="AE310" s="82"/>
      <c r="AF310" s="81">
        <v>54734877.300812557</v>
      </c>
      <c r="AG310" s="81">
        <v>1489550.210606022</v>
      </c>
      <c r="AH310" s="81">
        <v>1061599.0909570451</v>
      </c>
      <c r="AI310" s="81">
        <v>50569200.930412568</v>
      </c>
      <c r="AJ310" s="81">
        <v>66220663.860441536</v>
      </c>
      <c r="AK310" s="81"/>
      <c r="AL310" s="81"/>
      <c r="AM310" s="81">
        <v>3002408.0908808708</v>
      </c>
      <c r="AN310" s="81"/>
      <c r="AO310" s="81"/>
      <c r="AP310" s="82"/>
      <c r="AQ310" s="81">
        <v>526</v>
      </c>
      <c r="AR310" s="81">
        <v>104</v>
      </c>
      <c r="AS310" s="81">
        <v>2</v>
      </c>
      <c r="AT310" s="81">
        <v>4</v>
      </c>
      <c r="AU310" s="81">
        <v>0</v>
      </c>
      <c r="AV310" s="81">
        <v>2</v>
      </c>
      <c r="AW310" s="81">
        <v>2</v>
      </c>
      <c r="AX310" s="82"/>
      <c r="AY310" s="81">
        <v>2374.087</v>
      </c>
      <c r="AZ310" s="81">
        <v>24305.400000000009</v>
      </c>
      <c r="BA310" s="81">
        <v>42700</v>
      </c>
      <c r="BB310" s="81">
        <v>5010</v>
      </c>
      <c r="BC310" s="81">
        <v>0</v>
      </c>
      <c r="BD310" s="81">
        <v>13726</v>
      </c>
      <c r="BE310" s="81">
        <v>42700</v>
      </c>
      <c r="BF310" s="82"/>
      <c r="BG310" s="81">
        <v>0</v>
      </c>
      <c r="BH310" s="81">
        <v>0</v>
      </c>
      <c r="BI310" s="81">
        <v>212.13399999999999</v>
      </c>
      <c r="BJ310" s="81">
        <v>0</v>
      </c>
      <c r="BK310" s="81">
        <v>0</v>
      </c>
      <c r="BL310" s="81">
        <v>0</v>
      </c>
      <c r="BM310" s="82"/>
      <c r="BN310" s="81">
        <v>0</v>
      </c>
      <c r="BO310" s="81">
        <v>0</v>
      </c>
      <c r="BP310" s="81">
        <v>3</v>
      </c>
      <c r="BQ310" s="81">
        <v>0</v>
      </c>
      <c r="BR310" s="81">
        <v>0</v>
      </c>
      <c r="BS310" s="81">
        <v>0</v>
      </c>
      <c r="BT310"/>
      <c r="BU310" s="80">
        <v>212.13399999999999</v>
      </c>
      <c r="BV310" s="80">
        <v>0</v>
      </c>
      <c r="BW310" s="80">
        <v>0</v>
      </c>
      <c r="BX310" s="80">
        <v>0</v>
      </c>
      <c r="BY310" s="80">
        <v>0</v>
      </c>
      <c r="BZ310" s="80">
        <v>0</v>
      </c>
      <c r="CA310" s="80">
        <v>0</v>
      </c>
      <c r="CB310" s="80">
        <v>0</v>
      </c>
      <c r="CC310" s="80">
        <v>0</v>
      </c>
    </row>
    <row r="311" spans="1:81">
      <c r="A311" s="80" t="s">
        <v>2112</v>
      </c>
      <c r="B311" s="80">
        <v>153</v>
      </c>
      <c r="C311" s="80">
        <v>18</v>
      </c>
      <c r="D311" s="80">
        <v>9</v>
      </c>
      <c r="E311" s="80">
        <v>2021</v>
      </c>
      <c r="F311" s="80" t="s">
        <v>75</v>
      </c>
      <c r="G311" s="174" t="s">
        <v>2094</v>
      </c>
      <c r="H311" s="80" t="s">
        <v>2095</v>
      </c>
      <c r="I311" s="177"/>
      <c r="J311" s="81">
        <v>50.89097450919391</v>
      </c>
      <c r="K311" s="81">
        <v>2.3237406513144157</v>
      </c>
      <c r="L311" s="81">
        <v>7.8643149731790887</v>
      </c>
      <c r="M311" s="81">
        <v>33.251956375620665</v>
      </c>
      <c r="N311" s="81">
        <v>39.862763952566915</v>
      </c>
      <c r="O311" s="81">
        <v>18.627672768863896</v>
      </c>
      <c r="P311" s="81">
        <v>18.635696838300522</v>
      </c>
      <c r="Q311" s="81">
        <v>1.3421747852148953</v>
      </c>
      <c r="R311" s="81">
        <v>1.2126321788699543</v>
      </c>
      <c r="S311" s="81">
        <v>1.550351836537545</v>
      </c>
      <c r="T311" s="82"/>
      <c r="U311" s="81">
        <v>4908417</v>
      </c>
      <c r="V311" s="81">
        <v>890</v>
      </c>
      <c r="W311" s="81">
        <v>198</v>
      </c>
      <c r="X311" s="81">
        <v>7248</v>
      </c>
      <c r="Y311" s="81">
        <v>11255</v>
      </c>
      <c r="Z311" s="81">
        <v>13706</v>
      </c>
      <c r="AA311" s="81">
        <v>4100</v>
      </c>
      <c r="AB311" s="81">
        <v>22493</v>
      </c>
      <c r="AC311" s="81">
        <v>208341.99999999997</v>
      </c>
      <c r="AD311" s="81">
        <v>1.550351836537545</v>
      </c>
      <c r="AE311" s="82"/>
      <c r="AF311" s="81">
        <v>68683853.804340035</v>
      </c>
      <c r="AG311" s="81">
        <v>1479545.2152682482</v>
      </c>
      <c r="AH311" s="81">
        <v>926559.13755353389</v>
      </c>
      <c r="AI311" s="81">
        <v>48786333.773864597</v>
      </c>
      <c r="AJ311" s="81">
        <v>59437262.815522432</v>
      </c>
      <c r="AK311" s="81">
        <v>0</v>
      </c>
      <c r="AL311" s="81">
        <v>0</v>
      </c>
      <c r="AM311" s="81">
        <v>2952518.6284609111</v>
      </c>
      <c r="AN311" s="81">
        <v>0</v>
      </c>
      <c r="AO311" s="81">
        <v>0</v>
      </c>
      <c r="AP311" s="82"/>
      <c r="AQ311" s="81">
        <v>540</v>
      </c>
      <c r="AR311" s="81">
        <v>110</v>
      </c>
      <c r="AS311" s="81">
        <v>2</v>
      </c>
      <c r="AT311" s="81">
        <v>5</v>
      </c>
      <c r="AU311" s="81">
        <v>0</v>
      </c>
      <c r="AV311" s="81">
        <v>2</v>
      </c>
      <c r="AW311" s="81"/>
      <c r="AX311" s="82"/>
      <c r="AY311" s="81">
        <v>2461.757000000001</v>
      </c>
      <c r="AZ311" s="81">
        <v>25297.400000000009</v>
      </c>
      <c r="BA311" s="81">
        <v>42700</v>
      </c>
      <c r="BB311" s="81">
        <v>10009</v>
      </c>
      <c r="BC311" s="81">
        <v>0</v>
      </c>
      <c r="BD311" s="81">
        <v>13726</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2113</v>
      </c>
      <c r="B312" s="80">
        <v>153</v>
      </c>
      <c r="C312" s="80">
        <v>19</v>
      </c>
      <c r="D312" s="80">
        <v>9</v>
      </c>
      <c r="E312" s="80">
        <v>2022</v>
      </c>
      <c r="F312" s="80" t="s">
        <v>568</v>
      </c>
      <c r="G312" s="174" t="s">
        <v>2094</v>
      </c>
      <c r="H312" s="80" t="s">
        <v>2095</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559</v>
      </c>
      <c r="AR312" s="81">
        <v>113</v>
      </c>
      <c r="AS312" s="81">
        <v>2</v>
      </c>
      <c r="AT312" s="81">
        <v>5</v>
      </c>
      <c r="AU312" s="81">
        <v>0</v>
      </c>
      <c r="AV312" s="81">
        <v>2</v>
      </c>
      <c r="AW312" s="81"/>
      <c r="AX312" s="82"/>
      <c r="AY312" s="81">
        <v>2575.4370000000008</v>
      </c>
      <c r="AZ312" s="81">
        <v>26944.600000000009</v>
      </c>
      <c r="BA312" s="81">
        <v>42700</v>
      </c>
      <c r="BB312" s="81">
        <v>10009</v>
      </c>
      <c r="BC312" s="81">
        <v>0</v>
      </c>
      <c r="BD312" s="81">
        <v>13726</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2114</v>
      </c>
      <c r="B313" s="80">
        <v>239</v>
      </c>
      <c r="C313" s="80">
        <v>1</v>
      </c>
      <c r="D313" s="80">
        <v>15</v>
      </c>
      <c r="E313" s="80">
        <v>1990</v>
      </c>
      <c r="F313" s="80" t="s">
        <v>562</v>
      </c>
      <c r="G313" s="80" t="s">
        <v>2115</v>
      </c>
      <c r="H313" s="80" t="s">
        <v>2116</v>
      </c>
      <c r="I313" s="177"/>
      <c r="J313" s="81">
        <v>208.74251794153386</v>
      </c>
      <c r="K313" s="81">
        <v>4.0875845907266966</v>
      </c>
      <c r="L313" s="81">
        <v>1.7135253793027541</v>
      </c>
      <c r="M313" s="81">
        <v>12.916745808391864</v>
      </c>
      <c r="N313" s="81">
        <v>21.320533725673595</v>
      </c>
      <c r="O313" s="81">
        <v>17.188910764195292</v>
      </c>
      <c r="P313" s="81">
        <v>21.267562067899735</v>
      </c>
      <c r="Q313" s="81">
        <v>1.4830688232257752</v>
      </c>
      <c r="R313" s="81">
        <v>25.14323178274832</v>
      </c>
      <c r="S313" s="81">
        <v>1.3437223616686145</v>
      </c>
      <c r="T313" s="82"/>
      <c r="U313" s="81">
        <v>12306101</v>
      </c>
      <c r="V313" s="81">
        <v>1182</v>
      </c>
      <c r="W313" s="81">
        <v>19</v>
      </c>
      <c r="X313" s="81">
        <v>4986</v>
      </c>
      <c r="Y313" s="81">
        <v>7703</v>
      </c>
      <c r="Z313" s="81">
        <v>7070</v>
      </c>
      <c r="AA313" s="81">
        <v>5164</v>
      </c>
      <c r="AB313" s="81">
        <v>24080</v>
      </c>
      <c r="AC313" s="81">
        <v>4354853</v>
      </c>
      <c r="AD313" s="81">
        <v>1.3437223616686145</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2117</v>
      </c>
      <c r="B314" s="80">
        <v>240</v>
      </c>
      <c r="C314" s="80">
        <v>2</v>
      </c>
      <c r="D314" s="80">
        <v>15</v>
      </c>
      <c r="E314" s="80">
        <v>2005</v>
      </c>
      <c r="F314" s="80" t="s">
        <v>565</v>
      </c>
      <c r="G314" s="80" t="s">
        <v>2115</v>
      </c>
      <c r="H314" s="80" t="s">
        <v>2116</v>
      </c>
      <c r="I314" s="177"/>
      <c r="J314" s="81">
        <v>191.3047051387021</v>
      </c>
      <c r="K314" s="81">
        <v>2.6447042894172488</v>
      </c>
      <c r="L314" s="81">
        <v>1.6546291413298724</v>
      </c>
      <c r="M314" s="81">
        <v>19.025108470334878</v>
      </c>
      <c r="N314" s="81">
        <v>30.876703346766174</v>
      </c>
      <c r="O314" s="81">
        <v>27.155297897035759</v>
      </c>
      <c r="P314" s="81">
        <v>18.877602809160464</v>
      </c>
      <c r="Q314" s="81">
        <v>1.4171955836047176</v>
      </c>
      <c r="R314" s="81">
        <v>13.310402056324239</v>
      </c>
      <c r="S314" s="81">
        <v>2.8356467062052908</v>
      </c>
      <c r="T314" s="82"/>
      <c r="U314" s="81">
        <v>10426592</v>
      </c>
      <c r="V314" s="81">
        <v>1115</v>
      </c>
      <c r="W314" s="81">
        <v>18</v>
      </c>
      <c r="X314" s="81">
        <v>4140</v>
      </c>
      <c r="Y314" s="81">
        <v>9387</v>
      </c>
      <c r="Z314" s="81">
        <v>12925</v>
      </c>
      <c r="AA314" s="81">
        <v>3754</v>
      </c>
      <c r="AB314" s="81">
        <v>24055</v>
      </c>
      <c r="AC314" s="81">
        <v>2353669</v>
      </c>
      <c r="AD314" s="81">
        <v>2.8356467062052908</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2118</v>
      </c>
      <c r="B315" s="80">
        <v>241</v>
      </c>
      <c r="C315" s="80">
        <v>3</v>
      </c>
      <c r="D315" s="80">
        <v>15</v>
      </c>
      <c r="E315" s="80">
        <v>2006</v>
      </c>
      <c r="F315" s="80" t="s">
        <v>566</v>
      </c>
      <c r="G315" s="80" t="s">
        <v>2115</v>
      </c>
      <c r="H315" s="80" t="s">
        <v>2116</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2119</v>
      </c>
      <c r="B316" s="80">
        <v>242</v>
      </c>
      <c r="C316" s="80">
        <v>4</v>
      </c>
      <c r="D316" s="80">
        <v>15</v>
      </c>
      <c r="E316" s="80">
        <v>2007</v>
      </c>
      <c r="F316" s="80" t="s">
        <v>567</v>
      </c>
      <c r="G316" s="80" t="s">
        <v>2115</v>
      </c>
      <c r="H316" s="80" t="s">
        <v>2116</v>
      </c>
      <c r="I316" s="177"/>
      <c r="J316" s="81">
        <v>186.93072384390064</v>
      </c>
      <c r="K316" s="81">
        <v>2.2704190950555501</v>
      </c>
      <c r="L316" s="81">
        <v>1.6054128181166649</v>
      </c>
      <c r="M316" s="81">
        <v>19.885683127295298</v>
      </c>
      <c r="N316" s="81">
        <v>30.607316799427515</v>
      </c>
      <c r="O316" s="81">
        <v>26.65164188427056</v>
      </c>
      <c r="P316" s="81">
        <v>18.654049652146579</v>
      </c>
      <c r="Q316" s="81">
        <v>1.4918506829442311</v>
      </c>
      <c r="R316" s="81">
        <v>13.871922164169989</v>
      </c>
      <c r="S316" s="81">
        <v>2.1447560362088489</v>
      </c>
      <c r="T316" s="82"/>
      <c r="U316" s="81">
        <v>12747353</v>
      </c>
      <c r="V316" s="81">
        <v>961</v>
      </c>
      <c r="W316" s="81">
        <v>22</v>
      </c>
      <c r="X316" s="81">
        <v>4745</v>
      </c>
      <c r="Y316" s="81">
        <v>9586</v>
      </c>
      <c r="Z316" s="81">
        <v>13187</v>
      </c>
      <c r="AA316" s="81">
        <v>3653</v>
      </c>
      <c r="AB316" s="81">
        <v>23983</v>
      </c>
      <c r="AC316" s="81">
        <v>2523344</v>
      </c>
      <c r="AD316" s="81">
        <v>2.1447560362088489</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2120</v>
      </c>
      <c r="B317" s="80">
        <v>243</v>
      </c>
      <c r="C317" s="80">
        <v>5</v>
      </c>
      <c r="D317" s="80">
        <v>15</v>
      </c>
      <c r="E317" s="80">
        <v>2008</v>
      </c>
      <c r="F317" s="80" t="s">
        <v>84</v>
      </c>
      <c r="G317" s="80" t="s">
        <v>2115</v>
      </c>
      <c r="H317" s="80" t="s">
        <v>2116</v>
      </c>
      <c r="I317" s="177"/>
      <c r="J317" s="81">
        <v>192.37331635342716</v>
      </c>
      <c r="K317" s="81">
        <v>1.6828080313405516</v>
      </c>
      <c r="L317" s="81">
        <v>1.4158917326699503</v>
      </c>
      <c r="M317" s="81">
        <v>20.798936491664126</v>
      </c>
      <c r="N317" s="81">
        <v>30.453196988576359</v>
      </c>
      <c r="O317" s="81">
        <v>26.185299890715218</v>
      </c>
      <c r="P317" s="81">
        <v>18.387957875162552</v>
      </c>
      <c r="Q317" s="81">
        <v>1.4584916276405075</v>
      </c>
      <c r="R317" s="81">
        <v>9.7625215620967971</v>
      </c>
      <c r="S317" s="81">
        <v>2.9117393301700973</v>
      </c>
      <c r="T317" s="82"/>
      <c r="U317" s="81">
        <v>14323314</v>
      </c>
      <c r="V317" s="81">
        <v>961</v>
      </c>
      <c r="W317" s="81">
        <v>22</v>
      </c>
      <c r="X317" s="81">
        <v>4745</v>
      </c>
      <c r="Y317" s="81">
        <v>9638</v>
      </c>
      <c r="Z317" s="81">
        <v>13411</v>
      </c>
      <c r="AA317" s="81">
        <v>3605</v>
      </c>
      <c r="AB317" s="81">
        <v>23832</v>
      </c>
      <c r="AC317" s="81">
        <v>1844006</v>
      </c>
      <c r="AD317" s="81">
        <v>2.9117393301700973</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2121</v>
      </c>
      <c r="B318" s="80">
        <v>244</v>
      </c>
      <c r="C318" s="80">
        <v>6</v>
      </c>
      <c r="D318" s="80">
        <v>15</v>
      </c>
      <c r="E318" s="80">
        <v>2009</v>
      </c>
      <c r="F318" s="80" t="s">
        <v>85</v>
      </c>
      <c r="G318" s="80" t="s">
        <v>2115</v>
      </c>
      <c r="H318" s="80" t="s">
        <v>2116</v>
      </c>
      <c r="I318" s="177"/>
      <c r="J318" s="81">
        <v>201.12199022534858</v>
      </c>
      <c r="K318" s="81">
        <v>1.5148424504012181</v>
      </c>
      <c r="L318" s="81">
        <v>3.5483897144670218</v>
      </c>
      <c r="M318" s="81">
        <v>23.570057225407993</v>
      </c>
      <c r="N318" s="81">
        <v>30.843536949552945</v>
      </c>
      <c r="O318" s="81">
        <v>26.782088767377481</v>
      </c>
      <c r="P318" s="81">
        <v>17.518778953164258</v>
      </c>
      <c r="Q318" s="81">
        <v>1.3841162836301657</v>
      </c>
      <c r="R318" s="81">
        <v>5.1480713942363021</v>
      </c>
      <c r="S318" s="81">
        <v>2.3056959715066285</v>
      </c>
      <c r="T318" s="82"/>
      <c r="U318" s="81">
        <v>14860936</v>
      </c>
      <c r="V318" s="81">
        <v>818</v>
      </c>
      <c r="W318" s="81">
        <v>98</v>
      </c>
      <c r="X318" s="81">
        <v>5058</v>
      </c>
      <c r="Y318" s="81">
        <v>9709</v>
      </c>
      <c r="Z318" s="81">
        <v>13539</v>
      </c>
      <c r="AA318" s="81">
        <v>3526</v>
      </c>
      <c r="AB318" s="81">
        <v>23742</v>
      </c>
      <c r="AC318" s="81">
        <v>948654</v>
      </c>
      <c r="AD318" s="81">
        <v>2.3056959715066285</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41.011000000000003</v>
      </c>
      <c r="BJ318" s="81">
        <v>0</v>
      </c>
      <c r="BK318" s="81">
        <v>0</v>
      </c>
      <c r="BL318" s="81">
        <v>0</v>
      </c>
      <c r="BM318" s="82"/>
      <c r="BN318" s="81">
        <v>0</v>
      </c>
      <c r="BO318" s="81">
        <v>0</v>
      </c>
      <c r="BP318" s="81">
        <v>4</v>
      </c>
      <c r="BQ318" s="81">
        <v>0</v>
      </c>
      <c r="BR318" s="81">
        <v>0</v>
      </c>
      <c r="BS318" s="81">
        <v>0</v>
      </c>
      <c r="BT318"/>
      <c r="BU318" s="80"/>
      <c r="BV318" s="80"/>
      <c r="BW318" s="80"/>
      <c r="BX318" s="80"/>
      <c r="BY318" s="80"/>
      <c r="BZ318" s="80"/>
      <c r="CA318" s="80"/>
      <c r="CB318" s="80"/>
      <c r="CC318" s="80"/>
    </row>
    <row r="319" spans="1:81">
      <c r="A319" s="80" t="s">
        <v>2122</v>
      </c>
      <c r="B319" s="80">
        <v>245</v>
      </c>
      <c r="C319" s="80">
        <v>7</v>
      </c>
      <c r="D319" s="80">
        <v>15</v>
      </c>
      <c r="E319" s="80">
        <v>2010</v>
      </c>
      <c r="F319" s="80" t="s">
        <v>86</v>
      </c>
      <c r="G319" s="80" t="s">
        <v>2115</v>
      </c>
      <c r="H319" s="80" t="s">
        <v>2116</v>
      </c>
      <c r="I319" s="177"/>
      <c r="J319" s="81">
        <v>188.22721130711997</v>
      </c>
      <c r="K319" s="81">
        <v>1.4606022954009346</v>
      </c>
      <c r="L319" s="81">
        <v>3.364380810171546</v>
      </c>
      <c r="M319" s="81">
        <v>22.537317848025435</v>
      </c>
      <c r="N319" s="81">
        <v>28.949647385248493</v>
      </c>
      <c r="O319" s="81">
        <v>26.799980981122332</v>
      </c>
      <c r="P319" s="81">
        <v>17.880866391590057</v>
      </c>
      <c r="Q319" s="81">
        <v>1.4360974215941924</v>
      </c>
      <c r="R319" s="81">
        <v>3.2410504954213311</v>
      </c>
      <c r="S319" s="81">
        <v>2.4664820107131242</v>
      </c>
      <c r="T319" s="82"/>
      <c r="U319" s="81">
        <v>13827752</v>
      </c>
      <c r="V319" s="81">
        <v>818</v>
      </c>
      <c r="W319" s="81">
        <v>98</v>
      </c>
      <c r="X319" s="81">
        <v>5058</v>
      </c>
      <c r="Y319" s="81">
        <v>9705</v>
      </c>
      <c r="Z319" s="81">
        <v>13611</v>
      </c>
      <c r="AA319" s="81">
        <v>3509</v>
      </c>
      <c r="AB319" s="81">
        <v>23604</v>
      </c>
      <c r="AC319" s="81">
        <v>565980</v>
      </c>
      <c r="AD319" s="81">
        <v>2.4664820107131242</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43.917999999999999</v>
      </c>
      <c r="BJ319" s="81">
        <v>0</v>
      </c>
      <c r="BK319" s="81">
        <v>0</v>
      </c>
      <c r="BL319" s="81">
        <v>0</v>
      </c>
      <c r="BM319" s="82"/>
      <c r="BN319" s="81">
        <v>0</v>
      </c>
      <c r="BO319" s="81">
        <v>0</v>
      </c>
      <c r="BP319" s="81">
        <v>4</v>
      </c>
      <c r="BQ319" s="81">
        <v>0</v>
      </c>
      <c r="BR319" s="81">
        <v>0</v>
      </c>
      <c r="BS319" s="81">
        <v>0</v>
      </c>
      <c r="BT319"/>
      <c r="BU319" s="80">
        <v>43.917999999999999</v>
      </c>
      <c r="BV319" s="80">
        <v>0</v>
      </c>
      <c r="BW319" s="80">
        <v>0</v>
      </c>
      <c r="BX319" s="80">
        <v>0</v>
      </c>
      <c r="BY319" s="80">
        <v>0</v>
      </c>
      <c r="BZ319" s="80">
        <v>0</v>
      </c>
      <c r="CA319" s="80">
        <v>0</v>
      </c>
      <c r="CB319" s="80">
        <v>0</v>
      </c>
      <c r="CC319" s="80">
        <v>0</v>
      </c>
    </row>
    <row r="320" spans="1:81">
      <c r="A320" s="80" t="s">
        <v>2123</v>
      </c>
      <c r="B320" s="80">
        <v>246</v>
      </c>
      <c r="C320" s="80">
        <v>8</v>
      </c>
      <c r="D320" s="80">
        <v>15</v>
      </c>
      <c r="E320" s="80">
        <v>2011</v>
      </c>
      <c r="F320" s="80" t="s">
        <v>87</v>
      </c>
      <c r="G320" s="80" t="s">
        <v>2115</v>
      </c>
      <c r="H320" s="80" t="s">
        <v>2116</v>
      </c>
      <c r="I320" s="177"/>
      <c r="J320" s="81">
        <v>205.27865219669962</v>
      </c>
      <c r="K320" s="81">
        <v>2.3276771061905985</v>
      </c>
      <c r="L320" s="81">
        <v>4.3751814015116857</v>
      </c>
      <c r="M320" s="81">
        <v>29.825737149893008</v>
      </c>
      <c r="N320" s="81">
        <v>40.198192899170181</v>
      </c>
      <c r="O320" s="81">
        <v>26.629046653619127</v>
      </c>
      <c r="P320" s="81">
        <v>17.294858904752015</v>
      </c>
      <c r="Q320" s="81">
        <v>1.655506469040084</v>
      </c>
      <c r="R320" s="81">
        <v>3.0631281396083083</v>
      </c>
      <c r="S320" s="81">
        <v>2.5053002638745281</v>
      </c>
      <c r="T320" s="82"/>
      <c r="U320" s="81">
        <v>13856801</v>
      </c>
      <c r="V320" s="81">
        <v>818</v>
      </c>
      <c r="W320" s="81">
        <v>98</v>
      </c>
      <c r="X320" s="81">
        <v>5058</v>
      </c>
      <c r="Y320" s="81">
        <v>9834</v>
      </c>
      <c r="Z320" s="81">
        <v>13818</v>
      </c>
      <c r="AA320" s="81">
        <v>3495</v>
      </c>
      <c r="AB320" s="81">
        <v>23590</v>
      </c>
      <c r="AC320" s="81">
        <v>534025</v>
      </c>
      <c r="AD320" s="81">
        <v>2.5053002638745281</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37.313000000000002</v>
      </c>
      <c r="BJ320" s="81">
        <v>0</v>
      </c>
      <c r="BK320" s="81">
        <v>0</v>
      </c>
      <c r="BL320" s="81">
        <v>0</v>
      </c>
      <c r="BM320" s="82"/>
      <c r="BN320" s="81">
        <v>0</v>
      </c>
      <c r="BO320" s="81">
        <v>0</v>
      </c>
      <c r="BP320" s="81">
        <v>4</v>
      </c>
      <c r="BQ320" s="81">
        <v>0</v>
      </c>
      <c r="BR320" s="81">
        <v>0</v>
      </c>
      <c r="BS320" s="81">
        <v>0</v>
      </c>
      <c r="BT320"/>
      <c r="BU320" s="80">
        <v>37.313000000000002</v>
      </c>
      <c r="BV320" s="80">
        <v>0</v>
      </c>
      <c r="BW320" s="80">
        <v>0</v>
      </c>
      <c r="BX320" s="80">
        <v>0</v>
      </c>
      <c r="BY320" s="80">
        <v>0</v>
      </c>
      <c r="BZ320" s="80">
        <v>0</v>
      </c>
      <c r="CA320" s="80">
        <v>0</v>
      </c>
      <c r="CB320" s="80">
        <v>0</v>
      </c>
      <c r="CC320" s="80">
        <v>0</v>
      </c>
    </row>
    <row r="321" spans="1:81">
      <c r="A321" s="80" t="s">
        <v>2124</v>
      </c>
      <c r="B321" s="80">
        <v>247</v>
      </c>
      <c r="C321" s="80">
        <v>9</v>
      </c>
      <c r="D321" s="80">
        <v>15</v>
      </c>
      <c r="E321" s="80">
        <v>2012</v>
      </c>
      <c r="F321" s="80" t="s">
        <v>88</v>
      </c>
      <c r="G321" s="80" t="s">
        <v>2115</v>
      </c>
      <c r="H321" s="80" t="s">
        <v>2116</v>
      </c>
      <c r="I321" s="177"/>
      <c r="J321" s="81">
        <v>225.15002341650671</v>
      </c>
      <c r="K321" s="81">
        <v>2.3342776430247367</v>
      </c>
      <c r="L321" s="81">
        <v>4.5925040829597883</v>
      </c>
      <c r="M321" s="81">
        <v>32.640626720728847</v>
      </c>
      <c r="N321" s="81">
        <v>54.357084971362511</v>
      </c>
      <c r="O321" s="81">
        <v>26.738795303943515</v>
      </c>
      <c r="P321" s="81">
        <v>17.238985180708195</v>
      </c>
      <c r="Q321" s="81">
        <v>1.8280233279931664</v>
      </c>
      <c r="R321" s="81">
        <v>3.0441065850261007</v>
      </c>
      <c r="S321" s="81">
        <v>2.55382612411272</v>
      </c>
      <c r="T321" s="82"/>
      <c r="U321" s="81">
        <v>15467948</v>
      </c>
      <c r="V321" s="81">
        <v>818</v>
      </c>
      <c r="W321" s="81">
        <v>98</v>
      </c>
      <c r="X321" s="81">
        <v>5058</v>
      </c>
      <c r="Y321" s="81">
        <v>10336</v>
      </c>
      <c r="Z321" s="81">
        <v>13985</v>
      </c>
      <c r="AA321" s="81">
        <v>3464</v>
      </c>
      <c r="AB321" s="81">
        <v>23975</v>
      </c>
      <c r="AC321" s="81">
        <v>516963</v>
      </c>
      <c r="AD321" s="81">
        <v>2.55382612411272</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29.937000000000001</v>
      </c>
      <c r="BJ321" s="81">
        <v>0</v>
      </c>
      <c r="BK321" s="81">
        <v>0</v>
      </c>
      <c r="BL321" s="81">
        <v>0</v>
      </c>
      <c r="BM321" s="82"/>
      <c r="BN321" s="81">
        <v>0</v>
      </c>
      <c r="BO321" s="81">
        <v>0</v>
      </c>
      <c r="BP321" s="81">
        <v>3</v>
      </c>
      <c r="BQ321" s="81">
        <v>0</v>
      </c>
      <c r="BR321" s="81">
        <v>0</v>
      </c>
      <c r="BS321" s="81">
        <v>0</v>
      </c>
      <c r="BT321"/>
      <c r="BU321" s="80">
        <v>29.937000000000001</v>
      </c>
      <c r="BV321" s="80">
        <v>0</v>
      </c>
      <c r="BW321" s="80">
        <v>0</v>
      </c>
      <c r="BX321" s="80">
        <v>0</v>
      </c>
      <c r="BY321" s="80">
        <v>0</v>
      </c>
      <c r="BZ321" s="80">
        <v>0</v>
      </c>
      <c r="CA321" s="80">
        <v>0</v>
      </c>
      <c r="CB321" s="80">
        <v>0</v>
      </c>
      <c r="CC321" s="80">
        <v>0</v>
      </c>
    </row>
    <row r="322" spans="1:81">
      <c r="A322" s="80" t="s">
        <v>2125</v>
      </c>
      <c r="B322" s="80">
        <v>248</v>
      </c>
      <c r="C322" s="80">
        <v>10</v>
      </c>
      <c r="D322" s="80">
        <v>15</v>
      </c>
      <c r="E322" s="80">
        <v>2013</v>
      </c>
      <c r="F322" s="80" t="s">
        <v>89</v>
      </c>
      <c r="G322" s="80" t="s">
        <v>2115</v>
      </c>
      <c r="H322" s="80" t="s">
        <v>2116</v>
      </c>
      <c r="I322" s="177"/>
      <c r="J322" s="81">
        <v>239.94942942995212</v>
      </c>
      <c r="K322" s="81">
        <v>1.9064987778113403</v>
      </c>
      <c r="L322" s="81">
        <v>4.0978308197680109</v>
      </c>
      <c r="M322" s="81">
        <v>32.653997815434963</v>
      </c>
      <c r="N322" s="81">
        <v>58.630626494543087</v>
      </c>
      <c r="O322" s="81">
        <v>25.821101973004215</v>
      </c>
      <c r="P322" s="81">
        <v>17.2290093673363</v>
      </c>
      <c r="Q322" s="81">
        <v>1.8435533309139918</v>
      </c>
      <c r="R322" s="81">
        <v>3.2145936083812892</v>
      </c>
      <c r="S322" s="81">
        <v>2.8185458171512296</v>
      </c>
      <c r="T322" s="82"/>
      <c r="U322" s="81">
        <v>12683123</v>
      </c>
      <c r="V322" s="81">
        <v>818</v>
      </c>
      <c r="W322" s="81">
        <v>98</v>
      </c>
      <c r="X322" s="81">
        <v>5058</v>
      </c>
      <c r="Y322" s="81">
        <v>10306</v>
      </c>
      <c r="Z322" s="81">
        <v>14108</v>
      </c>
      <c r="AA322" s="81">
        <v>3449</v>
      </c>
      <c r="AB322" s="81">
        <v>23832</v>
      </c>
      <c r="AC322" s="81">
        <v>532889</v>
      </c>
      <c r="AD322" s="81">
        <v>2.8185458171512296</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31.151</v>
      </c>
      <c r="BJ322" s="81">
        <v>0</v>
      </c>
      <c r="BK322" s="81">
        <v>0</v>
      </c>
      <c r="BL322" s="81">
        <v>0</v>
      </c>
      <c r="BM322" s="82"/>
      <c r="BN322" s="81">
        <v>0</v>
      </c>
      <c r="BO322" s="81">
        <v>0</v>
      </c>
      <c r="BP322" s="81">
        <v>4</v>
      </c>
      <c r="BQ322" s="81">
        <v>0</v>
      </c>
      <c r="BR322" s="81">
        <v>0</v>
      </c>
      <c r="BS322" s="81">
        <v>0</v>
      </c>
      <c r="BT322"/>
      <c r="BU322" s="80">
        <v>31.151</v>
      </c>
      <c r="BV322" s="80">
        <v>0</v>
      </c>
      <c r="BW322" s="80">
        <v>0</v>
      </c>
      <c r="BX322" s="80">
        <v>0</v>
      </c>
      <c r="BY322" s="80">
        <v>0</v>
      </c>
      <c r="BZ322" s="80">
        <v>0</v>
      </c>
      <c r="CA322" s="80">
        <v>0</v>
      </c>
      <c r="CB322" s="80">
        <v>0</v>
      </c>
      <c r="CC322" s="80">
        <v>0</v>
      </c>
    </row>
    <row r="323" spans="1:81">
      <c r="A323" s="80" t="s">
        <v>2126</v>
      </c>
      <c r="B323" s="80">
        <v>249</v>
      </c>
      <c r="C323" s="80">
        <v>11</v>
      </c>
      <c r="D323" s="80">
        <v>15</v>
      </c>
      <c r="E323" s="80">
        <v>2014</v>
      </c>
      <c r="F323" s="80" t="s">
        <v>90</v>
      </c>
      <c r="G323" s="80" t="s">
        <v>2115</v>
      </c>
      <c r="H323" s="80" t="s">
        <v>2116</v>
      </c>
      <c r="I323" s="177"/>
      <c r="J323" s="81">
        <v>203.55730704780618</v>
      </c>
      <c r="K323" s="81">
        <v>1.3771173620291421</v>
      </c>
      <c r="L323" s="81">
        <v>5.9666017346746258</v>
      </c>
      <c r="M323" s="81">
        <v>29.631330033056845</v>
      </c>
      <c r="N323" s="81">
        <v>49.582399660450953</v>
      </c>
      <c r="O323" s="81">
        <v>24.676422005795075</v>
      </c>
      <c r="P323" s="81">
        <v>16.786356337193098</v>
      </c>
      <c r="Q323" s="81">
        <v>1.7560403690660746</v>
      </c>
      <c r="R323" s="81">
        <v>3.1971689316804981</v>
      </c>
      <c r="S323" s="81">
        <v>2.8561718628169337</v>
      </c>
      <c r="T323" s="82"/>
      <c r="U323" s="81">
        <v>11895553</v>
      </c>
      <c r="V323" s="81">
        <v>518</v>
      </c>
      <c r="W323" s="81">
        <v>120</v>
      </c>
      <c r="X323" s="81">
        <v>5034</v>
      </c>
      <c r="Y323" s="81">
        <v>10287</v>
      </c>
      <c r="Z323" s="81">
        <v>14200</v>
      </c>
      <c r="AA323" s="81">
        <v>3343</v>
      </c>
      <c r="AB323" s="81">
        <v>23660</v>
      </c>
      <c r="AC323" s="81">
        <v>531667</v>
      </c>
      <c r="AD323" s="81">
        <v>2.8561718628169337</v>
      </c>
      <c r="AE323" s="82"/>
      <c r="AF323" s="81">
        <v>115624499.60667901</v>
      </c>
      <c r="AG323" s="81">
        <v>1014990.6432272503</v>
      </c>
      <c r="AH323" s="81">
        <v>1480022.5108606722</v>
      </c>
      <c r="AI323" s="81">
        <v>28848285.305376418</v>
      </c>
      <c r="AJ323" s="81">
        <v>60619383.191702999</v>
      </c>
      <c r="AK323" s="81">
        <v>0</v>
      </c>
      <c r="AL323" s="81">
        <v>0</v>
      </c>
      <c r="AM323" s="81">
        <v>3248164.4435338685</v>
      </c>
      <c r="AN323" s="81">
        <v>0</v>
      </c>
      <c r="AO323" s="81">
        <v>0</v>
      </c>
      <c r="AP323" s="82"/>
      <c r="AQ323" s="81">
        <v>577</v>
      </c>
      <c r="AR323" s="81">
        <v>93</v>
      </c>
      <c r="AS323" s="81">
        <v>0</v>
      </c>
      <c r="AT323" s="81">
        <v>0</v>
      </c>
      <c r="AU323" s="81">
        <v>0</v>
      </c>
      <c r="AV323" s="81">
        <v>0</v>
      </c>
      <c r="AW323" s="81" t="s">
        <v>564</v>
      </c>
      <c r="AX323" s="82"/>
      <c r="AY323" s="81">
        <v>2501.5370000000003</v>
      </c>
      <c r="AZ323" s="81">
        <v>7226.3</v>
      </c>
      <c r="BA323" s="81">
        <v>0</v>
      </c>
      <c r="BB323" s="81">
        <v>0</v>
      </c>
      <c r="BC323" s="81">
        <v>0</v>
      </c>
      <c r="BD323" s="81">
        <v>0</v>
      </c>
      <c r="BE323" s="81" t="s">
        <v>564</v>
      </c>
      <c r="BF323" s="82"/>
      <c r="BG323" s="81">
        <v>0</v>
      </c>
      <c r="BH323" s="81">
        <v>0</v>
      </c>
      <c r="BI323" s="81">
        <v>52.384</v>
      </c>
      <c r="BJ323" s="81">
        <v>0</v>
      </c>
      <c r="BK323" s="81">
        <v>0</v>
      </c>
      <c r="BL323" s="81">
        <v>0</v>
      </c>
      <c r="BM323" s="82"/>
      <c r="BN323" s="81">
        <v>0</v>
      </c>
      <c r="BO323" s="81">
        <v>0</v>
      </c>
      <c r="BP323" s="81">
        <v>5</v>
      </c>
      <c r="BQ323" s="81">
        <v>0</v>
      </c>
      <c r="BR323" s="81">
        <v>0</v>
      </c>
      <c r="BS323" s="81">
        <v>0</v>
      </c>
      <c r="BT323"/>
      <c r="BU323" s="80">
        <v>52.384</v>
      </c>
      <c r="BV323" s="80">
        <v>0</v>
      </c>
      <c r="BW323" s="80">
        <v>0</v>
      </c>
      <c r="BX323" s="80">
        <v>0</v>
      </c>
      <c r="BY323" s="80">
        <v>0</v>
      </c>
      <c r="BZ323" s="80">
        <v>0</v>
      </c>
      <c r="CA323" s="80">
        <v>0</v>
      </c>
      <c r="CB323" s="80">
        <v>0</v>
      </c>
      <c r="CC323" s="80">
        <v>0</v>
      </c>
    </row>
    <row r="324" spans="1:81">
      <c r="A324" s="80" t="s">
        <v>2127</v>
      </c>
      <c r="B324" s="80">
        <v>250</v>
      </c>
      <c r="C324" s="80">
        <v>12</v>
      </c>
      <c r="D324" s="80">
        <v>15</v>
      </c>
      <c r="E324" s="80">
        <v>2015</v>
      </c>
      <c r="F324" s="80" t="s">
        <v>91</v>
      </c>
      <c r="G324" s="80" t="s">
        <v>2115</v>
      </c>
      <c r="H324" s="80" t="s">
        <v>2116</v>
      </c>
      <c r="I324" s="177"/>
      <c r="J324" s="81">
        <v>201.58060364508646</v>
      </c>
      <c r="K324" s="81">
        <v>1.3183282375704333</v>
      </c>
      <c r="L324" s="81">
        <v>7.0406114232905832</v>
      </c>
      <c r="M324" s="81">
        <v>30.932939621822158</v>
      </c>
      <c r="N324" s="81">
        <v>42.693667279741383</v>
      </c>
      <c r="O324" s="81">
        <v>24.706003111839784</v>
      </c>
      <c r="P324" s="81">
        <v>16.734235277637314</v>
      </c>
      <c r="Q324" s="81">
        <v>1.7238717401122197</v>
      </c>
      <c r="R324" s="81">
        <v>2.9217503476177971</v>
      </c>
      <c r="S324" s="81">
        <v>4.3633064102578913</v>
      </c>
      <c r="T324" s="82"/>
      <c r="U324" s="81">
        <v>12726472</v>
      </c>
      <c r="V324" s="81">
        <v>518</v>
      </c>
      <c r="W324" s="81">
        <v>120</v>
      </c>
      <c r="X324" s="81">
        <v>5034</v>
      </c>
      <c r="Y324" s="81">
        <v>10493</v>
      </c>
      <c r="Z324" s="81">
        <v>14354</v>
      </c>
      <c r="AA324" s="81">
        <v>3330</v>
      </c>
      <c r="AB324" s="81">
        <v>23726</v>
      </c>
      <c r="AC324" s="81">
        <v>500504</v>
      </c>
      <c r="AD324" s="81">
        <v>4.3633064102578913</v>
      </c>
      <c r="AE324" s="82"/>
      <c r="AF324" s="81">
        <v>125496326.75495265</v>
      </c>
      <c r="AG324" s="81">
        <v>913829.10733602382</v>
      </c>
      <c r="AH324" s="81">
        <v>1411656.6830479486</v>
      </c>
      <c r="AI324" s="81">
        <v>30728099.561834574</v>
      </c>
      <c r="AJ324" s="81">
        <v>55418829.488696299</v>
      </c>
      <c r="AK324" s="81">
        <v>0</v>
      </c>
      <c r="AL324" s="81">
        <v>0</v>
      </c>
      <c r="AM324" s="81">
        <v>3251548.7731732754</v>
      </c>
      <c r="AN324" s="81">
        <v>0</v>
      </c>
      <c r="AO324" s="81">
        <v>0</v>
      </c>
      <c r="AP324" s="82"/>
      <c r="AQ324" s="81">
        <v>608</v>
      </c>
      <c r="AR324" s="81">
        <v>115</v>
      </c>
      <c r="AS324" s="81">
        <v>0</v>
      </c>
      <c r="AT324" s="81">
        <v>0</v>
      </c>
      <c r="AU324" s="81">
        <v>0</v>
      </c>
      <c r="AV324" s="81">
        <v>0</v>
      </c>
      <c r="AW324" s="81" t="s">
        <v>564</v>
      </c>
      <c r="AX324" s="82"/>
      <c r="AY324" s="81">
        <v>2677.489</v>
      </c>
      <c r="AZ324" s="81">
        <v>7719.0999999999995</v>
      </c>
      <c r="BA324" s="81">
        <v>0</v>
      </c>
      <c r="BB324" s="81">
        <v>0</v>
      </c>
      <c r="BC324" s="81">
        <v>0</v>
      </c>
      <c r="BD324" s="81">
        <v>0</v>
      </c>
      <c r="BE324" s="81" t="s">
        <v>564</v>
      </c>
      <c r="BF324" s="82"/>
      <c r="BG324" s="81">
        <v>0</v>
      </c>
      <c r="BH324" s="81">
        <v>0</v>
      </c>
      <c r="BI324" s="81">
        <v>51.606999999999999</v>
      </c>
      <c r="BJ324" s="81">
        <v>0</v>
      </c>
      <c r="BK324" s="81">
        <v>0</v>
      </c>
      <c r="BL324" s="81">
        <v>0</v>
      </c>
      <c r="BM324" s="82"/>
      <c r="BN324" s="81">
        <v>0</v>
      </c>
      <c r="BO324" s="81">
        <v>0</v>
      </c>
      <c r="BP324" s="81">
        <v>5</v>
      </c>
      <c r="BQ324" s="81">
        <v>0</v>
      </c>
      <c r="BR324" s="81">
        <v>0</v>
      </c>
      <c r="BS324" s="81">
        <v>0</v>
      </c>
      <c r="BT324"/>
      <c r="BU324" s="80">
        <v>51.606999999999999</v>
      </c>
      <c r="BV324" s="80">
        <v>0</v>
      </c>
      <c r="BW324" s="80">
        <v>0</v>
      </c>
      <c r="BX324" s="80">
        <v>0</v>
      </c>
      <c r="BY324" s="80">
        <v>0</v>
      </c>
      <c r="BZ324" s="80">
        <v>0</v>
      </c>
      <c r="CA324" s="80">
        <v>0</v>
      </c>
      <c r="CB324" s="80">
        <v>0</v>
      </c>
      <c r="CC324" s="80">
        <v>0</v>
      </c>
    </row>
    <row r="325" spans="1:81">
      <c r="A325" s="80" t="s">
        <v>2128</v>
      </c>
      <c r="B325" s="80">
        <v>251</v>
      </c>
      <c r="C325" s="80">
        <v>13</v>
      </c>
      <c r="D325" s="80">
        <v>15</v>
      </c>
      <c r="E325" s="80">
        <v>2016</v>
      </c>
      <c r="F325" s="80" t="s">
        <v>92</v>
      </c>
      <c r="G325" s="80" t="s">
        <v>2115</v>
      </c>
      <c r="H325" s="80" t="s">
        <v>2116</v>
      </c>
      <c r="I325" s="177"/>
      <c r="J325" s="81">
        <v>162.79522186793056</v>
      </c>
      <c r="K325" s="81">
        <v>1.2233374539883344</v>
      </c>
      <c r="L325" s="81">
        <v>7.6471184829095158</v>
      </c>
      <c r="M325" s="81">
        <v>23.184963767631356</v>
      </c>
      <c r="N325" s="81">
        <v>37.382763140577786</v>
      </c>
      <c r="O325" s="81">
        <v>24.480799912698213</v>
      </c>
      <c r="P325" s="81">
        <v>16.213555093960618</v>
      </c>
      <c r="Q325" s="81">
        <v>1.6717894672125637</v>
      </c>
      <c r="R325" s="81">
        <v>3.2046748422530054</v>
      </c>
      <c r="S325" s="81">
        <v>2.7326523346415086</v>
      </c>
      <c r="T325" s="82"/>
      <c r="U325" s="81">
        <v>11041977</v>
      </c>
      <c r="V325" s="81">
        <v>518</v>
      </c>
      <c r="W325" s="81">
        <v>120</v>
      </c>
      <c r="X325" s="81">
        <v>5034</v>
      </c>
      <c r="Y325" s="81">
        <v>10614</v>
      </c>
      <c r="Z325" s="81">
        <v>14398</v>
      </c>
      <c r="AA325" s="81">
        <v>3337</v>
      </c>
      <c r="AB325" s="81">
        <v>23669</v>
      </c>
      <c r="AC325" s="81">
        <v>547326.91790394508</v>
      </c>
      <c r="AD325" s="81">
        <v>2.732652334641509</v>
      </c>
      <c r="AE325" s="82"/>
      <c r="AF325" s="81">
        <v>108183891.3513449</v>
      </c>
      <c r="AG325" s="81">
        <v>895731.71021068306</v>
      </c>
      <c r="AH325" s="81">
        <v>1282747.476415735</v>
      </c>
      <c r="AI325" s="81">
        <v>35169763.817160018</v>
      </c>
      <c r="AJ325" s="81">
        <v>59547829.426727928</v>
      </c>
      <c r="AK325" s="81">
        <v>0</v>
      </c>
      <c r="AL325" s="81">
        <v>0</v>
      </c>
      <c r="AM325" s="81">
        <v>3246257.2277817358</v>
      </c>
      <c r="AN325" s="81">
        <v>0</v>
      </c>
      <c r="AO325" s="81">
        <v>0</v>
      </c>
      <c r="AP325" s="82"/>
      <c r="AQ325" s="81">
        <v>651</v>
      </c>
      <c r="AR325" s="81">
        <v>123</v>
      </c>
      <c r="AS325" s="81">
        <v>0</v>
      </c>
      <c r="AT325" s="81">
        <v>0</v>
      </c>
      <c r="AU325" s="81">
        <v>0</v>
      </c>
      <c r="AV325" s="81">
        <v>0</v>
      </c>
      <c r="AW325" s="81" t="s">
        <v>564</v>
      </c>
      <c r="AX325" s="82"/>
      <c r="AY325" s="81">
        <v>2905.1889999999999</v>
      </c>
      <c r="AZ325" s="81">
        <v>8021.2</v>
      </c>
      <c r="BA325" s="81">
        <v>0</v>
      </c>
      <c r="BB325" s="81">
        <v>0</v>
      </c>
      <c r="BC325" s="81">
        <v>0</v>
      </c>
      <c r="BD325" s="81">
        <v>0</v>
      </c>
      <c r="BE325" s="81" t="s">
        <v>564</v>
      </c>
      <c r="BF325" s="82"/>
      <c r="BG325" s="81">
        <v>0</v>
      </c>
      <c r="BH325" s="81">
        <v>0</v>
      </c>
      <c r="BI325" s="81">
        <v>49.271999999999998</v>
      </c>
      <c r="BJ325" s="81">
        <v>0</v>
      </c>
      <c r="BK325" s="81">
        <v>0</v>
      </c>
      <c r="BL325" s="81">
        <v>0</v>
      </c>
      <c r="BM325" s="82"/>
      <c r="BN325" s="81">
        <v>0</v>
      </c>
      <c r="BO325" s="81">
        <v>0</v>
      </c>
      <c r="BP325" s="81">
        <v>5</v>
      </c>
      <c r="BQ325" s="81">
        <v>0</v>
      </c>
      <c r="BR325" s="81">
        <v>0</v>
      </c>
      <c r="BS325" s="81">
        <v>0</v>
      </c>
      <c r="BT325"/>
      <c r="BU325" s="80">
        <v>49.271999999999998</v>
      </c>
      <c r="BV325" s="80">
        <v>0</v>
      </c>
      <c r="BW325" s="80">
        <v>0</v>
      </c>
      <c r="BX325" s="80">
        <v>0</v>
      </c>
      <c r="BY325" s="80">
        <v>0</v>
      </c>
      <c r="BZ325" s="80">
        <v>0</v>
      </c>
      <c r="CA325" s="80">
        <v>0</v>
      </c>
      <c r="CB325" s="80">
        <v>0</v>
      </c>
      <c r="CC325" s="80">
        <v>0</v>
      </c>
    </row>
    <row r="326" spans="1:81">
      <c r="A326" s="80" t="s">
        <v>2129</v>
      </c>
      <c r="B326" s="80">
        <v>252</v>
      </c>
      <c r="C326" s="80">
        <v>14</v>
      </c>
      <c r="D326" s="80">
        <v>15</v>
      </c>
      <c r="E326" s="80">
        <v>2017</v>
      </c>
      <c r="F326" s="80" t="s">
        <v>71</v>
      </c>
      <c r="G326" s="80" t="s">
        <v>2115</v>
      </c>
      <c r="H326" s="80" t="s">
        <v>2116</v>
      </c>
      <c r="I326" s="177"/>
      <c r="J326" s="81">
        <v>141.88913978820088</v>
      </c>
      <c r="K326" s="81">
        <v>1.1994654456652247</v>
      </c>
      <c r="L326" s="81">
        <v>7.2237616742320636</v>
      </c>
      <c r="M326" s="81">
        <v>19.670832214305008</v>
      </c>
      <c r="N326" s="81">
        <v>39.938543756518058</v>
      </c>
      <c r="O326" s="81">
        <v>24.191719691064165</v>
      </c>
      <c r="P326" s="81">
        <v>15.893590547139883</v>
      </c>
      <c r="Q326" s="81">
        <v>1.6151056801912891</v>
      </c>
      <c r="R326" s="81">
        <v>3.1355331871275416</v>
      </c>
      <c r="S326" s="81">
        <v>2.5489453857776678</v>
      </c>
      <c r="T326" s="82"/>
      <c r="U326" s="81">
        <v>10013514</v>
      </c>
      <c r="V326" s="81">
        <v>518</v>
      </c>
      <c r="W326" s="81">
        <v>120</v>
      </c>
      <c r="X326" s="81">
        <v>5034</v>
      </c>
      <c r="Y326" s="81">
        <v>10738</v>
      </c>
      <c r="Z326" s="81">
        <v>14464</v>
      </c>
      <c r="AA326" s="81">
        <v>3292</v>
      </c>
      <c r="AB326" s="81">
        <v>23647</v>
      </c>
      <c r="AC326" s="81">
        <v>546143.99999999988</v>
      </c>
      <c r="AD326" s="81">
        <v>2.5489453857776678</v>
      </c>
      <c r="AE326" s="82"/>
      <c r="AF326" s="81">
        <v>96452139.849734575</v>
      </c>
      <c r="AG326" s="81">
        <v>888443.66611645336</v>
      </c>
      <c r="AH326" s="81">
        <v>1619773.9751247631</v>
      </c>
      <c r="AI326" s="81">
        <v>29248627.781454239</v>
      </c>
      <c r="AJ326" s="81">
        <v>59885711.325873546</v>
      </c>
      <c r="AK326" s="81">
        <v>0</v>
      </c>
      <c r="AL326" s="81">
        <v>0</v>
      </c>
      <c r="AM326" s="81">
        <v>3248314.6628023721</v>
      </c>
      <c r="AN326" s="81">
        <v>0</v>
      </c>
      <c r="AO326" s="81">
        <v>0</v>
      </c>
      <c r="AP326" s="82"/>
      <c r="AQ326" s="81">
        <v>684</v>
      </c>
      <c r="AR326" s="81">
        <v>129</v>
      </c>
      <c r="AS326" s="81">
        <v>0</v>
      </c>
      <c r="AT326" s="81">
        <v>0</v>
      </c>
      <c r="AU326" s="81">
        <v>0</v>
      </c>
      <c r="AV326" s="81">
        <v>0</v>
      </c>
      <c r="AW326" s="81" t="s">
        <v>564</v>
      </c>
      <c r="AX326" s="82"/>
      <c r="AY326" s="81">
        <v>3094.0050000000001</v>
      </c>
      <c r="AZ326" s="81">
        <v>8236.6</v>
      </c>
      <c r="BA326" s="81">
        <v>0</v>
      </c>
      <c r="BB326" s="81">
        <v>0</v>
      </c>
      <c r="BC326" s="81">
        <v>0</v>
      </c>
      <c r="BD326" s="81">
        <v>0</v>
      </c>
      <c r="BE326" s="81" t="s">
        <v>564</v>
      </c>
      <c r="BF326" s="82"/>
      <c r="BG326" s="81">
        <v>0</v>
      </c>
      <c r="BH326" s="81">
        <v>0</v>
      </c>
      <c r="BI326" s="81">
        <v>40.909999999999997</v>
      </c>
      <c r="BJ326" s="81">
        <v>0</v>
      </c>
      <c r="BK326" s="81">
        <v>0</v>
      </c>
      <c r="BL326" s="81">
        <v>0</v>
      </c>
      <c r="BM326" s="82"/>
      <c r="BN326" s="81">
        <v>0</v>
      </c>
      <c r="BO326" s="81">
        <v>0</v>
      </c>
      <c r="BP326" s="81">
        <v>5</v>
      </c>
      <c r="BQ326" s="81">
        <v>0</v>
      </c>
      <c r="BR326" s="81">
        <v>0</v>
      </c>
      <c r="BS326" s="81">
        <v>0</v>
      </c>
      <c r="BT326"/>
      <c r="BU326" s="80">
        <v>40.909999999999997</v>
      </c>
      <c r="BV326" s="80">
        <v>0</v>
      </c>
      <c r="BW326" s="80">
        <v>0</v>
      </c>
      <c r="BX326" s="80">
        <v>0</v>
      </c>
      <c r="BY326" s="80">
        <v>0</v>
      </c>
      <c r="BZ326" s="80">
        <v>0</v>
      </c>
      <c r="CA326" s="80">
        <v>0</v>
      </c>
      <c r="CB326" s="80">
        <v>0</v>
      </c>
      <c r="CC326" s="80">
        <v>0</v>
      </c>
    </row>
    <row r="327" spans="1:81">
      <c r="A327" s="80" t="s">
        <v>2130</v>
      </c>
      <c r="B327" s="80">
        <v>253</v>
      </c>
      <c r="C327" s="80">
        <v>15</v>
      </c>
      <c r="D327" s="80">
        <v>15</v>
      </c>
      <c r="E327" s="80">
        <v>2018</v>
      </c>
      <c r="F327" s="80" t="s">
        <v>93</v>
      </c>
      <c r="G327" s="80" t="s">
        <v>2115</v>
      </c>
      <c r="H327" s="80" t="s">
        <v>2116</v>
      </c>
      <c r="I327" s="177"/>
      <c r="J327" s="81">
        <v>168.09660836949391</v>
      </c>
      <c r="K327" s="81">
        <v>1.1291851905474894</v>
      </c>
      <c r="L327" s="81">
        <v>6.7400197702756852</v>
      </c>
      <c r="M327" s="81">
        <v>20.344457707242285</v>
      </c>
      <c r="N327" s="81">
        <v>35.921825577781078</v>
      </c>
      <c r="O327" s="81">
        <v>23.740492322097975</v>
      </c>
      <c r="P327" s="81">
        <v>15.56808599348623</v>
      </c>
      <c r="Q327" s="81">
        <v>1.485870511878435</v>
      </c>
      <c r="R327" s="81">
        <v>3.1472072887414497</v>
      </c>
      <c r="S327" s="81">
        <v>2.7123552506291548</v>
      </c>
      <c r="T327" s="82"/>
      <c r="U327" s="81">
        <v>13098068</v>
      </c>
      <c r="V327" s="81">
        <v>518</v>
      </c>
      <c r="W327" s="81">
        <v>120</v>
      </c>
      <c r="X327" s="81">
        <v>5034</v>
      </c>
      <c r="Y327" s="81">
        <v>10761</v>
      </c>
      <c r="Z327" s="81">
        <v>14466</v>
      </c>
      <c r="AA327" s="81">
        <v>3257</v>
      </c>
      <c r="AB327" s="81">
        <v>23444</v>
      </c>
      <c r="AC327" s="81">
        <v>546029</v>
      </c>
      <c r="AD327" s="81">
        <v>2.7123552506291548</v>
      </c>
      <c r="AE327" s="82"/>
      <c r="AF327" s="81">
        <v>109990826.97296029</v>
      </c>
      <c r="AG327" s="81">
        <v>791472.91068989318</v>
      </c>
      <c r="AH327" s="81">
        <v>1492172.809067467</v>
      </c>
      <c r="AI327" s="81">
        <v>30595322.68686213</v>
      </c>
      <c r="AJ327" s="81">
        <v>55532153.215024799</v>
      </c>
      <c r="AK327" s="81">
        <v>0</v>
      </c>
      <c r="AL327" s="81">
        <v>0</v>
      </c>
      <c r="AM327" s="81">
        <v>3227092.639523895</v>
      </c>
      <c r="AN327" s="81">
        <v>0</v>
      </c>
      <c r="AO327" s="81">
        <v>0</v>
      </c>
      <c r="AP327" s="82"/>
      <c r="AQ327" s="81">
        <v>730</v>
      </c>
      <c r="AR327" s="81">
        <v>138</v>
      </c>
      <c r="AS327" s="81">
        <v>0</v>
      </c>
      <c r="AT327" s="81">
        <v>0</v>
      </c>
      <c r="AU327" s="81">
        <v>0</v>
      </c>
      <c r="AV327" s="81">
        <v>0</v>
      </c>
      <c r="AW327" s="81" t="s">
        <v>564</v>
      </c>
      <c r="AX327" s="82"/>
      <c r="AY327" s="81">
        <v>3360.605</v>
      </c>
      <c r="AZ327" s="81">
        <v>9157.2000000000007</v>
      </c>
      <c r="BA327" s="81">
        <v>0</v>
      </c>
      <c r="BB327" s="81">
        <v>0</v>
      </c>
      <c r="BC327" s="81">
        <v>0</v>
      </c>
      <c r="BD327" s="81">
        <v>0</v>
      </c>
      <c r="BE327" s="81" t="s">
        <v>564</v>
      </c>
      <c r="BF327" s="82"/>
      <c r="BG327" s="81">
        <v>0</v>
      </c>
      <c r="BH327" s="81">
        <v>0</v>
      </c>
      <c r="BI327" s="81">
        <v>34.506</v>
      </c>
      <c r="BJ327" s="81">
        <v>0</v>
      </c>
      <c r="BK327" s="81">
        <v>0</v>
      </c>
      <c r="BL327" s="81">
        <v>0</v>
      </c>
      <c r="BM327" s="82"/>
      <c r="BN327" s="81">
        <v>0</v>
      </c>
      <c r="BO327" s="81">
        <v>0</v>
      </c>
      <c r="BP327" s="81">
        <v>5</v>
      </c>
      <c r="BQ327" s="81">
        <v>0</v>
      </c>
      <c r="BR327" s="81">
        <v>0</v>
      </c>
      <c r="BS327" s="81">
        <v>0</v>
      </c>
      <c r="BT327"/>
      <c r="BU327" s="80">
        <v>34.506</v>
      </c>
      <c r="BV327" s="80">
        <v>0</v>
      </c>
      <c r="BW327" s="80">
        <v>0</v>
      </c>
      <c r="BX327" s="80">
        <v>0</v>
      </c>
      <c r="BY327" s="80">
        <v>0</v>
      </c>
      <c r="BZ327" s="80">
        <v>0</v>
      </c>
      <c r="CA327" s="80">
        <v>0</v>
      </c>
      <c r="CB327" s="80">
        <v>0</v>
      </c>
      <c r="CC327" s="80">
        <v>0</v>
      </c>
    </row>
    <row r="328" spans="1:81">
      <c r="A328" s="80" t="s">
        <v>2131</v>
      </c>
      <c r="B328" s="80">
        <v>254</v>
      </c>
      <c r="C328" s="80">
        <v>16</v>
      </c>
      <c r="D328" s="80">
        <v>15</v>
      </c>
      <c r="E328" s="80">
        <v>2019</v>
      </c>
      <c r="F328" s="80" t="s">
        <v>73</v>
      </c>
      <c r="G328" s="80" t="s">
        <v>2115</v>
      </c>
      <c r="H328" s="80" t="s">
        <v>2116</v>
      </c>
      <c r="I328" s="177"/>
      <c r="J328" s="81">
        <v>158.37033563426249</v>
      </c>
      <c r="K328" s="81">
        <v>0.95170777683154506</v>
      </c>
      <c r="L328" s="81">
        <v>6.6265413916258149</v>
      </c>
      <c r="M328" s="81">
        <v>15.851529857036622</v>
      </c>
      <c r="N328" s="81">
        <v>27.307777225937162</v>
      </c>
      <c r="O328" s="81">
        <v>23.101305189043849</v>
      </c>
      <c r="P328" s="81">
        <v>15.598796447435735</v>
      </c>
      <c r="Q328" s="81">
        <v>1.4442942280961286</v>
      </c>
      <c r="R328" s="81">
        <v>3.1692371183758414</v>
      </c>
      <c r="S328" s="81">
        <v>2.643725335885788</v>
      </c>
      <c r="T328" s="82"/>
      <c r="U328" s="81">
        <v>13901511</v>
      </c>
      <c r="V328" s="81">
        <v>518</v>
      </c>
      <c r="W328" s="81">
        <v>120</v>
      </c>
      <c r="X328" s="81">
        <v>5034</v>
      </c>
      <c r="Y328" s="81">
        <v>10883</v>
      </c>
      <c r="Z328" s="81">
        <v>14463</v>
      </c>
      <c r="AA328" s="81">
        <v>3239</v>
      </c>
      <c r="AB328" s="81">
        <v>23405</v>
      </c>
      <c r="AC328" s="81">
        <v>558857</v>
      </c>
      <c r="AD328" s="81">
        <v>2.643725335885788</v>
      </c>
      <c r="AE328" s="82"/>
      <c r="AF328" s="81">
        <v>120157718.7752776</v>
      </c>
      <c r="AG328" s="81">
        <v>764904.12006573274</v>
      </c>
      <c r="AH328" s="81">
        <v>1654169.391001367</v>
      </c>
      <c r="AI328" s="81">
        <v>28994357.03911515</v>
      </c>
      <c r="AJ328" s="81">
        <v>52074008.741427191</v>
      </c>
      <c r="AK328" s="81">
        <v>0</v>
      </c>
      <c r="AL328" s="81">
        <v>0</v>
      </c>
      <c r="AM328" s="81">
        <v>3187584.807254333</v>
      </c>
      <c r="AN328" s="81">
        <v>0</v>
      </c>
      <c r="AO328" s="81">
        <v>0</v>
      </c>
      <c r="AP328" s="82"/>
      <c r="AQ328" s="81">
        <v>769</v>
      </c>
      <c r="AR328" s="81">
        <v>144</v>
      </c>
      <c r="AS328" s="81">
        <v>0</v>
      </c>
      <c r="AT328" s="81">
        <v>0</v>
      </c>
      <c r="AU328" s="81">
        <v>0</v>
      </c>
      <c r="AV328" s="81">
        <v>0</v>
      </c>
      <c r="AW328" s="81" t="s">
        <v>564</v>
      </c>
      <c r="AX328" s="82"/>
      <c r="AY328" s="81">
        <v>3570.2829999999999</v>
      </c>
      <c r="AZ328" s="81">
        <v>9329.2999999999993</v>
      </c>
      <c r="BA328" s="81">
        <v>0</v>
      </c>
      <c r="BB328" s="81">
        <v>0</v>
      </c>
      <c r="BC328" s="81">
        <v>0</v>
      </c>
      <c r="BD328" s="81">
        <v>0</v>
      </c>
      <c r="BE328" s="81" t="s">
        <v>564</v>
      </c>
      <c r="BF328" s="82"/>
      <c r="BG328" s="81">
        <v>0</v>
      </c>
      <c r="BH328" s="81">
        <v>0</v>
      </c>
      <c r="BI328" s="81">
        <v>33</v>
      </c>
      <c r="BJ328" s="81">
        <v>0</v>
      </c>
      <c r="BK328" s="81">
        <v>0</v>
      </c>
      <c r="BL328" s="81">
        <v>0</v>
      </c>
      <c r="BM328" s="82"/>
      <c r="BN328" s="81">
        <v>0</v>
      </c>
      <c r="BO328" s="81">
        <v>0</v>
      </c>
      <c r="BP328" s="81">
        <v>5</v>
      </c>
      <c r="BQ328" s="81">
        <v>0</v>
      </c>
      <c r="BR328" s="81">
        <v>0</v>
      </c>
      <c r="BS328" s="81">
        <v>0</v>
      </c>
      <c r="BT328"/>
      <c r="BU328" s="80">
        <v>33</v>
      </c>
      <c r="BV328" s="80">
        <v>0</v>
      </c>
      <c r="BW328" s="80">
        <v>0</v>
      </c>
      <c r="BX328" s="80">
        <v>0</v>
      </c>
      <c r="BY328" s="80">
        <v>0</v>
      </c>
      <c r="BZ328" s="80">
        <v>0</v>
      </c>
      <c r="CA328" s="80">
        <v>0</v>
      </c>
      <c r="CB328" s="80">
        <v>0</v>
      </c>
      <c r="CC328" s="80">
        <v>0</v>
      </c>
    </row>
    <row r="329" spans="1:81">
      <c r="A329" s="80" t="s">
        <v>2132</v>
      </c>
      <c r="B329" s="80">
        <v>255</v>
      </c>
      <c r="C329" s="80">
        <v>17</v>
      </c>
      <c r="D329" s="80">
        <v>15</v>
      </c>
      <c r="E329" s="80">
        <v>2020</v>
      </c>
      <c r="F329" s="80" t="s">
        <v>218</v>
      </c>
      <c r="G329" s="174" t="s">
        <v>2115</v>
      </c>
      <c r="H329" s="80" t="s">
        <v>2116</v>
      </c>
      <c r="I329" s="177"/>
      <c r="J329" s="81">
        <v>158.406517522298</v>
      </c>
      <c r="K329" s="81">
        <v>1.2625861598161132</v>
      </c>
      <c r="L329" s="81">
        <v>9.26405346266103</v>
      </c>
      <c r="M329" s="81">
        <v>20.383669332363326</v>
      </c>
      <c r="N329" s="81">
        <v>38.305306585418094</v>
      </c>
      <c r="O329" s="81">
        <v>20.274998062305439</v>
      </c>
      <c r="P329" s="81">
        <v>14.42806751872337</v>
      </c>
      <c r="Q329" s="81">
        <v>1.3594548717794783</v>
      </c>
      <c r="R329" s="81">
        <v>3.0967127777921646</v>
      </c>
      <c r="S329" s="81">
        <v>3.264983772883991</v>
      </c>
      <c r="T329" s="82"/>
      <c r="U329" s="81">
        <v>12692282</v>
      </c>
      <c r="V329" s="81">
        <v>562</v>
      </c>
      <c r="W329" s="81">
        <v>167</v>
      </c>
      <c r="X329" s="81">
        <v>5025</v>
      </c>
      <c r="Y329" s="81">
        <v>10776</v>
      </c>
      <c r="Z329" s="81">
        <v>14488</v>
      </c>
      <c r="AA329" s="81">
        <v>3255</v>
      </c>
      <c r="AB329" s="81">
        <v>23056</v>
      </c>
      <c r="AC329" s="81">
        <v>548916.99999999988</v>
      </c>
      <c r="AD329" s="81">
        <v>3.264983772883991</v>
      </c>
      <c r="AE329" s="82"/>
      <c r="AF329" s="81">
        <v>111510771.9219086</v>
      </c>
      <c r="AG329" s="81">
        <v>843718.29672742041</v>
      </c>
      <c r="AH329" s="81">
        <v>2456809.9096881528</v>
      </c>
      <c r="AI329" s="81">
        <v>28747849.817529242</v>
      </c>
      <c r="AJ329" s="81">
        <v>55608195.203875937</v>
      </c>
      <c r="AK329" s="81"/>
      <c r="AL329" s="81"/>
      <c r="AM329" s="81">
        <v>3009064.1575026889</v>
      </c>
      <c r="AN329" s="81"/>
      <c r="AO329" s="81"/>
      <c r="AP329" s="82"/>
      <c r="AQ329" s="81">
        <v>815</v>
      </c>
      <c r="AR329" s="81">
        <v>146</v>
      </c>
      <c r="AS329" s="81">
        <v>0</v>
      </c>
      <c r="AT329" s="81">
        <v>0</v>
      </c>
      <c r="AU329" s="81">
        <v>0</v>
      </c>
      <c r="AV329" s="81">
        <v>0</v>
      </c>
      <c r="AW329" s="81">
        <v>0</v>
      </c>
      <c r="AX329" s="82"/>
      <c r="AY329" s="81">
        <v>3855.0490000000009</v>
      </c>
      <c r="AZ329" s="81">
        <v>9369.7000000000007</v>
      </c>
      <c r="BA329" s="81">
        <v>0</v>
      </c>
      <c r="BB329" s="81">
        <v>0</v>
      </c>
      <c r="BC329" s="81">
        <v>0</v>
      </c>
      <c r="BD329" s="81">
        <v>0</v>
      </c>
      <c r="BE329" s="81">
        <v>0</v>
      </c>
      <c r="BF329" s="82"/>
      <c r="BG329" s="81">
        <v>0</v>
      </c>
      <c r="BH329" s="81">
        <v>0</v>
      </c>
      <c r="BI329" s="81">
        <v>19.608000000000001</v>
      </c>
      <c r="BJ329" s="81">
        <v>0</v>
      </c>
      <c r="BK329" s="81">
        <v>0</v>
      </c>
      <c r="BL329" s="81">
        <v>0</v>
      </c>
      <c r="BM329" s="82"/>
      <c r="BN329" s="81">
        <v>0</v>
      </c>
      <c r="BO329" s="81">
        <v>0</v>
      </c>
      <c r="BP329" s="81">
        <v>5</v>
      </c>
      <c r="BQ329" s="81">
        <v>0</v>
      </c>
      <c r="BR329" s="81">
        <v>0</v>
      </c>
      <c r="BS329" s="81">
        <v>0</v>
      </c>
      <c r="BT329"/>
      <c r="BU329" s="80">
        <v>19.608000000000001</v>
      </c>
      <c r="BV329" s="80">
        <v>0</v>
      </c>
      <c r="BW329" s="80">
        <v>0</v>
      </c>
      <c r="BX329" s="80">
        <v>0</v>
      </c>
      <c r="BY329" s="80">
        <v>0</v>
      </c>
      <c r="BZ329" s="80">
        <v>0</v>
      </c>
      <c r="CA329" s="80">
        <v>0</v>
      </c>
      <c r="CB329" s="80">
        <v>0</v>
      </c>
      <c r="CC329" s="80">
        <v>0</v>
      </c>
    </row>
    <row r="330" spans="1:81">
      <c r="A330" s="80" t="s">
        <v>2133</v>
      </c>
      <c r="B330" s="80">
        <v>255</v>
      </c>
      <c r="C330" s="80">
        <v>18</v>
      </c>
      <c r="D330" s="80">
        <v>15</v>
      </c>
      <c r="E330" s="80">
        <v>2021</v>
      </c>
      <c r="F330" s="80" t="s">
        <v>75</v>
      </c>
      <c r="G330" s="174" t="s">
        <v>2115</v>
      </c>
      <c r="H330" s="80" t="s">
        <v>2116</v>
      </c>
      <c r="I330" s="177"/>
      <c r="J330" s="81">
        <v>133.14235546368195</v>
      </c>
      <c r="K330" s="81">
        <v>1.2545439914731673</v>
      </c>
      <c r="L330" s="81">
        <v>7.3729909199935584</v>
      </c>
      <c r="M330" s="81">
        <v>20.256674207379511</v>
      </c>
      <c r="N330" s="81">
        <v>33.467807813419959</v>
      </c>
      <c r="O330" s="81">
        <v>19.587189547998427</v>
      </c>
      <c r="P330" s="81">
        <v>14.867649843434393</v>
      </c>
      <c r="Q330" s="81">
        <v>1.3361480367461847</v>
      </c>
      <c r="R330" s="81">
        <v>3.0649021932655951</v>
      </c>
      <c r="S330" s="81">
        <v>2.9514008986593669</v>
      </c>
      <c r="T330" s="82"/>
      <c r="U330" s="81">
        <v>13351191</v>
      </c>
      <c r="V330" s="81">
        <v>562</v>
      </c>
      <c r="W330" s="81">
        <v>167</v>
      </c>
      <c r="X330" s="81">
        <v>5025</v>
      </c>
      <c r="Y330" s="81">
        <v>10349</v>
      </c>
      <c r="Z330" s="81">
        <v>14412</v>
      </c>
      <c r="AA330" s="81">
        <v>3271</v>
      </c>
      <c r="AB330" s="81">
        <v>22392</v>
      </c>
      <c r="AC330" s="81">
        <v>526580</v>
      </c>
      <c r="AD330" s="81">
        <v>2.9514008986593669</v>
      </c>
      <c r="AE330" s="82"/>
      <c r="AF330" s="81">
        <v>102175562.65111387</v>
      </c>
      <c r="AG330" s="81">
        <v>874747.29654733907</v>
      </c>
      <c r="AH330" s="81">
        <v>2008573.3811585009</v>
      </c>
      <c r="AI330" s="81">
        <v>31422683.440646164</v>
      </c>
      <c r="AJ330" s="81">
        <v>51619858.296990469</v>
      </c>
      <c r="AK330" s="81">
        <v>0</v>
      </c>
      <c r="AL330" s="81">
        <v>0</v>
      </c>
      <c r="AM330" s="81">
        <v>2939260.9757923228</v>
      </c>
      <c r="AN330" s="81">
        <v>0</v>
      </c>
      <c r="AO330" s="81">
        <v>0</v>
      </c>
      <c r="AP330" s="82"/>
      <c r="AQ330" s="81">
        <v>842</v>
      </c>
      <c r="AR330" s="81">
        <v>150</v>
      </c>
      <c r="AS330" s="81">
        <v>0</v>
      </c>
      <c r="AT330" s="81">
        <v>0</v>
      </c>
      <c r="AU330" s="81">
        <v>0</v>
      </c>
      <c r="AV330" s="81">
        <v>0</v>
      </c>
      <c r="AW330" s="81"/>
      <c r="AX330" s="82"/>
      <c r="AY330" s="81">
        <v>4034.4010000000012</v>
      </c>
      <c r="AZ330" s="81">
        <v>9523.1000000000022</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2134</v>
      </c>
      <c r="B331" s="80">
        <v>255</v>
      </c>
      <c r="C331" s="80">
        <v>19</v>
      </c>
      <c r="D331" s="80">
        <v>15</v>
      </c>
      <c r="E331" s="80">
        <v>2022</v>
      </c>
      <c r="F331" s="80" t="s">
        <v>568</v>
      </c>
      <c r="G331" s="80" t="s">
        <v>2115</v>
      </c>
      <c r="H331" s="80" t="s">
        <v>2116</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873</v>
      </c>
      <c r="AR331" s="81">
        <v>151</v>
      </c>
      <c r="AS331" s="81">
        <v>0</v>
      </c>
      <c r="AT331" s="81">
        <v>0</v>
      </c>
      <c r="AU331" s="81">
        <v>0</v>
      </c>
      <c r="AV331" s="81">
        <v>0</v>
      </c>
      <c r="AW331" s="81"/>
      <c r="AX331" s="82"/>
      <c r="AY331" s="81">
        <v>4223.3810000000012</v>
      </c>
      <c r="AZ331" s="81">
        <v>9773.1000000000022</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2135</v>
      </c>
      <c r="B332" s="80">
        <v>222</v>
      </c>
      <c r="C332" s="80">
        <v>1</v>
      </c>
      <c r="D332" s="80">
        <v>14</v>
      </c>
      <c r="E332" s="80">
        <v>1990</v>
      </c>
      <c r="F332" s="80" t="s">
        <v>562</v>
      </c>
      <c r="G332" s="80" t="s">
        <v>2136</v>
      </c>
      <c r="H332" s="80" t="s">
        <v>2137</v>
      </c>
      <c r="I332" s="177"/>
      <c r="J332" s="81">
        <v>52.320475005371627</v>
      </c>
      <c r="K332" s="81">
        <v>4.4495801114995706</v>
      </c>
      <c r="L332" s="81">
        <v>6.5440346733235764</v>
      </c>
      <c r="M332" s="81">
        <v>10.595195578753955</v>
      </c>
      <c r="N332" s="81">
        <v>25.216786126156645</v>
      </c>
      <c r="O332" s="81">
        <v>19.41106980782676</v>
      </c>
      <c r="P332" s="81">
        <v>31.328881613190024</v>
      </c>
      <c r="Q332" s="81">
        <v>1.6943199056038651</v>
      </c>
      <c r="R332" s="81">
        <v>0</v>
      </c>
      <c r="S332" s="81">
        <v>1.3822973238026366</v>
      </c>
      <c r="T332" s="82"/>
      <c r="U332" s="81">
        <v>8501474</v>
      </c>
      <c r="V332" s="81">
        <v>1279</v>
      </c>
      <c r="W332" s="81">
        <v>94</v>
      </c>
      <c r="X332" s="81">
        <v>4444</v>
      </c>
      <c r="Y332" s="81">
        <v>6555</v>
      </c>
      <c r="Z332" s="81">
        <v>7984</v>
      </c>
      <c r="AA332" s="81">
        <v>7607</v>
      </c>
      <c r="AB332" s="81">
        <v>27510</v>
      </c>
      <c r="AC332" s="81">
        <v>0</v>
      </c>
      <c r="AD332" s="81">
        <v>1.3822973238026366</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2138</v>
      </c>
      <c r="B333" s="80">
        <v>223</v>
      </c>
      <c r="C333" s="80">
        <v>2</v>
      </c>
      <c r="D333" s="80">
        <v>14</v>
      </c>
      <c r="E333" s="80">
        <v>2005</v>
      </c>
      <c r="F333" s="80" t="s">
        <v>565</v>
      </c>
      <c r="G333" s="80" t="s">
        <v>2136</v>
      </c>
      <c r="H333" s="80" t="s">
        <v>2137</v>
      </c>
      <c r="I333" s="177"/>
      <c r="J333" s="81">
        <v>63.553550070304851</v>
      </c>
      <c r="K333" s="81">
        <v>2.7467902787716625</v>
      </c>
      <c r="L333" s="81">
        <v>5.263020966287054</v>
      </c>
      <c r="M333" s="81">
        <v>24.042154850774953</v>
      </c>
      <c r="N333" s="81">
        <v>39.240330279260313</v>
      </c>
      <c r="O333" s="81">
        <v>30.676557415444417</v>
      </c>
      <c r="P333" s="81">
        <v>30.151866394173187</v>
      </c>
      <c r="Q333" s="81">
        <v>1.5502841233412821</v>
      </c>
      <c r="R333" s="81">
        <v>0</v>
      </c>
      <c r="S333" s="81">
        <v>3.3344534304199369</v>
      </c>
      <c r="T333" s="82"/>
      <c r="U333" s="81">
        <v>8208536</v>
      </c>
      <c r="V333" s="81">
        <v>1013</v>
      </c>
      <c r="W333" s="81">
        <v>59</v>
      </c>
      <c r="X333" s="81">
        <v>4004</v>
      </c>
      <c r="Y333" s="81">
        <v>7288</v>
      </c>
      <c r="Z333" s="81">
        <v>14601</v>
      </c>
      <c r="AA333" s="81">
        <v>5996</v>
      </c>
      <c r="AB333" s="81">
        <v>26314</v>
      </c>
      <c r="AC333" s="81">
        <v>0</v>
      </c>
      <c r="AD333" s="81">
        <v>3.3344534304199369</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2139</v>
      </c>
      <c r="B334" s="80">
        <v>224</v>
      </c>
      <c r="C334" s="80">
        <v>3</v>
      </c>
      <c r="D334" s="80">
        <v>14</v>
      </c>
      <c r="E334" s="80">
        <v>2006</v>
      </c>
      <c r="F334" s="80" t="s">
        <v>566</v>
      </c>
      <c r="G334" s="80" t="s">
        <v>2136</v>
      </c>
      <c r="H334" s="80" t="s">
        <v>2137</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2140</v>
      </c>
      <c r="B335" s="80">
        <v>225</v>
      </c>
      <c r="C335" s="80">
        <v>4</v>
      </c>
      <c r="D335" s="80">
        <v>14</v>
      </c>
      <c r="E335" s="80">
        <v>2007</v>
      </c>
      <c r="F335" s="80" t="s">
        <v>567</v>
      </c>
      <c r="G335" s="80" t="s">
        <v>2136</v>
      </c>
      <c r="H335" s="80" t="s">
        <v>2137</v>
      </c>
      <c r="I335" s="177"/>
      <c r="J335" s="81">
        <v>66.739667508436227</v>
      </c>
      <c r="K335" s="81">
        <v>2.1478034548867955</v>
      </c>
      <c r="L335" s="81">
        <v>3.4525932357247391</v>
      </c>
      <c r="M335" s="81">
        <v>24.416155999334485</v>
      </c>
      <c r="N335" s="81">
        <v>39.826377609773424</v>
      </c>
      <c r="O335" s="81">
        <v>29.505370430610899</v>
      </c>
      <c r="P335" s="81">
        <v>29.474726140758296</v>
      </c>
      <c r="Q335" s="81">
        <v>1.6221069198656011</v>
      </c>
      <c r="R335" s="81">
        <v>0</v>
      </c>
      <c r="S335" s="81">
        <v>2.6774108640168821</v>
      </c>
      <c r="T335" s="82"/>
      <c r="U335" s="81">
        <v>9594116</v>
      </c>
      <c r="V335" s="81">
        <v>836</v>
      </c>
      <c r="W335" s="81">
        <v>40</v>
      </c>
      <c r="X335" s="81">
        <v>5010</v>
      </c>
      <c r="Y335" s="81">
        <v>7418</v>
      </c>
      <c r="Z335" s="81">
        <v>14599</v>
      </c>
      <c r="AA335" s="81">
        <v>5772</v>
      </c>
      <c r="AB335" s="81">
        <v>26077</v>
      </c>
      <c r="AC335" s="81">
        <v>0</v>
      </c>
      <c r="AD335" s="81">
        <v>2.6774108640168821</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2141</v>
      </c>
      <c r="B336" s="80">
        <v>226</v>
      </c>
      <c r="C336" s="80">
        <v>5</v>
      </c>
      <c r="D336" s="80">
        <v>14</v>
      </c>
      <c r="E336" s="80">
        <v>2008</v>
      </c>
      <c r="F336" s="80" t="s">
        <v>84</v>
      </c>
      <c r="G336" s="80" t="s">
        <v>2136</v>
      </c>
      <c r="H336" s="80" t="s">
        <v>2137</v>
      </c>
      <c r="I336" s="177"/>
      <c r="J336" s="81">
        <v>56.58865977684755</v>
      </c>
      <c r="K336" s="81">
        <v>1.6063422602755937</v>
      </c>
      <c r="L336" s="81">
        <v>3.0759007284298776</v>
      </c>
      <c r="M336" s="81">
        <v>24.697825328497689</v>
      </c>
      <c r="N336" s="81">
        <v>38.605263802795811</v>
      </c>
      <c r="O336" s="81">
        <v>28.479515636863184</v>
      </c>
      <c r="P336" s="81">
        <v>29.063684874528768</v>
      </c>
      <c r="Q336" s="81">
        <v>1.5769114539028599</v>
      </c>
      <c r="R336" s="81">
        <v>0</v>
      </c>
      <c r="S336" s="81">
        <v>2.2816155901876081</v>
      </c>
      <c r="T336" s="82"/>
      <c r="U336" s="81">
        <v>9306759</v>
      </c>
      <c r="V336" s="81">
        <v>836</v>
      </c>
      <c r="W336" s="81">
        <v>40</v>
      </c>
      <c r="X336" s="81">
        <v>5010</v>
      </c>
      <c r="Y336" s="81">
        <v>7398</v>
      </c>
      <c r="Z336" s="81">
        <v>14586</v>
      </c>
      <c r="AA336" s="81">
        <v>5698</v>
      </c>
      <c r="AB336" s="81">
        <v>25767</v>
      </c>
      <c r="AC336" s="81">
        <v>0</v>
      </c>
      <c r="AD336" s="81">
        <v>2.2816155901876081</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2142</v>
      </c>
      <c r="B337" s="80">
        <v>227</v>
      </c>
      <c r="C337" s="80">
        <v>6</v>
      </c>
      <c r="D337" s="80">
        <v>14</v>
      </c>
      <c r="E337" s="80">
        <v>2009</v>
      </c>
      <c r="F337" s="80" t="s">
        <v>85</v>
      </c>
      <c r="G337" s="80" t="s">
        <v>2136</v>
      </c>
      <c r="H337" s="80" t="s">
        <v>2137</v>
      </c>
      <c r="I337" s="177"/>
      <c r="J337" s="81">
        <v>43.735062419885949</v>
      </c>
      <c r="K337" s="81">
        <v>1.7311531814404335</v>
      </c>
      <c r="L337" s="81">
        <v>5.4885449066590732</v>
      </c>
      <c r="M337" s="81">
        <v>26.05596493144651</v>
      </c>
      <c r="N337" s="81">
        <v>34.967902605358738</v>
      </c>
      <c r="O337" s="81">
        <v>29.013434962044872</v>
      </c>
      <c r="P337" s="81">
        <v>27.540156476854644</v>
      </c>
      <c r="Q337" s="81">
        <v>1.4883534968022125</v>
      </c>
      <c r="R337" s="81">
        <v>0</v>
      </c>
      <c r="S337" s="81">
        <v>1.8729188976881297</v>
      </c>
      <c r="T337" s="82"/>
      <c r="U337" s="81">
        <v>5692719</v>
      </c>
      <c r="V337" s="81">
        <v>828</v>
      </c>
      <c r="W337" s="81">
        <v>102</v>
      </c>
      <c r="X337" s="81">
        <v>5324</v>
      </c>
      <c r="Y337" s="81">
        <v>7420</v>
      </c>
      <c r="Z337" s="81">
        <v>14667</v>
      </c>
      <c r="AA337" s="81">
        <v>5543</v>
      </c>
      <c r="AB337" s="81">
        <v>25530</v>
      </c>
      <c r="AC337" s="81">
        <v>0</v>
      </c>
      <c r="AD337" s="81">
        <v>1.8729188976881297</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33.65</v>
      </c>
      <c r="BJ337" s="81">
        <v>0</v>
      </c>
      <c r="BK337" s="81">
        <v>24.789000000000001</v>
      </c>
      <c r="BL337" s="81">
        <v>0</v>
      </c>
      <c r="BM337" s="82"/>
      <c r="BN337" s="81">
        <v>0</v>
      </c>
      <c r="BO337" s="81">
        <v>0</v>
      </c>
      <c r="BP337" s="81">
        <v>3</v>
      </c>
      <c r="BQ337" s="81">
        <v>0</v>
      </c>
      <c r="BR337" s="81">
        <v>1</v>
      </c>
      <c r="BS337" s="81">
        <v>0</v>
      </c>
      <c r="BT337"/>
      <c r="BU337" s="80"/>
      <c r="BV337" s="80"/>
      <c r="BW337" s="80"/>
      <c r="BX337" s="80"/>
      <c r="BY337" s="80"/>
      <c r="BZ337" s="80"/>
      <c r="CA337" s="80"/>
      <c r="CB337" s="80"/>
      <c r="CC337" s="80"/>
    </row>
    <row r="338" spans="1:81">
      <c r="A338" s="80" t="s">
        <v>2143</v>
      </c>
      <c r="B338" s="80">
        <v>228</v>
      </c>
      <c r="C338" s="80">
        <v>7</v>
      </c>
      <c r="D338" s="80">
        <v>14</v>
      </c>
      <c r="E338" s="80">
        <v>2010</v>
      </c>
      <c r="F338" s="80" t="s">
        <v>86</v>
      </c>
      <c r="G338" s="80" t="s">
        <v>2136</v>
      </c>
      <c r="H338" s="80" t="s">
        <v>2137</v>
      </c>
      <c r="I338" s="177"/>
      <c r="J338" s="81">
        <v>44.823430120850844</v>
      </c>
      <c r="K338" s="81">
        <v>1.7734031358226183</v>
      </c>
      <c r="L338" s="81">
        <v>5.2042941738216406</v>
      </c>
      <c r="M338" s="81">
        <v>25.020617583703597</v>
      </c>
      <c r="N338" s="81">
        <v>36.108209923410527</v>
      </c>
      <c r="O338" s="81">
        <v>28.952091715996094</v>
      </c>
      <c r="P338" s="81">
        <v>27.608587663047853</v>
      </c>
      <c r="Q338" s="81">
        <v>1.5437864758316826</v>
      </c>
      <c r="R338" s="81">
        <v>0</v>
      </c>
      <c r="S338" s="81">
        <v>1.8894206425749851</v>
      </c>
      <c r="T338" s="82"/>
      <c r="U338" s="81">
        <v>6685026</v>
      </c>
      <c r="V338" s="81">
        <v>828</v>
      </c>
      <c r="W338" s="81">
        <v>102</v>
      </c>
      <c r="X338" s="81">
        <v>5324</v>
      </c>
      <c r="Y338" s="81">
        <v>7444</v>
      </c>
      <c r="Z338" s="81">
        <v>14704</v>
      </c>
      <c r="AA338" s="81">
        <v>5418</v>
      </c>
      <c r="AB338" s="81">
        <v>25374</v>
      </c>
      <c r="AC338" s="81">
        <v>0</v>
      </c>
      <c r="AD338" s="81">
        <v>1.8894206425749851</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33.908999999999999</v>
      </c>
      <c r="BJ338" s="81">
        <v>0</v>
      </c>
      <c r="BK338" s="81">
        <v>23.984999999999999</v>
      </c>
      <c r="BL338" s="81">
        <v>0</v>
      </c>
      <c r="BM338" s="82"/>
      <c r="BN338" s="81">
        <v>0</v>
      </c>
      <c r="BO338" s="81">
        <v>0</v>
      </c>
      <c r="BP338" s="81">
        <v>3</v>
      </c>
      <c r="BQ338" s="81">
        <v>0</v>
      </c>
      <c r="BR338" s="81">
        <v>1</v>
      </c>
      <c r="BS338" s="81">
        <v>0</v>
      </c>
      <c r="BT338"/>
      <c r="BU338" s="80">
        <v>33.908999999999999</v>
      </c>
      <c r="BV338" s="80">
        <v>23.984999999999999</v>
      </c>
      <c r="BW338" s="80">
        <v>0</v>
      </c>
      <c r="BX338" s="80">
        <v>0</v>
      </c>
      <c r="BY338" s="80">
        <v>0</v>
      </c>
      <c r="BZ338" s="80">
        <v>0</v>
      </c>
      <c r="CA338" s="80">
        <v>0</v>
      </c>
      <c r="CB338" s="80">
        <v>0</v>
      </c>
      <c r="CC338" s="80">
        <v>0</v>
      </c>
    </row>
    <row r="339" spans="1:81">
      <c r="A339" s="80" t="s">
        <v>2144</v>
      </c>
      <c r="B339" s="80">
        <v>229</v>
      </c>
      <c r="C339" s="80">
        <v>8</v>
      </c>
      <c r="D339" s="80">
        <v>14</v>
      </c>
      <c r="E339" s="80">
        <v>2011</v>
      </c>
      <c r="F339" s="80" t="s">
        <v>87</v>
      </c>
      <c r="G339" s="80" t="s">
        <v>2136</v>
      </c>
      <c r="H339" s="80" t="s">
        <v>2137</v>
      </c>
      <c r="I339" s="177"/>
      <c r="J339" s="81">
        <v>35.191573002565725</v>
      </c>
      <c r="K339" s="81">
        <v>2.2781740842857197</v>
      </c>
      <c r="L339" s="81">
        <v>4.112510921214251</v>
      </c>
      <c r="M339" s="81">
        <v>28.189627741339457</v>
      </c>
      <c r="N339" s="81">
        <v>41.88245987028052</v>
      </c>
      <c r="O339" s="81">
        <v>28.741178303088414</v>
      </c>
      <c r="P339" s="81">
        <v>26.523732111436566</v>
      </c>
      <c r="Q339" s="81">
        <v>1.7661074946953266</v>
      </c>
      <c r="R339" s="81">
        <v>0</v>
      </c>
      <c r="S339" s="81">
        <v>2.227198639579441</v>
      </c>
      <c r="T339" s="82"/>
      <c r="U339" s="81">
        <v>4843514</v>
      </c>
      <c r="V339" s="81">
        <v>828</v>
      </c>
      <c r="W339" s="81">
        <v>102</v>
      </c>
      <c r="X339" s="81">
        <v>5324</v>
      </c>
      <c r="Y339" s="81">
        <v>7460</v>
      </c>
      <c r="Z339" s="81">
        <v>14914</v>
      </c>
      <c r="AA339" s="81">
        <v>5360</v>
      </c>
      <c r="AB339" s="81">
        <v>25166</v>
      </c>
      <c r="AC339" s="81">
        <v>0</v>
      </c>
      <c r="AD339" s="81">
        <v>2.227198639579441</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30.54</v>
      </c>
      <c r="BJ339" s="81">
        <v>0</v>
      </c>
      <c r="BK339" s="81">
        <v>27.315999999999999</v>
      </c>
      <c r="BL339" s="81">
        <v>0</v>
      </c>
      <c r="BM339" s="82"/>
      <c r="BN339" s="81">
        <v>0</v>
      </c>
      <c r="BO339" s="81">
        <v>0</v>
      </c>
      <c r="BP339" s="81">
        <v>4</v>
      </c>
      <c r="BQ339" s="81">
        <v>0</v>
      </c>
      <c r="BR339" s="81">
        <v>1</v>
      </c>
      <c r="BS339" s="81">
        <v>0</v>
      </c>
      <c r="BT339"/>
      <c r="BU339" s="80">
        <v>30.54</v>
      </c>
      <c r="BV339" s="80">
        <v>27.315999999999999</v>
      </c>
      <c r="BW339" s="80">
        <v>0</v>
      </c>
      <c r="BX339" s="80">
        <v>0</v>
      </c>
      <c r="BY339" s="80">
        <v>0</v>
      </c>
      <c r="BZ339" s="80">
        <v>0</v>
      </c>
      <c r="CA339" s="80">
        <v>0</v>
      </c>
      <c r="CB339" s="80">
        <v>0</v>
      </c>
      <c r="CC339" s="80">
        <v>0</v>
      </c>
    </row>
    <row r="340" spans="1:81">
      <c r="A340" s="80" t="s">
        <v>2145</v>
      </c>
      <c r="B340" s="80">
        <v>230</v>
      </c>
      <c r="C340" s="80">
        <v>9</v>
      </c>
      <c r="D340" s="80">
        <v>14</v>
      </c>
      <c r="E340" s="80">
        <v>2012</v>
      </c>
      <c r="F340" s="80" t="s">
        <v>88</v>
      </c>
      <c r="G340" s="80" t="s">
        <v>2136</v>
      </c>
      <c r="H340" s="80" t="s">
        <v>2137</v>
      </c>
      <c r="I340" s="177"/>
      <c r="J340" s="81">
        <v>38.279690124737257</v>
      </c>
      <c r="K340" s="81">
        <v>2.1383319486616439</v>
      </c>
      <c r="L340" s="81">
        <v>4.0506474516175821</v>
      </c>
      <c r="M340" s="81">
        <v>28.085993973085149</v>
      </c>
      <c r="N340" s="81">
        <v>42.164349113080021</v>
      </c>
      <c r="O340" s="81">
        <v>28.677525260196553</v>
      </c>
      <c r="P340" s="81">
        <v>26.500460764223767</v>
      </c>
      <c r="Q340" s="81">
        <v>1.9122763322656355</v>
      </c>
      <c r="R340" s="81">
        <v>0</v>
      </c>
      <c r="S340" s="81">
        <v>2.3066976385354097</v>
      </c>
      <c r="T340" s="82"/>
      <c r="U340" s="81">
        <v>4645611</v>
      </c>
      <c r="V340" s="81">
        <v>828</v>
      </c>
      <c r="W340" s="81">
        <v>102</v>
      </c>
      <c r="X340" s="81">
        <v>5324</v>
      </c>
      <c r="Y340" s="81">
        <v>7533</v>
      </c>
      <c r="Z340" s="81">
        <v>14999</v>
      </c>
      <c r="AA340" s="81">
        <v>5325</v>
      </c>
      <c r="AB340" s="81">
        <v>25080</v>
      </c>
      <c r="AC340" s="81">
        <v>0</v>
      </c>
      <c r="AD340" s="81">
        <v>2.3066976385354097</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33.344999999999999</v>
      </c>
      <c r="BJ340" s="81">
        <v>0</v>
      </c>
      <c r="BK340" s="81">
        <v>25.446999999999999</v>
      </c>
      <c r="BL340" s="81">
        <v>0</v>
      </c>
      <c r="BM340" s="82"/>
      <c r="BN340" s="81">
        <v>0</v>
      </c>
      <c r="BO340" s="81">
        <v>0</v>
      </c>
      <c r="BP340" s="81">
        <v>4</v>
      </c>
      <c r="BQ340" s="81">
        <v>0</v>
      </c>
      <c r="BR340" s="81">
        <v>1</v>
      </c>
      <c r="BS340" s="81">
        <v>0</v>
      </c>
      <c r="BT340"/>
      <c r="BU340" s="80">
        <v>33.344999999999999</v>
      </c>
      <c r="BV340" s="80">
        <v>25.446999999999999</v>
      </c>
      <c r="BW340" s="80">
        <v>0</v>
      </c>
      <c r="BX340" s="80">
        <v>0</v>
      </c>
      <c r="BY340" s="80">
        <v>0</v>
      </c>
      <c r="BZ340" s="80">
        <v>0</v>
      </c>
      <c r="CA340" s="80">
        <v>0</v>
      </c>
      <c r="CB340" s="80">
        <v>0</v>
      </c>
      <c r="CC340" s="80">
        <v>0</v>
      </c>
    </row>
    <row r="341" spans="1:81">
      <c r="A341" s="80" t="s">
        <v>2146</v>
      </c>
      <c r="B341" s="80">
        <v>231</v>
      </c>
      <c r="C341" s="80">
        <v>10</v>
      </c>
      <c r="D341" s="80">
        <v>14</v>
      </c>
      <c r="E341" s="80">
        <v>2013</v>
      </c>
      <c r="F341" s="80" t="s">
        <v>89</v>
      </c>
      <c r="G341" s="80" t="s">
        <v>2136</v>
      </c>
      <c r="H341" s="80" t="s">
        <v>2137</v>
      </c>
      <c r="I341" s="177"/>
      <c r="J341" s="81">
        <v>47.423584625728061</v>
      </c>
      <c r="K341" s="81">
        <v>1.8444358354707837</v>
      </c>
      <c r="L341" s="81">
        <v>3.7003176705301506</v>
      </c>
      <c r="M341" s="81">
        <v>26.941561812853937</v>
      </c>
      <c r="N341" s="81">
        <v>44.416859108419295</v>
      </c>
      <c r="O341" s="81">
        <v>27.75201086026814</v>
      </c>
      <c r="P341" s="81">
        <v>26.095779917357156</v>
      </c>
      <c r="Q341" s="81">
        <v>1.921296327622978</v>
      </c>
      <c r="R341" s="81">
        <v>0</v>
      </c>
      <c r="S341" s="81">
        <v>1.9213105958719883</v>
      </c>
      <c r="T341" s="82"/>
      <c r="U341" s="81">
        <v>5643637</v>
      </c>
      <c r="V341" s="81">
        <v>828</v>
      </c>
      <c r="W341" s="81">
        <v>102</v>
      </c>
      <c r="X341" s="81">
        <v>5324</v>
      </c>
      <c r="Y341" s="81">
        <v>7533</v>
      </c>
      <c r="Z341" s="81">
        <v>15163</v>
      </c>
      <c r="AA341" s="81">
        <v>5224</v>
      </c>
      <c r="AB341" s="81">
        <v>24837</v>
      </c>
      <c r="AC341" s="81">
        <v>0</v>
      </c>
      <c r="AD341" s="81">
        <v>1.9213105958719883</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35.252000000000002</v>
      </c>
      <c r="BJ341" s="81">
        <v>0</v>
      </c>
      <c r="BK341" s="81">
        <v>29.591999999999999</v>
      </c>
      <c r="BL341" s="81">
        <v>0</v>
      </c>
      <c r="BM341" s="82"/>
      <c r="BN341" s="81">
        <v>0</v>
      </c>
      <c r="BO341" s="81">
        <v>0</v>
      </c>
      <c r="BP341" s="81">
        <v>4</v>
      </c>
      <c r="BQ341" s="81">
        <v>0</v>
      </c>
      <c r="BR341" s="81">
        <v>1</v>
      </c>
      <c r="BS341" s="81">
        <v>0</v>
      </c>
      <c r="BT341"/>
      <c r="BU341" s="80">
        <v>39.134999999999998</v>
      </c>
      <c r="BV341" s="80">
        <v>25.709</v>
      </c>
      <c r="BW341" s="80">
        <v>0</v>
      </c>
      <c r="BX341" s="80">
        <v>0</v>
      </c>
      <c r="BY341" s="80">
        <v>0</v>
      </c>
      <c r="BZ341" s="80">
        <v>0</v>
      </c>
      <c r="CA341" s="80">
        <v>0</v>
      </c>
      <c r="CB341" s="80">
        <v>0</v>
      </c>
      <c r="CC341" s="80">
        <v>0</v>
      </c>
    </row>
    <row r="342" spans="1:81">
      <c r="A342" s="80" t="s">
        <v>2147</v>
      </c>
      <c r="B342" s="80">
        <v>232</v>
      </c>
      <c r="C342" s="80">
        <v>11</v>
      </c>
      <c r="D342" s="80">
        <v>14</v>
      </c>
      <c r="E342" s="80">
        <v>2014</v>
      </c>
      <c r="F342" s="80" t="s">
        <v>90</v>
      </c>
      <c r="G342" s="80" t="s">
        <v>2136</v>
      </c>
      <c r="H342" s="80" t="s">
        <v>2137</v>
      </c>
      <c r="I342" s="177"/>
      <c r="J342" s="81">
        <v>42.879656120194888</v>
      </c>
      <c r="K342" s="81">
        <v>1.6748921715856029</v>
      </c>
      <c r="L342" s="81">
        <v>3.7816547312773943</v>
      </c>
      <c r="M342" s="81">
        <v>25.806447637827041</v>
      </c>
      <c r="N342" s="81">
        <v>38.784791465527448</v>
      </c>
      <c r="O342" s="81">
        <v>26.596664704133357</v>
      </c>
      <c r="P342" s="81">
        <v>26.055759208404123</v>
      </c>
      <c r="Q342" s="81">
        <v>1.8252874385647495</v>
      </c>
      <c r="R342" s="81">
        <v>0</v>
      </c>
      <c r="S342" s="81">
        <v>1.8729468356370695</v>
      </c>
      <c r="T342" s="82"/>
      <c r="U342" s="81">
        <v>6109951</v>
      </c>
      <c r="V342" s="81">
        <v>687</v>
      </c>
      <c r="W342" s="81">
        <v>86</v>
      </c>
      <c r="X342" s="81">
        <v>5069</v>
      </c>
      <c r="Y342" s="81">
        <v>7536</v>
      </c>
      <c r="Z342" s="81">
        <v>15305</v>
      </c>
      <c r="AA342" s="81">
        <v>5189</v>
      </c>
      <c r="AB342" s="81">
        <v>24593</v>
      </c>
      <c r="AC342" s="81">
        <v>0</v>
      </c>
      <c r="AD342" s="81">
        <v>1.8729468356370695</v>
      </c>
      <c r="AE342" s="82"/>
      <c r="AF342" s="81">
        <v>58541811.003788725</v>
      </c>
      <c r="AG342" s="81">
        <v>1309276.3063327044</v>
      </c>
      <c r="AH342" s="81">
        <v>914656.17359316163</v>
      </c>
      <c r="AI342" s="81">
        <v>30118915.853550784</v>
      </c>
      <c r="AJ342" s="81">
        <v>44883522.963829003</v>
      </c>
      <c r="AK342" s="81">
        <v>0</v>
      </c>
      <c r="AL342" s="81">
        <v>0</v>
      </c>
      <c r="AM342" s="81">
        <v>3376251.4015143039</v>
      </c>
      <c r="AN342" s="81">
        <v>0</v>
      </c>
      <c r="AO342" s="81">
        <v>0</v>
      </c>
      <c r="AP342" s="82"/>
      <c r="AQ342" s="81">
        <v>202</v>
      </c>
      <c r="AR342" s="81">
        <v>17</v>
      </c>
      <c r="AS342" s="81">
        <v>0</v>
      </c>
      <c r="AT342" s="81">
        <v>0</v>
      </c>
      <c r="AU342" s="81">
        <v>0</v>
      </c>
      <c r="AV342" s="81">
        <v>1</v>
      </c>
      <c r="AW342" s="81" t="s">
        <v>564</v>
      </c>
      <c r="AX342" s="82"/>
      <c r="AY342" s="81">
        <v>832.09999999999991</v>
      </c>
      <c r="AZ342" s="81">
        <v>1433.9</v>
      </c>
      <c r="BA342" s="81">
        <v>0</v>
      </c>
      <c r="BB342" s="81">
        <v>0</v>
      </c>
      <c r="BC342" s="81">
        <v>0</v>
      </c>
      <c r="BD342" s="81">
        <v>975.1</v>
      </c>
      <c r="BE342" s="81" t="s">
        <v>564</v>
      </c>
      <c r="BF342" s="82"/>
      <c r="BG342" s="81">
        <v>0</v>
      </c>
      <c r="BH342" s="81">
        <v>0</v>
      </c>
      <c r="BI342" s="81">
        <v>33.625</v>
      </c>
      <c r="BJ342" s="81">
        <v>0</v>
      </c>
      <c r="BK342" s="81">
        <v>26.818000000000001</v>
      </c>
      <c r="BL342" s="81">
        <v>0</v>
      </c>
      <c r="BM342" s="82"/>
      <c r="BN342" s="81">
        <v>0</v>
      </c>
      <c r="BO342" s="81">
        <v>0</v>
      </c>
      <c r="BP342" s="81">
        <v>4</v>
      </c>
      <c r="BQ342" s="81">
        <v>0</v>
      </c>
      <c r="BR342" s="81">
        <v>1</v>
      </c>
      <c r="BS342" s="81">
        <v>0</v>
      </c>
      <c r="BT342"/>
      <c r="BU342" s="80">
        <v>34.597000000000001</v>
      </c>
      <c r="BV342" s="80">
        <v>25.846</v>
      </c>
      <c r="BW342" s="80">
        <v>0</v>
      </c>
      <c r="BX342" s="80">
        <v>0</v>
      </c>
      <c r="BY342" s="80">
        <v>0</v>
      </c>
      <c r="BZ342" s="80">
        <v>0</v>
      </c>
      <c r="CA342" s="80">
        <v>0</v>
      </c>
      <c r="CB342" s="80">
        <v>0</v>
      </c>
      <c r="CC342" s="80">
        <v>0</v>
      </c>
    </row>
    <row r="343" spans="1:81">
      <c r="A343" s="80" t="s">
        <v>2148</v>
      </c>
      <c r="B343" s="80">
        <v>233</v>
      </c>
      <c r="C343" s="80">
        <v>12</v>
      </c>
      <c r="D343" s="80">
        <v>14</v>
      </c>
      <c r="E343" s="80">
        <v>2015</v>
      </c>
      <c r="F343" s="80" t="s">
        <v>91</v>
      </c>
      <c r="G343" s="80" t="s">
        <v>2136</v>
      </c>
      <c r="H343" s="80" t="s">
        <v>2137</v>
      </c>
      <c r="I343" s="177"/>
      <c r="J343" s="81">
        <v>45.095383672958647</v>
      </c>
      <c r="K343" s="81">
        <v>1.6956941124774947</v>
      </c>
      <c r="L343" s="81">
        <v>3.8457028530556654</v>
      </c>
      <c r="M343" s="81">
        <v>26.40955572142007</v>
      </c>
      <c r="N343" s="81">
        <v>34.795203191219187</v>
      </c>
      <c r="O343" s="81">
        <v>26.415147677121723</v>
      </c>
      <c r="P343" s="81">
        <v>25.794843747781478</v>
      </c>
      <c r="Q343" s="81">
        <v>1.7671756074774259</v>
      </c>
      <c r="R343" s="81">
        <v>0</v>
      </c>
      <c r="S343" s="81">
        <v>2.3451108023430391</v>
      </c>
      <c r="T343" s="82"/>
      <c r="U343" s="81">
        <v>6315421</v>
      </c>
      <c r="V343" s="81">
        <v>687</v>
      </c>
      <c r="W343" s="81">
        <v>86</v>
      </c>
      <c r="X343" s="81">
        <v>5069</v>
      </c>
      <c r="Y343" s="81">
        <v>7526</v>
      </c>
      <c r="Z343" s="81">
        <v>15347</v>
      </c>
      <c r="AA343" s="81">
        <v>5133</v>
      </c>
      <c r="AB343" s="81">
        <v>24322</v>
      </c>
      <c r="AC343" s="81">
        <v>0</v>
      </c>
      <c r="AD343" s="81">
        <v>2.3451108023430391</v>
      </c>
      <c r="AE343" s="82"/>
      <c r="AF343" s="81">
        <v>62860736.218176939</v>
      </c>
      <c r="AG343" s="81">
        <v>1223708.6334110391</v>
      </c>
      <c r="AH343" s="81">
        <v>760100.17868210352</v>
      </c>
      <c r="AI343" s="81">
        <v>33976273.52638413</v>
      </c>
      <c r="AJ343" s="81">
        <v>42002442.082975194</v>
      </c>
      <c r="AK343" s="81">
        <v>0</v>
      </c>
      <c r="AL343" s="81">
        <v>0</v>
      </c>
      <c r="AM343" s="81">
        <v>3333228.0730473069</v>
      </c>
      <c r="AN343" s="81">
        <v>0</v>
      </c>
      <c r="AO343" s="81">
        <v>0</v>
      </c>
      <c r="AP343" s="82"/>
      <c r="AQ343" s="81">
        <v>235</v>
      </c>
      <c r="AR343" s="81">
        <v>27</v>
      </c>
      <c r="AS343" s="81">
        <v>0</v>
      </c>
      <c r="AT343" s="81">
        <v>0</v>
      </c>
      <c r="AU343" s="81">
        <v>0</v>
      </c>
      <c r="AV343" s="81">
        <v>1</v>
      </c>
      <c r="AW343" s="81" t="s">
        <v>564</v>
      </c>
      <c r="AX343" s="82"/>
      <c r="AY343" s="81">
        <v>1010.2</v>
      </c>
      <c r="AZ343" s="81">
        <v>5636</v>
      </c>
      <c r="BA343" s="81">
        <v>0</v>
      </c>
      <c r="BB343" s="81">
        <v>0</v>
      </c>
      <c r="BC343" s="81">
        <v>0</v>
      </c>
      <c r="BD343" s="81">
        <v>975.1</v>
      </c>
      <c r="BE343" s="81" t="s">
        <v>564</v>
      </c>
      <c r="BF343" s="82"/>
      <c r="BG343" s="81">
        <v>0</v>
      </c>
      <c r="BH343" s="81">
        <v>0</v>
      </c>
      <c r="BI343" s="81">
        <v>30.343</v>
      </c>
      <c r="BJ343" s="81">
        <v>0</v>
      </c>
      <c r="BK343" s="81">
        <v>27.06</v>
      </c>
      <c r="BL343" s="81">
        <v>0</v>
      </c>
      <c r="BM343" s="82"/>
      <c r="BN343" s="81">
        <v>0</v>
      </c>
      <c r="BO343" s="81">
        <v>0</v>
      </c>
      <c r="BP343" s="81">
        <v>4</v>
      </c>
      <c r="BQ343" s="81">
        <v>0</v>
      </c>
      <c r="BR343" s="81">
        <v>1</v>
      </c>
      <c r="BS343" s="81">
        <v>0</v>
      </c>
      <c r="BT343"/>
      <c r="BU343" s="80">
        <v>31.422000000000001</v>
      </c>
      <c r="BV343" s="80">
        <v>25.981000000000002</v>
      </c>
      <c r="BW343" s="80">
        <v>0</v>
      </c>
      <c r="BX343" s="80">
        <v>0</v>
      </c>
      <c r="BY343" s="80">
        <v>0</v>
      </c>
      <c r="BZ343" s="80">
        <v>0</v>
      </c>
      <c r="CA343" s="80">
        <v>0</v>
      </c>
      <c r="CB343" s="80">
        <v>0</v>
      </c>
      <c r="CC343" s="80">
        <v>0</v>
      </c>
    </row>
    <row r="344" spans="1:81">
      <c r="A344" s="80" t="s">
        <v>2149</v>
      </c>
      <c r="B344" s="80">
        <v>234</v>
      </c>
      <c r="C344" s="80">
        <v>13</v>
      </c>
      <c r="D344" s="80">
        <v>14</v>
      </c>
      <c r="E344" s="80">
        <v>2016</v>
      </c>
      <c r="F344" s="80" t="s">
        <v>92</v>
      </c>
      <c r="G344" s="80" t="s">
        <v>2136</v>
      </c>
      <c r="H344" s="80" t="s">
        <v>2137</v>
      </c>
      <c r="I344" s="177"/>
      <c r="J344" s="81">
        <v>38.908393950204903</v>
      </c>
      <c r="K344" s="81">
        <v>1.6934199941560444</v>
      </c>
      <c r="L344" s="81">
        <v>4.4897453543774448</v>
      </c>
      <c r="M344" s="81">
        <v>22.484669630008927</v>
      </c>
      <c r="N344" s="81">
        <v>34.668415460221496</v>
      </c>
      <c r="O344" s="81">
        <v>26.084174986852574</v>
      </c>
      <c r="P344" s="81">
        <v>25.785237304060232</v>
      </c>
      <c r="Q344" s="81">
        <v>1.7003248064644914</v>
      </c>
      <c r="R344" s="81">
        <v>0</v>
      </c>
      <c r="S344" s="81">
        <v>2.3531160784780369</v>
      </c>
      <c r="T344" s="82"/>
      <c r="U344" s="81">
        <v>5789941</v>
      </c>
      <c r="V344" s="81">
        <v>687</v>
      </c>
      <c r="W344" s="81">
        <v>86</v>
      </c>
      <c r="X344" s="81">
        <v>5069</v>
      </c>
      <c r="Y344" s="81">
        <v>7538</v>
      </c>
      <c r="Z344" s="81">
        <v>15341</v>
      </c>
      <c r="AA344" s="81">
        <v>5307</v>
      </c>
      <c r="AB344" s="81">
        <v>24073</v>
      </c>
      <c r="AC344" s="81">
        <v>0</v>
      </c>
      <c r="AD344" s="81">
        <v>2.3531160784780369</v>
      </c>
      <c r="AE344" s="82"/>
      <c r="AF344" s="81">
        <v>54228015.528001703</v>
      </c>
      <c r="AG344" s="81">
        <v>1185043.2680293261</v>
      </c>
      <c r="AH344" s="81">
        <v>675717.24729624868</v>
      </c>
      <c r="AI344" s="81">
        <v>31509318.121530131</v>
      </c>
      <c r="AJ344" s="81">
        <v>37783721.560047276</v>
      </c>
      <c r="AK344" s="81">
        <v>0</v>
      </c>
      <c r="AL344" s="81">
        <v>0</v>
      </c>
      <c r="AM344" s="81">
        <v>3301666.7474075682</v>
      </c>
      <c r="AN344" s="81">
        <v>0</v>
      </c>
      <c r="AO344" s="81">
        <v>0</v>
      </c>
      <c r="AP344" s="82"/>
      <c r="AQ344" s="81">
        <v>256</v>
      </c>
      <c r="AR344" s="81">
        <v>29</v>
      </c>
      <c r="AS344" s="81">
        <v>0</v>
      </c>
      <c r="AT344" s="81">
        <v>1</v>
      </c>
      <c r="AU344" s="81">
        <v>0</v>
      </c>
      <c r="AV344" s="81">
        <v>1</v>
      </c>
      <c r="AW344" s="81" t="s">
        <v>564</v>
      </c>
      <c r="AX344" s="82"/>
      <c r="AY344" s="81">
        <v>1121.4000000000001</v>
      </c>
      <c r="AZ344" s="81">
        <v>6148.8</v>
      </c>
      <c r="BA344" s="81">
        <v>0</v>
      </c>
      <c r="BB344" s="81">
        <v>120</v>
      </c>
      <c r="BC344" s="81">
        <v>0</v>
      </c>
      <c r="BD344" s="81">
        <v>1053.5</v>
      </c>
      <c r="BE344" s="81" t="s">
        <v>564</v>
      </c>
      <c r="BF344" s="82"/>
      <c r="BG344" s="81">
        <v>0</v>
      </c>
      <c r="BH344" s="81">
        <v>0</v>
      </c>
      <c r="BI344" s="81">
        <v>28.247</v>
      </c>
      <c r="BJ344" s="81">
        <v>0</v>
      </c>
      <c r="BK344" s="81">
        <v>24.899000000000001</v>
      </c>
      <c r="BL344" s="81">
        <v>0</v>
      </c>
      <c r="BM344" s="82"/>
      <c r="BN344" s="81">
        <v>0</v>
      </c>
      <c r="BO344" s="81">
        <v>0</v>
      </c>
      <c r="BP344" s="81">
        <v>3</v>
      </c>
      <c r="BQ344" s="81">
        <v>0</v>
      </c>
      <c r="BR344" s="81">
        <v>1</v>
      </c>
      <c r="BS344" s="81">
        <v>0</v>
      </c>
      <c r="BT344"/>
      <c r="BU344" s="80">
        <v>28.247</v>
      </c>
      <c r="BV344" s="80">
        <v>24.899000000000001</v>
      </c>
      <c r="BW344" s="80">
        <v>0</v>
      </c>
      <c r="BX344" s="80">
        <v>0</v>
      </c>
      <c r="BY344" s="80">
        <v>0</v>
      </c>
      <c r="BZ344" s="80">
        <v>0</v>
      </c>
      <c r="CA344" s="80">
        <v>0</v>
      </c>
      <c r="CB344" s="80">
        <v>0</v>
      </c>
      <c r="CC344" s="80">
        <v>0</v>
      </c>
    </row>
    <row r="345" spans="1:81">
      <c r="A345" s="80" t="s">
        <v>2150</v>
      </c>
      <c r="B345" s="80">
        <v>235</v>
      </c>
      <c r="C345" s="80">
        <v>14</v>
      </c>
      <c r="D345" s="80">
        <v>14</v>
      </c>
      <c r="E345" s="80">
        <v>2017</v>
      </c>
      <c r="F345" s="80" t="s">
        <v>71</v>
      </c>
      <c r="G345" s="80" t="s">
        <v>2136</v>
      </c>
      <c r="H345" s="80" t="s">
        <v>2137</v>
      </c>
      <c r="I345" s="177"/>
      <c r="J345" s="81">
        <v>32.479601312572797</v>
      </c>
      <c r="K345" s="81">
        <v>1.6275008901316597</v>
      </c>
      <c r="L345" s="81">
        <v>3.9876289058166896</v>
      </c>
      <c r="M345" s="81">
        <v>19.417455596386727</v>
      </c>
      <c r="N345" s="81">
        <v>36.9364587110651</v>
      </c>
      <c r="O345" s="81">
        <v>25.785656974359529</v>
      </c>
      <c r="P345" s="81">
        <v>25.356360131706758</v>
      </c>
      <c r="Q345" s="81">
        <v>1.6247360730913174</v>
      </c>
      <c r="R345" s="81">
        <v>0</v>
      </c>
      <c r="S345" s="81">
        <v>3.0207163571997446</v>
      </c>
      <c r="T345" s="82"/>
      <c r="U345" s="81">
        <v>5573721</v>
      </c>
      <c r="V345" s="81">
        <v>687</v>
      </c>
      <c r="W345" s="81">
        <v>86</v>
      </c>
      <c r="X345" s="81">
        <v>5069</v>
      </c>
      <c r="Y345" s="81">
        <v>7587</v>
      </c>
      <c r="Z345" s="81">
        <v>15417</v>
      </c>
      <c r="AA345" s="81">
        <v>5252</v>
      </c>
      <c r="AB345" s="81">
        <v>23788</v>
      </c>
      <c r="AC345" s="81">
        <v>0</v>
      </c>
      <c r="AD345" s="81">
        <v>3.0207163571997451</v>
      </c>
      <c r="AE345" s="82"/>
      <c r="AF345" s="81">
        <v>46805198.70767577</v>
      </c>
      <c r="AG345" s="81">
        <v>1161264.9580538501</v>
      </c>
      <c r="AH345" s="81">
        <v>805260.61135043378</v>
      </c>
      <c r="AI345" s="81">
        <v>28494405.110731199</v>
      </c>
      <c r="AJ345" s="81">
        <v>43110281.586533502</v>
      </c>
      <c r="AK345" s="81">
        <v>0</v>
      </c>
      <c r="AL345" s="81">
        <v>0</v>
      </c>
      <c r="AM345" s="81">
        <v>3267683.3931891071</v>
      </c>
      <c r="AN345" s="81">
        <v>0</v>
      </c>
      <c r="AO345" s="81">
        <v>0</v>
      </c>
      <c r="AP345" s="82"/>
      <c r="AQ345" s="81">
        <v>273</v>
      </c>
      <c r="AR345" s="81">
        <v>33</v>
      </c>
      <c r="AS345" s="81">
        <v>0</v>
      </c>
      <c r="AT345" s="81">
        <v>1</v>
      </c>
      <c r="AU345" s="81">
        <v>0</v>
      </c>
      <c r="AV345" s="81">
        <v>1</v>
      </c>
      <c r="AW345" s="81" t="s">
        <v>564</v>
      </c>
      <c r="AX345" s="82"/>
      <c r="AY345" s="81">
        <v>1204.7</v>
      </c>
      <c r="AZ345" s="81">
        <v>6306.7</v>
      </c>
      <c r="BA345" s="81">
        <v>0</v>
      </c>
      <c r="BB345" s="81">
        <v>120</v>
      </c>
      <c r="BC345" s="81">
        <v>0</v>
      </c>
      <c r="BD345" s="81">
        <v>1053.5</v>
      </c>
      <c r="BE345" s="81" t="s">
        <v>564</v>
      </c>
      <c r="BF345" s="82"/>
      <c r="BG345" s="81">
        <v>0</v>
      </c>
      <c r="BH345" s="81">
        <v>0</v>
      </c>
      <c r="BI345" s="81">
        <v>27.675000000000001</v>
      </c>
      <c r="BJ345" s="81">
        <v>0</v>
      </c>
      <c r="BK345" s="81">
        <v>25.210999999999999</v>
      </c>
      <c r="BL345" s="81">
        <v>0</v>
      </c>
      <c r="BM345" s="82"/>
      <c r="BN345" s="81">
        <v>0</v>
      </c>
      <c r="BO345" s="81">
        <v>0</v>
      </c>
      <c r="BP345" s="81">
        <v>3</v>
      </c>
      <c r="BQ345" s="81">
        <v>0</v>
      </c>
      <c r="BR345" s="81">
        <v>1</v>
      </c>
      <c r="BS345" s="81">
        <v>0</v>
      </c>
      <c r="BT345"/>
      <c r="BU345" s="80">
        <v>27.675000000000001</v>
      </c>
      <c r="BV345" s="80">
        <v>25.210999999999999</v>
      </c>
      <c r="BW345" s="80">
        <v>0</v>
      </c>
      <c r="BX345" s="80">
        <v>0</v>
      </c>
      <c r="BY345" s="80">
        <v>0</v>
      </c>
      <c r="BZ345" s="80">
        <v>0</v>
      </c>
      <c r="CA345" s="80">
        <v>0</v>
      </c>
      <c r="CB345" s="80">
        <v>0</v>
      </c>
      <c r="CC345" s="80">
        <v>0</v>
      </c>
    </row>
    <row r="346" spans="1:81">
      <c r="A346" s="80" t="s">
        <v>2151</v>
      </c>
      <c r="B346" s="80">
        <v>236</v>
      </c>
      <c r="C346" s="80">
        <v>15</v>
      </c>
      <c r="D346" s="80">
        <v>14</v>
      </c>
      <c r="E346" s="80">
        <v>2018</v>
      </c>
      <c r="F346" s="80" t="s">
        <v>93</v>
      </c>
      <c r="G346" s="80" t="s">
        <v>2136</v>
      </c>
      <c r="H346" s="80" t="s">
        <v>2137</v>
      </c>
      <c r="I346" s="177"/>
      <c r="J346" s="81">
        <v>35.387288102020484</v>
      </c>
      <c r="K346" s="81">
        <v>1.5452454028432561</v>
      </c>
      <c r="L346" s="81">
        <v>3.679743981232654</v>
      </c>
      <c r="M346" s="81">
        <v>19.618571762729189</v>
      </c>
      <c r="N346" s="81">
        <v>33.370424737812044</v>
      </c>
      <c r="O346" s="81">
        <v>25.279866150255575</v>
      </c>
      <c r="P346" s="81">
        <v>25.319051737026882</v>
      </c>
      <c r="Q346" s="81">
        <v>1.4871381031699196</v>
      </c>
      <c r="R346" s="81">
        <v>0</v>
      </c>
      <c r="S346" s="81">
        <v>3.0693916453298922</v>
      </c>
      <c r="T346" s="82"/>
      <c r="U346" s="81">
        <v>5769362</v>
      </c>
      <c r="V346" s="81">
        <v>687</v>
      </c>
      <c r="W346" s="81">
        <v>86</v>
      </c>
      <c r="X346" s="81">
        <v>5069</v>
      </c>
      <c r="Y346" s="81">
        <v>7609</v>
      </c>
      <c r="Z346" s="81">
        <v>15404</v>
      </c>
      <c r="AA346" s="81">
        <v>5297</v>
      </c>
      <c r="AB346" s="81">
        <v>23464</v>
      </c>
      <c r="AC346" s="81">
        <v>0</v>
      </c>
      <c r="AD346" s="81">
        <v>3.0693916453298922</v>
      </c>
      <c r="AE346" s="82"/>
      <c r="AF346" s="81">
        <v>50657788.789409377</v>
      </c>
      <c r="AG346" s="81">
        <v>1032087.154487854</v>
      </c>
      <c r="AH346" s="81">
        <v>764103.60483579163</v>
      </c>
      <c r="AI346" s="81">
        <v>28189663.784283239</v>
      </c>
      <c r="AJ346" s="81">
        <v>40620609.753987707</v>
      </c>
      <c r="AK346" s="81">
        <v>0</v>
      </c>
      <c r="AL346" s="81">
        <v>0</v>
      </c>
      <c r="AM346" s="81">
        <v>3229845.6617381289</v>
      </c>
      <c r="AN346" s="81">
        <v>0</v>
      </c>
      <c r="AO346" s="81">
        <v>0</v>
      </c>
      <c r="AP346" s="82"/>
      <c r="AQ346" s="81">
        <v>285</v>
      </c>
      <c r="AR346" s="81">
        <v>36</v>
      </c>
      <c r="AS346" s="81">
        <v>0</v>
      </c>
      <c r="AT346" s="81">
        <v>1</v>
      </c>
      <c r="AU346" s="81">
        <v>0</v>
      </c>
      <c r="AV346" s="81">
        <v>1</v>
      </c>
      <c r="AW346" s="81" t="s">
        <v>564</v>
      </c>
      <c r="AX346" s="82"/>
      <c r="AY346" s="81">
        <v>1270.5999999999999</v>
      </c>
      <c r="AZ346" s="81">
        <v>6386</v>
      </c>
      <c r="BA346" s="81">
        <v>0</v>
      </c>
      <c r="BB346" s="81">
        <v>120</v>
      </c>
      <c r="BC346" s="81">
        <v>0</v>
      </c>
      <c r="BD346" s="81">
        <v>1053.5</v>
      </c>
      <c r="BE346" s="81" t="s">
        <v>564</v>
      </c>
      <c r="BF346" s="82"/>
      <c r="BG346" s="81">
        <v>0</v>
      </c>
      <c r="BH346" s="81">
        <v>0</v>
      </c>
      <c r="BI346" s="81">
        <v>25.437000000000001</v>
      </c>
      <c r="BJ346" s="81">
        <v>0</v>
      </c>
      <c r="BK346" s="81">
        <v>25.44</v>
      </c>
      <c r="BL346" s="81">
        <v>0</v>
      </c>
      <c r="BM346" s="82"/>
      <c r="BN346" s="81">
        <v>0</v>
      </c>
      <c r="BO346" s="81">
        <v>0</v>
      </c>
      <c r="BP346" s="81">
        <v>3</v>
      </c>
      <c r="BQ346" s="81">
        <v>0</v>
      </c>
      <c r="BR346" s="81">
        <v>1</v>
      </c>
      <c r="BS346" s="81">
        <v>0</v>
      </c>
      <c r="BT346"/>
      <c r="BU346" s="80">
        <v>25.437000000000001</v>
      </c>
      <c r="BV346" s="80">
        <v>25.44</v>
      </c>
      <c r="BW346" s="80">
        <v>0</v>
      </c>
      <c r="BX346" s="80">
        <v>0</v>
      </c>
      <c r="BY346" s="80">
        <v>0</v>
      </c>
      <c r="BZ346" s="80">
        <v>0</v>
      </c>
      <c r="CA346" s="80">
        <v>0</v>
      </c>
      <c r="CB346" s="80">
        <v>0</v>
      </c>
      <c r="CC346" s="80">
        <v>0</v>
      </c>
    </row>
    <row r="347" spans="1:81">
      <c r="A347" s="80" t="s">
        <v>2152</v>
      </c>
      <c r="B347" s="80">
        <v>237</v>
      </c>
      <c r="C347" s="80">
        <v>16</v>
      </c>
      <c r="D347" s="80">
        <v>14</v>
      </c>
      <c r="E347" s="80">
        <v>2019</v>
      </c>
      <c r="F347" s="80" t="s">
        <v>73</v>
      </c>
      <c r="G347" s="80" t="s">
        <v>2136</v>
      </c>
      <c r="H347" s="80" t="s">
        <v>2137</v>
      </c>
      <c r="I347" s="177"/>
      <c r="J347" s="81">
        <v>29.328651702062402</v>
      </c>
      <c r="K347" s="81">
        <v>1.42907069779594</v>
      </c>
      <c r="L347" s="81">
        <v>3.7170642086239627</v>
      </c>
      <c r="M347" s="81">
        <v>19.238261980955848</v>
      </c>
      <c r="N347" s="81">
        <v>32.403353582825723</v>
      </c>
      <c r="O347" s="81">
        <v>24.569195631464599</v>
      </c>
      <c r="P347" s="81">
        <v>24.281917779552636</v>
      </c>
      <c r="Q347" s="81">
        <v>1.4291138657756137</v>
      </c>
      <c r="R347" s="81">
        <v>0</v>
      </c>
      <c r="S347" s="81">
        <v>2.949070902677712</v>
      </c>
      <c r="T347" s="82"/>
      <c r="U347" s="81">
        <v>5473142</v>
      </c>
      <c r="V347" s="81">
        <v>687</v>
      </c>
      <c r="W347" s="81">
        <v>86</v>
      </c>
      <c r="X347" s="81">
        <v>5069</v>
      </c>
      <c r="Y347" s="81">
        <v>7688</v>
      </c>
      <c r="Z347" s="81">
        <v>15382</v>
      </c>
      <c r="AA347" s="81">
        <v>5042</v>
      </c>
      <c r="AB347" s="81">
        <v>23159</v>
      </c>
      <c r="AC347" s="81">
        <v>0</v>
      </c>
      <c r="AD347" s="81">
        <v>2.949070902677712</v>
      </c>
      <c r="AE347" s="82"/>
      <c r="AF347" s="81">
        <v>42320296.937439486</v>
      </c>
      <c r="AG347" s="81">
        <v>998465.98350616824</v>
      </c>
      <c r="AH347" s="81">
        <v>811872.43250738643</v>
      </c>
      <c r="AI347" s="81">
        <v>28499980.99521729</v>
      </c>
      <c r="AJ347" s="81">
        <v>39856703.858954251</v>
      </c>
      <c r="AK347" s="81">
        <v>0</v>
      </c>
      <c r="AL347" s="81">
        <v>0</v>
      </c>
      <c r="AM347" s="81">
        <v>3154081.4591413415</v>
      </c>
      <c r="AN347" s="81">
        <v>0</v>
      </c>
      <c r="AO347" s="81">
        <v>0</v>
      </c>
      <c r="AP347" s="82"/>
      <c r="AQ347" s="81">
        <v>307</v>
      </c>
      <c r="AR347" s="81">
        <v>36</v>
      </c>
      <c r="AS347" s="81">
        <v>0</v>
      </c>
      <c r="AT347" s="81">
        <v>1</v>
      </c>
      <c r="AU347" s="81">
        <v>0</v>
      </c>
      <c r="AV347" s="81">
        <v>2</v>
      </c>
      <c r="AW347" s="81" t="s">
        <v>564</v>
      </c>
      <c r="AX347" s="82"/>
      <c r="AY347" s="81">
        <v>1384.3</v>
      </c>
      <c r="AZ347" s="81">
        <v>6386.2</v>
      </c>
      <c r="BA347" s="81">
        <v>0</v>
      </c>
      <c r="BB347" s="81">
        <v>120</v>
      </c>
      <c r="BC347" s="81">
        <v>0</v>
      </c>
      <c r="BD347" s="81">
        <v>1102.5</v>
      </c>
      <c r="BE347" s="81" t="s">
        <v>564</v>
      </c>
      <c r="BF347" s="82"/>
      <c r="BG347" s="81">
        <v>0</v>
      </c>
      <c r="BH347" s="81">
        <v>0</v>
      </c>
      <c r="BI347" s="81">
        <v>25.140999999999998</v>
      </c>
      <c r="BJ347" s="81">
        <v>0</v>
      </c>
      <c r="BK347" s="81">
        <v>26.568000000000001</v>
      </c>
      <c r="BL347" s="81">
        <v>0</v>
      </c>
      <c r="BM347" s="82"/>
      <c r="BN347" s="81">
        <v>0</v>
      </c>
      <c r="BO347" s="81">
        <v>0</v>
      </c>
      <c r="BP347" s="81">
        <v>3</v>
      </c>
      <c r="BQ347" s="81">
        <v>0</v>
      </c>
      <c r="BR347" s="81">
        <v>1</v>
      </c>
      <c r="BS347" s="81">
        <v>0</v>
      </c>
      <c r="BT347"/>
      <c r="BU347" s="80">
        <v>25.140999999999998</v>
      </c>
      <c r="BV347" s="80">
        <v>26.568000000000001</v>
      </c>
      <c r="BW347" s="80">
        <v>0</v>
      </c>
      <c r="BX347" s="80">
        <v>0</v>
      </c>
      <c r="BY347" s="80">
        <v>0</v>
      </c>
      <c r="BZ347" s="80">
        <v>0</v>
      </c>
      <c r="CA347" s="80">
        <v>0</v>
      </c>
      <c r="CB347" s="80">
        <v>0</v>
      </c>
      <c r="CC347" s="80">
        <v>0</v>
      </c>
    </row>
    <row r="348" spans="1:81">
      <c r="A348" s="80" t="s">
        <v>2153</v>
      </c>
      <c r="B348" s="80">
        <v>238</v>
      </c>
      <c r="C348" s="80">
        <v>17</v>
      </c>
      <c r="D348" s="80">
        <v>14</v>
      </c>
      <c r="E348" s="80">
        <v>2020</v>
      </c>
      <c r="F348" s="80" t="s">
        <v>218</v>
      </c>
      <c r="G348" s="80" t="s">
        <v>2136</v>
      </c>
      <c r="H348" s="80" t="s">
        <v>2137</v>
      </c>
      <c r="I348" s="177"/>
      <c r="J348" s="81">
        <v>24.195788482772819</v>
      </c>
      <c r="K348" s="81">
        <v>1.738798539926905</v>
      </c>
      <c r="L348" s="81">
        <v>3.5569797227108579</v>
      </c>
      <c r="M348" s="81">
        <v>18.878171959522501</v>
      </c>
      <c r="N348" s="81">
        <v>30.347836849375007</v>
      </c>
      <c r="O348" s="81">
        <v>21.589066476200031</v>
      </c>
      <c r="P348" s="81">
        <v>23.186857508584318</v>
      </c>
      <c r="Q348" s="81">
        <v>1.3463650478058902</v>
      </c>
      <c r="R348" s="81">
        <v>0</v>
      </c>
      <c r="S348" s="81">
        <v>2.857422610897995</v>
      </c>
      <c r="T348" s="82"/>
      <c r="U348" s="81">
        <v>4665551</v>
      </c>
      <c r="V348" s="81">
        <v>739</v>
      </c>
      <c r="W348" s="81">
        <v>104</v>
      </c>
      <c r="X348" s="81">
        <v>5060</v>
      </c>
      <c r="Y348" s="81">
        <v>7740</v>
      </c>
      <c r="Z348" s="81">
        <v>15427</v>
      </c>
      <c r="AA348" s="81">
        <v>5231</v>
      </c>
      <c r="AB348" s="81">
        <v>22834</v>
      </c>
      <c r="AC348" s="81">
        <v>0</v>
      </c>
      <c r="AD348" s="81">
        <v>2.857422610897995</v>
      </c>
      <c r="AE348" s="82"/>
      <c r="AF348" s="81">
        <v>37814917.424058072</v>
      </c>
      <c r="AG348" s="81">
        <v>1178200.3996404863</v>
      </c>
      <c r="AH348" s="81">
        <v>879843.30522179406</v>
      </c>
      <c r="AI348" s="81">
        <v>29743901.696277492</v>
      </c>
      <c r="AJ348" s="81">
        <v>40951740.587183066</v>
      </c>
      <c r="AK348" s="81"/>
      <c r="AL348" s="81"/>
      <c r="AM348" s="81">
        <v>2980090.6910312455</v>
      </c>
      <c r="AN348" s="81"/>
      <c r="AO348" s="81"/>
      <c r="AP348" s="82"/>
      <c r="AQ348" s="81">
        <v>322</v>
      </c>
      <c r="AR348" s="81">
        <v>36</v>
      </c>
      <c r="AS348" s="81">
        <v>0</v>
      </c>
      <c r="AT348" s="81">
        <v>1</v>
      </c>
      <c r="AU348" s="81">
        <v>0</v>
      </c>
      <c r="AV348" s="81">
        <v>2</v>
      </c>
      <c r="AW348" s="81">
        <v>0</v>
      </c>
      <c r="AX348" s="82"/>
      <c r="AY348" s="81">
        <v>1443.2</v>
      </c>
      <c r="AZ348" s="81">
        <v>6386.2</v>
      </c>
      <c r="BA348" s="81">
        <v>0</v>
      </c>
      <c r="BB348" s="81">
        <v>120</v>
      </c>
      <c r="BC348" s="81">
        <v>0</v>
      </c>
      <c r="BD348" s="81">
        <v>1102.5</v>
      </c>
      <c r="BE348" s="81">
        <v>0</v>
      </c>
      <c r="BF348" s="82"/>
      <c r="BG348" s="81">
        <v>0</v>
      </c>
      <c r="BH348" s="81">
        <v>0</v>
      </c>
      <c r="BI348" s="81">
        <v>26.509</v>
      </c>
      <c r="BJ348" s="81">
        <v>0</v>
      </c>
      <c r="BK348" s="81">
        <v>25.088000000000001</v>
      </c>
      <c r="BL348" s="81">
        <v>0</v>
      </c>
      <c r="BM348" s="82"/>
      <c r="BN348" s="81">
        <v>0</v>
      </c>
      <c r="BO348" s="81">
        <v>0</v>
      </c>
      <c r="BP348" s="81">
        <v>3</v>
      </c>
      <c r="BQ348" s="81">
        <v>0</v>
      </c>
      <c r="BR348" s="81">
        <v>1</v>
      </c>
      <c r="BS348" s="81">
        <v>0</v>
      </c>
      <c r="BT348"/>
      <c r="BU348" s="80">
        <v>26.509</v>
      </c>
      <c r="BV348" s="80">
        <v>25.088000000000001</v>
      </c>
      <c r="BW348" s="80">
        <v>0</v>
      </c>
      <c r="BX348" s="80">
        <v>0</v>
      </c>
      <c r="BY348" s="80">
        <v>0</v>
      </c>
      <c r="BZ348" s="80">
        <v>0</v>
      </c>
      <c r="CA348" s="80">
        <v>0</v>
      </c>
      <c r="CB348" s="80">
        <v>0</v>
      </c>
      <c r="CC348" s="80">
        <v>0</v>
      </c>
    </row>
    <row r="349" spans="1:81">
      <c r="A349" s="80" t="s">
        <v>2154</v>
      </c>
      <c r="B349" s="80">
        <v>238</v>
      </c>
      <c r="C349" s="80">
        <v>18</v>
      </c>
      <c r="D349" s="80">
        <v>14</v>
      </c>
      <c r="E349" s="80">
        <v>2021</v>
      </c>
      <c r="F349" s="80" t="s">
        <v>75</v>
      </c>
      <c r="G349" s="174" t="s">
        <v>2136</v>
      </c>
      <c r="H349" s="80" t="s">
        <v>2137</v>
      </c>
      <c r="I349" s="177"/>
      <c r="J349" s="81">
        <v>26.01096399072437</v>
      </c>
      <c r="K349" s="81">
        <v>1.8107144571116955</v>
      </c>
      <c r="L349" s="81">
        <v>3.0905187544707187</v>
      </c>
      <c r="M349" s="81">
        <v>19.731650340765089</v>
      </c>
      <c r="N349" s="81">
        <v>30.655243559193554</v>
      </c>
      <c r="O349" s="81">
        <v>20.765519643621147</v>
      </c>
      <c r="P349" s="81">
        <v>23.703697319935909</v>
      </c>
      <c r="Q349" s="81">
        <v>1.3398476249150963</v>
      </c>
      <c r="R349" s="81">
        <v>0</v>
      </c>
      <c r="S349" s="81">
        <v>2.2708799084346629</v>
      </c>
      <c r="T349" s="82"/>
      <c r="U349" s="81">
        <v>5436627</v>
      </c>
      <c r="V349" s="81">
        <v>739</v>
      </c>
      <c r="W349" s="81">
        <v>104</v>
      </c>
      <c r="X349" s="81">
        <v>5060</v>
      </c>
      <c r="Y349" s="81">
        <v>7741</v>
      </c>
      <c r="Z349" s="81">
        <v>15279</v>
      </c>
      <c r="AA349" s="81">
        <v>5215</v>
      </c>
      <c r="AB349" s="81">
        <v>22454</v>
      </c>
      <c r="AC349" s="81">
        <v>0</v>
      </c>
      <c r="AD349" s="81">
        <v>2.2708799084346629</v>
      </c>
      <c r="AE349" s="82"/>
      <c r="AF349" s="81">
        <v>39179571.485412888</v>
      </c>
      <c r="AG349" s="81">
        <v>1195286.7248715919</v>
      </c>
      <c r="AH349" s="81">
        <v>691216.65883628791</v>
      </c>
      <c r="AI349" s="81">
        <v>30550916.332178872</v>
      </c>
      <c r="AJ349" s="81">
        <v>39532650.873085275</v>
      </c>
      <c r="AK349" s="81">
        <v>0</v>
      </c>
      <c r="AL349" s="81">
        <v>0</v>
      </c>
      <c r="AM349" s="81">
        <v>2947399.3368364065</v>
      </c>
      <c r="AN349" s="81">
        <v>0</v>
      </c>
      <c r="AO349" s="81">
        <v>0</v>
      </c>
      <c r="AP349" s="82"/>
      <c r="AQ349" s="81">
        <v>329</v>
      </c>
      <c r="AR349" s="81">
        <v>37</v>
      </c>
      <c r="AS349" s="81">
        <v>0</v>
      </c>
      <c r="AT349" s="81">
        <v>1</v>
      </c>
      <c r="AU349" s="81">
        <v>0</v>
      </c>
      <c r="AV349" s="81">
        <v>2</v>
      </c>
      <c r="AW349" s="81"/>
      <c r="AX349" s="82"/>
      <c r="AY349" s="81">
        <v>1502.6</v>
      </c>
      <c r="AZ349" s="81">
        <v>6408.2</v>
      </c>
      <c r="BA349" s="81">
        <v>0</v>
      </c>
      <c r="BB349" s="81">
        <v>120</v>
      </c>
      <c r="BC349" s="81">
        <v>0</v>
      </c>
      <c r="BD349" s="81">
        <v>1102.5</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2155</v>
      </c>
      <c r="B350" s="80">
        <v>238</v>
      </c>
      <c r="C350" s="80">
        <v>19</v>
      </c>
      <c r="D350" s="80">
        <v>14</v>
      </c>
      <c r="E350" s="80">
        <v>2022</v>
      </c>
      <c r="F350" s="80" t="s">
        <v>568</v>
      </c>
      <c r="G350" s="174" t="s">
        <v>2136</v>
      </c>
      <c r="H350" s="80" t="s">
        <v>2137</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350</v>
      </c>
      <c r="AR350" s="81">
        <v>37</v>
      </c>
      <c r="AS350" s="81">
        <v>0</v>
      </c>
      <c r="AT350" s="81">
        <v>1</v>
      </c>
      <c r="AU350" s="81">
        <v>0</v>
      </c>
      <c r="AV350" s="81">
        <v>2</v>
      </c>
      <c r="AW350" s="81"/>
      <c r="AX350" s="82"/>
      <c r="AY350" s="81">
        <v>1625.6</v>
      </c>
      <c r="AZ350" s="81">
        <v>6408.2</v>
      </c>
      <c r="BA350" s="81">
        <v>0</v>
      </c>
      <c r="BB350" s="81">
        <v>120</v>
      </c>
      <c r="BC350" s="81">
        <v>0</v>
      </c>
      <c r="BD350" s="81">
        <v>1102.5</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2156</v>
      </c>
      <c r="B351" s="80">
        <v>375</v>
      </c>
      <c r="C351" s="80">
        <v>1</v>
      </c>
      <c r="D351" s="80">
        <v>23</v>
      </c>
      <c r="E351" s="80">
        <v>1990</v>
      </c>
      <c r="F351" s="80" t="s">
        <v>562</v>
      </c>
      <c r="G351" s="80" t="s">
        <v>2157</v>
      </c>
      <c r="H351" s="80" t="s">
        <v>2158</v>
      </c>
      <c r="I351" s="177"/>
      <c r="J351" s="81">
        <v>83.033046288107059</v>
      </c>
      <c r="K351" s="81">
        <v>3.6396510470432659</v>
      </c>
      <c r="L351" s="81">
        <v>0.52935291531437678</v>
      </c>
      <c r="M351" s="81">
        <v>8.235857419271376</v>
      </c>
      <c r="N351" s="81">
        <v>18.298526747880963</v>
      </c>
      <c r="O351" s="81">
        <v>20.162324889317048</v>
      </c>
      <c r="P351" s="81">
        <v>20.917495689942438</v>
      </c>
      <c r="Q351" s="81">
        <v>1.2960839001645852</v>
      </c>
      <c r="R351" s="81">
        <v>0</v>
      </c>
      <c r="S351" s="81">
        <v>1.2830156618526041</v>
      </c>
      <c r="T351" s="82"/>
      <c r="U351" s="81">
        <v>6943406</v>
      </c>
      <c r="V351" s="81">
        <v>977</v>
      </c>
      <c r="W351" s="81">
        <v>7</v>
      </c>
      <c r="X351" s="81">
        <v>2898</v>
      </c>
      <c r="Y351" s="81">
        <v>5277</v>
      </c>
      <c r="Z351" s="81">
        <v>8293</v>
      </c>
      <c r="AA351" s="81">
        <v>5079</v>
      </c>
      <c r="AB351" s="81">
        <v>21044</v>
      </c>
      <c r="AC351" s="81">
        <v>0</v>
      </c>
      <c r="AD351" s="81">
        <v>1.2830156618526041</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2159</v>
      </c>
      <c r="B352" s="80">
        <v>376</v>
      </c>
      <c r="C352" s="80">
        <v>2</v>
      </c>
      <c r="D352" s="80">
        <v>23</v>
      </c>
      <c r="E352" s="80">
        <v>2005</v>
      </c>
      <c r="F352" s="80" t="s">
        <v>565</v>
      </c>
      <c r="G352" s="80" t="s">
        <v>2157</v>
      </c>
      <c r="H352" s="80" t="s">
        <v>2158</v>
      </c>
      <c r="I352" s="177"/>
      <c r="J352" s="81">
        <v>81.854409830204489</v>
      </c>
      <c r="K352" s="81">
        <v>2.4909453367007255</v>
      </c>
      <c r="L352" s="81">
        <v>4.9017856986277382</v>
      </c>
      <c r="M352" s="81">
        <v>17.445273241224236</v>
      </c>
      <c r="N352" s="81">
        <v>27.651360782981346</v>
      </c>
      <c r="O352" s="81">
        <v>30.731183159763404</v>
      </c>
      <c r="P352" s="81">
        <v>20.979584155518769</v>
      </c>
      <c r="Q352" s="81">
        <v>1.4181971352539082</v>
      </c>
      <c r="R352" s="81">
        <v>0</v>
      </c>
      <c r="S352" s="81">
        <v>1.8800175499377378</v>
      </c>
      <c r="T352" s="82"/>
      <c r="U352" s="81">
        <v>7150521</v>
      </c>
      <c r="V352" s="81">
        <v>906</v>
      </c>
      <c r="W352" s="81">
        <v>68</v>
      </c>
      <c r="X352" s="81">
        <v>3255</v>
      </c>
      <c r="Y352" s="81">
        <v>6819</v>
      </c>
      <c r="Z352" s="81">
        <v>14627</v>
      </c>
      <c r="AA352" s="81">
        <v>4172</v>
      </c>
      <c r="AB352" s="81">
        <v>24072</v>
      </c>
      <c r="AC352" s="81">
        <v>0</v>
      </c>
      <c r="AD352" s="81">
        <v>1.8800175499377378</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2160</v>
      </c>
      <c r="B353" s="80">
        <v>377</v>
      </c>
      <c r="C353" s="80">
        <v>3</v>
      </c>
      <c r="D353" s="80">
        <v>23</v>
      </c>
      <c r="E353" s="80">
        <v>2006</v>
      </c>
      <c r="F353" s="80" t="s">
        <v>566</v>
      </c>
      <c r="G353" s="80" t="s">
        <v>2157</v>
      </c>
      <c r="H353" s="80" t="s">
        <v>2158</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2161</v>
      </c>
      <c r="B354" s="80">
        <v>378</v>
      </c>
      <c r="C354" s="80">
        <v>4</v>
      </c>
      <c r="D354" s="80">
        <v>23</v>
      </c>
      <c r="E354" s="80">
        <v>2007</v>
      </c>
      <c r="F354" s="80" t="s">
        <v>567</v>
      </c>
      <c r="G354" s="80" t="s">
        <v>2157</v>
      </c>
      <c r="H354" s="80" t="s">
        <v>2158</v>
      </c>
      <c r="I354" s="177"/>
      <c r="J354" s="81">
        <v>65.666454106502499</v>
      </c>
      <c r="K354" s="81">
        <v>2.0747666974523686</v>
      </c>
      <c r="L354" s="81">
        <v>4.2234061956799529</v>
      </c>
      <c r="M354" s="81">
        <v>17.837475738051829</v>
      </c>
      <c r="N354" s="81">
        <v>29.889914288852651</v>
      </c>
      <c r="O354" s="81">
        <v>29.865118080220377</v>
      </c>
      <c r="P354" s="81">
        <v>20.967294791052243</v>
      </c>
      <c r="Q354" s="81">
        <v>1.4953341353165313</v>
      </c>
      <c r="R354" s="81">
        <v>0</v>
      </c>
      <c r="S354" s="81">
        <v>2.3522478915546716</v>
      </c>
      <c r="T354" s="82"/>
      <c r="U354" s="81">
        <v>7047048</v>
      </c>
      <c r="V354" s="81">
        <v>744</v>
      </c>
      <c r="W354" s="81">
        <v>71</v>
      </c>
      <c r="X354" s="81">
        <v>3996</v>
      </c>
      <c r="Y354" s="81">
        <v>6966</v>
      </c>
      <c r="Z354" s="81">
        <v>14777</v>
      </c>
      <c r="AA354" s="81">
        <v>4106</v>
      </c>
      <c r="AB354" s="81">
        <v>24039</v>
      </c>
      <c r="AC354" s="81">
        <v>0</v>
      </c>
      <c r="AD354" s="81">
        <v>2.3522478915546716</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2162</v>
      </c>
      <c r="B355" s="80">
        <v>379</v>
      </c>
      <c r="C355" s="80">
        <v>5</v>
      </c>
      <c r="D355" s="80">
        <v>23</v>
      </c>
      <c r="E355" s="80">
        <v>2008</v>
      </c>
      <c r="F355" s="80" t="s">
        <v>84</v>
      </c>
      <c r="G355" s="80" t="s">
        <v>2157</v>
      </c>
      <c r="H355" s="80" t="s">
        <v>2158</v>
      </c>
      <c r="I355" s="177"/>
      <c r="J355" s="81">
        <v>56.182132463399633</v>
      </c>
      <c r="K355" s="81">
        <v>1.544003332651013</v>
      </c>
      <c r="L355" s="81">
        <v>3.6545192266174569</v>
      </c>
      <c r="M355" s="81">
        <v>18.899909629949416</v>
      </c>
      <c r="N355" s="81">
        <v>31.365155344397071</v>
      </c>
      <c r="O355" s="81">
        <v>29.008649651506673</v>
      </c>
      <c r="P355" s="81">
        <v>20.392525821054058</v>
      </c>
      <c r="Q355" s="81">
        <v>1.4736077501659861</v>
      </c>
      <c r="R355" s="81">
        <v>0</v>
      </c>
      <c r="S355" s="81">
        <v>2.1699789961404528</v>
      </c>
      <c r="T355" s="82"/>
      <c r="U355" s="81">
        <v>6545791</v>
      </c>
      <c r="V355" s="81">
        <v>744</v>
      </c>
      <c r="W355" s="81">
        <v>71</v>
      </c>
      <c r="X355" s="81">
        <v>3996</v>
      </c>
      <c r="Y355" s="81">
        <v>7071</v>
      </c>
      <c r="Z355" s="81">
        <v>14857</v>
      </c>
      <c r="AA355" s="81">
        <v>3998</v>
      </c>
      <c r="AB355" s="81">
        <v>24079</v>
      </c>
      <c r="AC355" s="81">
        <v>0</v>
      </c>
      <c r="AD355" s="81">
        <v>2.1699789961404528</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2163</v>
      </c>
      <c r="B356" s="80">
        <v>380</v>
      </c>
      <c r="C356" s="80">
        <v>6</v>
      </c>
      <c r="D356" s="80">
        <v>23</v>
      </c>
      <c r="E356" s="80">
        <v>2009</v>
      </c>
      <c r="F356" s="80" t="s">
        <v>85</v>
      </c>
      <c r="G356" s="80" t="s">
        <v>2157</v>
      </c>
      <c r="H356" s="80" t="s">
        <v>2158</v>
      </c>
      <c r="I356" s="177"/>
      <c r="J356" s="81">
        <v>33.358069547666744</v>
      </c>
      <c r="K356" s="81">
        <v>1.6280350581887864</v>
      </c>
      <c r="L356" s="81">
        <v>2.9473745734395256</v>
      </c>
      <c r="M356" s="81">
        <v>22.6901780172226</v>
      </c>
      <c r="N356" s="81">
        <v>29.293112824658564</v>
      </c>
      <c r="O356" s="81">
        <v>29.557424504184528</v>
      </c>
      <c r="P356" s="81">
        <v>19.555846273299636</v>
      </c>
      <c r="Q356" s="81">
        <v>1.4027717132806439</v>
      </c>
      <c r="R356" s="81">
        <v>0</v>
      </c>
      <c r="S356" s="81">
        <v>1.7949309332166106</v>
      </c>
      <c r="T356" s="82"/>
      <c r="U356" s="81">
        <v>3375887</v>
      </c>
      <c r="V356" s="81">
        <v>769</v>
      </c>
      <c r="W356" s="81">
        <v>76</v>
      </c>
      <c r="X356" s="81">
        <v>4917</v>
      </c>
      <c r="Y356" s="81">
        <v>7178</v>
      </c>
      <c r="Z356" s="81">
        <v>14942</v>
      </c>
      <c r="AA356" s="81">
        <v>3936</v>
      </c>
      <c r="AB356" s="81">
        <v>24062</v>
      </c>
      <c r="AC356" s="81">
        <v>0</v>
      </c>
      <c r="AD356" s="81">
        <v>1.7949309332166106</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9.8640000000000008</v>
      </c>
      <c r="BJ356" s="81">
        <v>0</v>
      </c>
      <c r="BK356" s="81">
        <v>32.615000000000002</v>
      </c>
      <c r="BL356" s="81">
        <v>0</v>
      </c>
      <c r="BM356" s="82"/>
      <c r="BN356" s="81">
        <v>0</v>
      </c>
      <c r="BO356" s="81">
        <v>0</v>
      </c>
      <c r="BP356" s="81">
        <v>2</v>
      </c>
      <c r="BQ356" s="81">
        <v>0</v>
      </c>
      <c r="BR356" s="81">
        <v>1</v>
      </c>
      <c r="BS356" s="81">
        <v>0</v>
      </c>
      <c r="BT356"/>
      <c r="BU356" s="80"/>
      <c r="BV356" s="80"/>
      <c r="BW356" s="80"/>
      <c r="BX356" s="80"/>
      <c r="BY356" s="80"/>
      <c r="BZ356" s="80"/>
      <c r="CA356" s="80"/>
      <c r="CB356" s="80"/>
      <c r="CC356" s="80"/>
    </row>
    <row r="357" spans="1:81">
      <c r="A357" s="80" t="s">
        <v>2164</v>
      </c>
      <c r="B357" s="80">
        <v>381</v>
      </c>
      <c r="C357" s="80">
        <v>7</v>
      </c>
      <c r="D357" s="80">
        <v>23</v>
      </c>
      <c r="E357" s="80">
        <v>2010</v>
      </c>
      <c r="F357" s="80" t="s">
        <v>86</v>
      </c>
      <c r="G357" s="80" t="s">
        <v>2157</v>
      </c>
      <c r="H357" s="80" t="s">
        <v>2158</v>
      </c>
      <c r="I357" s="177"/>
      <c r="J357" s="81">
        <v>34.337732362181917</v>
      </c>
      <c r="K357" s="81">
        <v>1.7231689013027662</v>
      </c>
      <c r="L357" s="81">
        <v>3.5101626342828145</v>
      </c>
      <c r="M357" s="81">
        <v>23.19937727785344</v>
      </c>
      <c r="N357" s="81">
        <v>33.10057365382449</v>
      </c>
      <c r="O357" s="81">
        <v>29.820418188163817</v>
      </c>
      <c r="P357" s="81">
        <v>19.669462602319069</v>
      </c>
      <c r="Q357" s="81">
        <v>1.46000804211133</v>
      </c>
      <c r="R357" s="81">
        <v>0</v>
      </c>
      <c r="S357" s="81">
        <v>1.9920067164061903</v>
      </c>
      <c r="T357" s="82"/>
      <c r="U357" s="81">
        <v>3260118</v>
      </c>
      <c r="V357" s="81">
        <v>769</v>
      </c>
      <c r="W357" s="81">
        <v>76</v>
      </c>
      <c r="X357" s="81">
        <v>4917</v>
      </c>
      <c r="Y357" s="81">
        <v>7243</v>
      </c>
      <c r="Z357" s="81">
        <v>15145</v>
      </c>
      <c r="AA357" s="81">
        <v>3860</v>
      </c>
      <c r="AB357" s="81">
        <v>23997</v>
      </c>
      <c r="AC357" s="81">
        <v>0</v>
      </c>
      <c r="AD357" s="81">
        <v>1.9920067164061903</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9.9949999999999992</v>
      </c>
      <c r="BJ357" s="81">
        <v>0</v>
      </c>
      <c r="BK357" s="81">
        <v>12.427</v>
      </c>
      <c r="BL357" s="81">
        <v>0</v>
      </c>
      <c r="BM357" s="82"/>
      <c r="BN357" s="81">
        <v>0</v>
      </c>
      <c r="BO357" s="81">
        <v>0</v>
      </c>
      <c r="BP357" s="81">
        <v>2</v>
      </c>
      <c r="BQ357" s="81">
        <v>0</v>
      </c>
      <c r="BR357" s="81">
        <v>1</v>
      </c>
      <c r="BS357" s="81">
        <v>0</v>
      </c>
      <c r="BT357"/>
      <c r="BU357" s="80">
        <v>22.422000000000001</v>
      </c>
      <c r="BV357" s="80">
        <v>0</v>
      </c>
      <c r="BW357" s="80">
        <v>0</v>
      </c>
      <c r="BX357" s="80">
        <v>0</v>
      </c>
      <c r="BY357" s="80">
        <v>0</v>
      </c>
      <c r="BZ357" s="80">
        <v>0</v>
      </c>
      <c r="CA357" s="80">
        <v>0</v>
      </c>
      <c r="CB357" s="80">
        <v>0</v>
      </c>
      <c r="CC357" s="80">
        <v>0</v>
      </c>
    </row>
    <row r="358" spans="1:81">
      <c r="A358" s="80" t="s">
        <v>2165</v>
      </c>
      <c r="B358" s="80">
        <v>382</v>
      </c>
      <c r="C358" s="80">
        <v>8</v>
      </c>
      <c r="D358" s="80">
        <v>23</v>
      </c>
      <c r="E358" s="80">
        <v>2011</v>
      </c>
      <c r="F358" s="80" t="s">
        <v>87</v>
      </c>
      <c r="G358" s="80" t="s">
        <v>2157</v>
      </c>
      <c r="H358" s="80" t="s">
        <v>2158</v>
      </c>
      <c r="I358" s="177"/>
      <c r="J358" s="81">
        <v>31.496868712695989</v>
      </c>
      <c r="K358" s="81">
        <v>2.2463509249445375</v>
      </c>
      <c r="L358" s="81">
        <v>2.9586648174112677</v>
      </c>
      <c r="M358" s="81">
        <v>26.557031406226667</v>
      </c>
      <c r="N358" s="81">
        <v>33.144220981309431</v>
      </c>
      <c r="O358" s="81">
        <v>29.500466505543613</v>
      </c>
      <c r="P358" s="81">
        <v>18.908056044365505</v>
      </c>
      <c r="Q358" s="81">
        <v>1.681121554296533</v>
      </c>
      <c r="R358" s="81">
        <v>0</v>
      </c>
      <c r="S358" s="81">
        <v>2.2318206530814226</v>
      </c>
      <c r="T358" s="82"/>
      <c r="U358" s="81">
        <v>2972705</v>
      </c>
      <c r="V358" s="81">
        <v>769</v>
      </c>
      <c r="W358" s="81">
        <v>76</v>
      </c>
      <c r="X358" s="81">
        <v>4917</v>
      </c>
      <c r="Y358" s="81">
        <v>7334</v>
      </c>
      <c r="Z358" s="81">
        <v>15308</v>
      </c>
      <c r="AA358" s="81">
        <v>3821</v>
      </c>
      <c r="AB358" s="81">
        <v>23955</v>
      </c>
      <c r="AC358" s="81">
        <v>0</v>
      </c>
      <c r="AD358" s="81">
        <v>2.2318206530814226</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6.0449999999999999</v>
      </c>
      <c r="BJ358" s="81">
        <v>0</v>
      </c>
      <c r="BK358" s="81">
        <v>48.384999999999998</v>
      </c>
      <c r="BL358" s="81">
        <v>0</v>
      </c>
      <c r="BM358" s="82"/>
      <c r="BN358" s="81">
        <v>0</v>
      </c>
      <c r="BO358" s="81">
        <v>0</v>
      </c>
      <c r="BP358" s="81">
        <v>1</v>
      </c>
      <c r="BQ358" s="81">
        <v>0</v>
      </c>
      <c r="BR358" s="81">
        <v>1</v>
      </c>
      <c r="BS358" s="81">
        <v>0</v>
      </c>
      <c r="BT358"/>
      <c r="BU358" s="80">
        <v>18.103000000000002</v>
      </c>
      <c r="BV358" s="80">
        <v>36.326999999999998</v>
      </c>
      <c r="BW358" s="80">
        <v>0</v>
      </c>
      <c r="BX358" s="80">
        <v>0</v>
      </c>
      <c r="BY358" s="80">
        <v>0</v>
      </c>
      <c r="BZ358" s="80">
        <v>0</v>
      </c>
      <c r="CA358" s="80">
        <v>0</v>
      </c>
      <c r="CB358" s="80">
        <v>0</v>
      </c>
      <c r="CC358" s="80">
        <v>0</v>
      </c>
    </row>
    <row r="359" spans="1:81">
      <c r="A359" s="80" t="s">
        <v>2166</v>
      </c>
      <c r="B359" s="80">
        <v>383</v>
      </c>
      <c r="C359" s="80">
        <v>9</v>
      </c>
      <c r="D359" s="80">
        <v>23</v>
      </c>
      <c r="E359" s="80">
        <v>2012</v>
      </c>
      <c r="F359" s="80" t="s">
        <v>88</v>
      </c>
      <c r="G359" s="80" t="s">
        <v>2157</v>
      </c>
      <c r="H359" s="80" t="s">
        <v>2158</v>
      </c>
      <c r="I359" s="177"/>
      <c r="J359" s="81">
        <v>32.13397943112421</v>
      </c>
      <c r="K359" s="81">
        <v>2.0275645642193005</v>
      </c>
      <c r="L359" s="81">
        <v>2.8745739427978396</v>
      </c>
      <c r="M359" s="81">
        <v>25.813965645361829</v>
      </c>
      <c r="N359" s="81">
        <v>32.93405812146937</v>
      </c>
      <c r="O359" s="81">
        <v>29.56658781409957</v>
      </c>
      <c r="P359" s="81">
        <v>18.861360806837201</v>
      </c>
      <c r="Q359" s="81">
        <v>1.8364105048890687</v>
      </c>
      <c r="R359" s="81">
        <v>0</v>
      </c>
      <c r="S359" s="81">
        <v>1.6390856642824394</v>
      </c>
      <c r="T359" s="82"/>
      <c r="U359" s="81">
        <v>3279419</v>
      </c>
      <c r="V359" s="81">
        <v>769</v>
      </c>
      <c r="W359" s="81">
        <v>76</v>
      </c>
      <c r="X359" s="81">
        <v>4917</v>
      </c>
      <c r="Y359" s="81">
        <v>7579</v>
      </c>
      <c r="Z359" s="81">
        <v>15464</v>
      </c>
      <c r="AA359" s="81">
        <v>3790</v>
      </c>
      <c r="AB359" s="81">
        <v>24085</v>
      </c>
      <c r="AC359" s="81">
        <v>0</v>
      </c>
      <c r="AD359" s="81">
        <v>1.6390856642824394</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5.883</v>
      </c>
      <c r="BJ359" s="81">
        <v>0</v>
      </c>
      <c r="BK359" s="81">
        <v>37.984999999999999</v>
      </c>
      <c r="BL359" s="81">
        <v>0</v>
      </c>
      <c r="BM359" s="82"/>
      <c r="BN359" s="81">
        <v>0</v>
      </c>
      <c r="BO359" s="81">
        <v>0</v>
      </c>
      <c r="BP359" s="81">
        <v>1</v>
      </c>
      <c r="BQ359" s="81">
        <v>0</v>
      </c>
      <c r="BR359" s="81">
        <v>1</v>
      </c>
      <c r="BS359" s="81">
        <v>0</v>
      </c>
      <c r="BT359"/>
      <c r="BU359" s="80">
        <v>17.882999999999999</v>
      </c>
      <c r="BV359" s="80">
        <v>25.984999999999999</v>
      </c>
      <c r="BW359" s="80">
        <v>0</v>
      </c>
      <c r="BX359" s="80">
        <v>0</v>
      </c>
      <c r="BY359" s="80">
        <v>0</v>
      </c>
      <c r="BZ359" s="80">
        <v>0</v>
      </c>
      <c r="CA359" s="80">
        <v>0</v>
      </c>
      <c r="CB359" s="80">
        <v>0</v>
      </c>
      <c r="CC359" s="80">
        <v>0</v>
      </c>
    </row>
    <row r="360" spans="1:81">
      <c r="A360" s="80" t="s">
        <v>2167</v>
      </c>
      <c r="B360" s="80">
        <v>384</v>
      </c>
      <c r="C360" s="80">
        <v>10</v>
      </c>
      <c r="D360" s="80">
        <v>23</v>
      </c>
      <c r="E360" s="80">
        <v>2013</v>
      </c>
      <c r="F360" s="80" t="s">
        <v>89</v>
      </c>
      <c r="G360" s="80" t="s">
        <v>2157</v>
      </c>
      <c r="H360" s="80" t="s">
        <v>2158</v>
      </c>
      <c r="I360" s="177"/>
      <c r="J360" s="81">
        <v>36.37350475056865</v>
      </c>
      <c r="K360" s="81">
        <v>1.6369277831430131</v>
      </c>
      <c r="L360" s="81">
        <v>2.7868234119104214</v>
      </c>
      <c r="M360" s="81">
        <v>26.314515522816198</v>
      </c>
      <c r="N360" s="81">
        <v>30.906311887130805</v>
      </c>
      <c r="O360" s="81">
        <v>28.507902206656766</v>
      </c>
      <c r="P360" s="81">
        <v>18.567766836297192</v>
      </c>
      <c r="Q360" s="81">
        <v>1.8639753718405314</v>
      </c>
      <c r="R360" s="81">
        <v>0</v>
      </c>
      <c r="S360" s="81">
        <v>2.0388085634428923</v>
      </c>
      <c r="T360" s="82"/>
      <c r="U360" s="81">
        <v>3258738</v>
      </c>
      <c r="V360" s="81">
        <v>769</v>
      </c>
      <c r="W360" s="81">
        <v>76</v>
      </c>
      <c r="X360" s="81">
        <v>4917</v>
      </c>
      <c r="Y360" s="81">
        <v>7597</v>
      </c>
      <c r="Z360" s="81">
        <v>15576</v>
      </c>
      <c r="AA360" s="81">
        <v>3717</v>
      </c>
      <c r="AB360" s="81">
        <v>24096</v>
      </c>
      <c r="AC360" s="81">
        <v>0</v>
      </c>
      <c r="AD360" s="81">
        <v>2.0388085634428923</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5.5780000000000003</v>
      </c>
      <c r="BJ360" s="81">
        <v>0</v>
      </c>
      <c r="BK360" s="81">
        <v>41.451999999999998</v>
      </c>
      <c r="BL360" s="81">
        <v>0</v>
      </c>
      <c r="BM360" s="82"/>
      <c r="BN360" s="81">
        <v>0</v>
      </c>
      <c r="BO360" s="81">
        <v>0</v>
      </c>
      <c r="BP360" s="81">
        <v>1</v>
      </c>
      <c r="BQ360" s="81">
        <v>0</v>
      </c>
      <c r="BR360" s="81">
        <v>1</v>
      </c>
      <c r="BS360" s="81">
        <v>0</v>
      </c>
      <c r="BT360"/>
      <c r="BU360" s="80">
        <v>17.719000000000001</v>
      </c>
      <c r="BV360" s="80">
        <v>29.311</v>
      </c>
      <c r="BW360" s="80">
        <v>0</v>
      </c>
      <c r="BX360" s="80">
        <v>0</v>
      </c>
      <c r="BY360" s="80">
        <v>0</v>
      </c>
      <c r="BZ360" s="80">
        <v>0</v>
      </c>
      <c r="CA360" s="80">
        <v>0</v>
      </c>
      <c r="CB360" s="80">
        <v>0</v>
      </c>
      <c r="CC360" s="80">
        <v>0</v>
      </c>
    </row>
    <row r="361" spans="1:81">
      <c r="A361" s="80" t="s">
        <v>2168</v>
      </c>
      <c r="B361" s="80">
        <v>385</v>
      </c>
      <c r="C361" s="80">
        <v>11</v>
      </c>
      <c r="D361" s="80">
        <v>23</v>
      </c>
      <c r="E361" s="80">
        <v>2014</v>
      </c>
      <c r="F361" s="80" t="s">
        <v>90</v>
      </c>
      <c r="G361" s="80" t="s">
        <v>2157</v>
      </c>
      <c r="H361" s="80" t="s">
        <v>2158</v>
      </c>
      <c r="I361" s="177"/>
      <c r="J361" s="81">
        <v>30.754928107591834</v>
      </c>
      <c r="K361" s="81">
        <v>1.6637893504528982</v>
      </c>
      <c r="L361" s="81">
        <v>2.6478239167556321</v>
      </c>
      <c r="M361" s="81">
        <v>25.943488800625261</v>
      </c>
      <c r="N361" s="81">
        <v>31.071767321841175</v>
      </c>
      <c r="O361" s="81">
        <v>27.364761783468669</v>
      </c>
      <c r="P361" s="81">
        <v>18.252589077384656</v>
      </c>
      <c r="Q361" s="81">
        <v>1.776970351486896</v>
      </c>
      <c r="R361" s="81">
        <v>0</v>
      </c>
      <c r="S361" s="81">
        <v>2.0389764194770619</v>
      </c>
      <c r="T361" s="82"/>
      <c r="U361" s="81">
        <v>3340600</v>
      </c>
      <c r="V361" s="81">
        <v>671</v>
      </c>
      <c r="W361" s="81">
        <v>91</v>
      </c>
      <c r="X361" s="81">
        <v>5188</v>
      </c>
      <c r="Y361" s="81">
        <v>7741</v>
      </c>
      <c r="Z361" s="81">
        <v>15747</v>
      </c>
      <c r="AA361" s="81">
        <v>3635</v>
      </c>
      <c r="AB361" s="81">
        <v>23942</v>
      </c>
      <c r="AC361" s="81">
        <v>0</v>
      </c>
      <c r="AD361" s="81">
        <v>2.0389764194770619</v>
      </c>
      <c r="AE361" s="82"/>
      <c r="AF361" s="81">
        <v>33642031.957456432</v>
      </c>
      <c r="AG361" s="81">
        <v>1359322.2522038415</v>
      </c>
      <c r="AH361" s="81">
        <v>640020.34531156265</v>
      </c>
      <c r="AI361" s="81">
        <v>33948404.24585072</v>
      </c>
      <c r="AJ361" s="81">
        <v>42634504.319589697</v>
      </c>
      <c r="AK361" s="81">
        <v>0</v>
      </c>
      <c r="AL361" s="81">
        <v>0</v>
      </c>
      <c r="AM361" s="81">
        <v>3286878.8295472474</v>
      </c>
      <c r="AN361" s="81">
        <v>0</v>
      </c>
      <c r="AO361" s="81">
        <v>0</v>
      </c>
      <c r="AP361" s="82"/>
      <c r="AQ361" s="81">
        <v>715</v>
      </c>
      <c r="AR361" s="81">
        <v>180</v>
      </c>
      <c r="AS361" s="81">
        <v>0</v>
      </c>
      <c r="AT361" s="81">
        <v>0</v>
      </c>
      <c r="AU361" s="81">
        <v>0</v>
      </c>
      <c r="AV361" s="81">
        <v>0</v>
      </c>
      <c r="AW361" s="81" t="s">
        <v>564</v>
      </c>
      <c r="AX361" s="82"/>
      <c r="AY361" s="81">
        <v>2989.4</v>
      </c>
      <c r="AZ361" s="81">
        <v>7211.7</v>
      </c>
      <c r="BA361" s="81">
        <v>0</v>
      </c>
      <c r="BB361" s="81">
        <v>0</v>
      </c>
      <c r="BC361" s="81">
        <v>0</v>
      </c>
      <c r="BD361" s="81">
        <v>0</v>
      </c>
      <c r="BE361" s="81" t="s">
        <v>564</v>
      </c>
      <c r="BF361" s="82"/>
      <c r="BG361" s="81">
        <v>0</v>
      </c>
      <c r="BH361" s="81">
        <v>0</v>
      </c>
      <c r="BI361" s="81">
        <v>5.6840000000000002</v>
      </c>
      <c r="BJ361" s="81">
        <v>0</v>
      </c>
      <c r="BK361" s="81">
        <v>41.707999999999998</v>
      </c>
      <c r="BL361" s="81">
        <v>0</v>
      </c>
      <c r="BM361" s="82"/>
      <c r="BN361" s="81">
        <v>0</v>
      </c>
      <c r="BO361" s="81">
        <v>0</v>
      </c>
      <c r="BP361" s="81">
        <v>1</v>
      </c>
      <c r="BQ361" s="81">
        <v>0</v>
      </c>
      <c r="BR361" s="81">
        <v>1</v>
      </c>
      <c r="BS361" s="81">
        <v>0</v>
      </c>
      <c r="BT361"/>
      <c r="BU361" s="80">
        <v>17.998000000000001</v>
      </c>
      <c r="BV361" s="80">
        <v>29.393999999999998</v>
      </c>
      <c r="BW361" s="80">
        <v>0</v>
      </c>
      <c r="BX361" s="80">
        <v>0</v>
      </c>
      <c r="BY361" s="80">
        <v>0</v>
      </c>
      <c r="BZ361" s="80">
        <v>0</v>
      </c>
      <c r="CA361" s="80">
        <v>0</v>
      </c>
      <c r="CB361" s="80">
        <v>0</v>
      </c>
      <c r="CC361" s="80">
        <v>0</v>
      </c>
    </row>
    <row r="362" spans="1:81">
      <c r="A362" s="80" t="s">
        <v>2169</v>
      </c>
      <c r="B362" s="80">
        <v>386</v>
      </c>
      <c r="C362" s="80">
        <v>12</v>
      </c>
      <c r="D362" s="80">
        <v>23</v>
      </c>
      <c r="E362" s="80">
        <v>2015</v>
      </c>
      <c r="F362" s="80" t="s">
        <v>91</v>
      </c>
      <c r="G362" s="80" t="s">
        <v>2157</v>
      </c>
      <c r="H362" s="80" t="s">
        <v>2158</v>
      </c>
      <c r="I362" s="177"/>
      <c r="J362" s="81">
        <v>34.949649709175532</v>
      </c>
      <c r="K362" s="81">
        <v>1.6385505521798354</v>
      </c>
      <c r="L362" s="81">
        <v>2.3627147141109983</v>
      </c>
      <c r="M362" s="81">
        <v>33.841297447634524</v>
      </c>
      <c r="N362" s="81">
        <v>29.640484680193261</v>
      </c>
      <c r="O362" s="81">
        <v>27.261974591642076</v>
      </c>
      <c r="P362" s="81">
        <v>18.181520490838377</v>
      </c>
      <c r="Q362" s="81">
        <v>1.728667134820447</v>
      </c>
      <c r="R362" s="81">
        <v>0</v>
      </c>
      <c r="S362" s="81">
        <v>2.0770252659385551</v>
      </c>
      <c r="T362" s="82"/>
      <c r="U362" s="81">
        <v>4106533</v>
      </c>
      <c r="V362" s="81">
        <v>671</v>
      </c>
      <c r="W362" s="81">
        <v>91</v>
      </c>
      <c r="X362" s="81">
        <v>5188</v>
      </c>
      <c r="Y362" s="81">
        <v>7769</v>
      </c>
      <c r="Z362" s="81">
        <v>15839</v>
      </c>
      <c r="AA362" s="81">
        <v>3618</v>
      </c>
      <c r="AB362" s="81">
        <v>23792</v>
      </c>
      <c r="AC362" s="81">
        <v>0</v>
      </c>
      <c r="AD362" s="81">
        <v>2.0770252659385551</v>
      </c>
      <c r="AE362" s="82"/>
      <c r="AF362" s="81">
        <v>39357824.065683395</v>
      </c>
      <c r="AG362" s="81">
        <v>1258089.5644215494</v>
      </c>
      <c r="AH362" s="81">
        <v>491193.00479731034</v>
      </c>
      <c r="AI362" s="81">
        <v>33380426.264337402</v>
      </c>
      <c r="AJ362" s="81">
        <v>43468815.070362546</v>
      </c>
      <c r="AK362" s="81">
        <v>0</v>
      </c>
      <c r="AL362" s="81">
        <v>0</v>
      </c>
      <c r="AM362" s="81">
        <v>3260593.7963136886</v>
      </c>
      <c r="AN362" s="81">
        <v>0</v>
      </c>
      <c r="AO362" s="81">
        <v>0</v>
      </c>
      <c r="AP362" s="82"/>
      <c r="AQ362" s="81">
        <v>753</v>
      </c>
      <c r="AR362" s="81">
        <v>231</v>
      </c>
      <c r="AS362" s="81">
        <v>0</v>
      </c>
      <c r="AT362" s="81">
        <v>0</v>
      </c>
      <c r="AU362" s="81">
        <v>0</v>
      </c>
      <c r="AV362" s="81">
        <v>0</v>
      </c>
      <c r="AW362" s="81" t="s">
        <v>564</v>
      </c>
      <c r="AX362" s="82"/>
      <c r="AY362" s="81">
        <v>3190.8</v>
      </c>
      <c r="AZ362" s="81">
        <v>8807.1</v>
      </c>
      <c r="BA362" s="81">
        <v>0</v>
      </c>
      <c r="BB362" s="81">
        <v>0</v>
      </c>
      <c r="BC362" s="81">
        <v>0</v>
      </c>
      <c r="BD362" s="81">
        <v>0</v>
      </c>
      <c r="BE362" s="81" t="s">
        <v>564</v>
      </c>
      <c r="BF362" s="82"/>
      <c r="BG362" s="81">
        <v>0</v>
      </c>
      <c r="BH362" s="81">
        <v>0</v>
      </c>
      <c r="BI362" s="81">
        <v>5.444</v>
      </c>
      <c r="BJ362" s="81">
        <v>0</v>
      </c>
      <c r="BK362" s="81">
        <v>39.405000000000001</v>
      </c>
      <c r="BL362" s="81">
        <v>0</v>
      </c>
      <c r="BM362" s="82"/>
      <c r="BN362" s="81">
        <v>0</v>
      </c>
      <c r="BO362" s="81">
        <v>0</v>
      </c>
      <c r="BP362" s="81">
        <v>1</v>
      </c>
      <c r="BQ362" s="81">
        <v>0</v>
      </c>
      <c r="BR362" s="81">
        <v>1</v>
      </c>
      <c r="BS362" s="81">
        <v>0</v>
      </c>
      <c r="BT362"/>
      <c r="BU362" s="80">
        <v>17.084</v>
      </c>
      <c r="BV362" s="80">
        <v>27.765000000000001</v>
      </c>
      <c r="BW362" s="80">
        <v>0</v>
      </c>
      <c r="BX362" s="80">
        <v>0</v>
      </c>
      <c r="BY362" s="80">
        <v>0</v>
      </c>
      <c r="BZ362" s="80">
        <v>0</v>
      </c>
      <c r="CA362" s="80">
        <v>0</v>
      </c>
      <c r="CB362" s="80">
        <v>0</v>
      </c>
      <c r="CC362" s="80">
        <v>0</v>
      </c>
    </row>
    <row r="363" spans="1:81">
      <c r="A363" s="80" t="s">
        <v>2170</v>
      </c>
      <c r="B363" s="80">
        <v>387</v>
      </c>
      <c r="C363" s="80">
        <v>13</v>
      </c>
      <c r="D363" s="80">
        <v>23</v>
      </c>
      <c r="E363" s="80">
        <v>2016</v>
      </c>
      <c r="F363" s="80" t="s">
        <v>92</v>
      </c>
      <c r="G363" s="80" t="s">
        <v>2157</v>
      </c>
      <c r="H363" s="80" t="s">
        <v>2158</v>
      </c>
      <c r="I363" s="177"/>
      <c r="J363" s="81">
        <v>29.298309622156317</v>
      </c>
      <c r="K363" s="81">
        <v>1.6290184090817981</v>
      </c>
      <c r="L363" s="81">
        <v>2.2458351385812501</v>
      </c>
      <c r="M363" s="81">
        <v>22.518363467034909</v>
      </c>
      <c r="N363" s="81">
        <v>29.755280316401411</v>
      </c>
      <c r="O363" s="81">
        <v>26.963225796330622</v>
      </c>
      <c r="P363" s="81">
        <v>17.85580310767314</v>
      </c>
      <c r="Q363" s="81">
        <v>1.6593582303107337</v>
      </c>
      <c r="R363" s="81">
        <v>0</v>
      </c>
      <c r="S363" s="81">
        <v>2.4757614292666337</v>
      </c>
      <c r="T363" s="82"/>
      <c r="U363" s="81">
        <v>3387533</v>
      </c>
      <c r="V363" s="81">
        <v>671</v>
      </c>
      <c r="W363" s="81">
        <v>91</v>
      </c>
      <c r="X363" s="81">
        <v>5188</v>
      </c>
      <c r="Y363" s="81">
        <v>7945</v>
      </c>
      <c r="Z363" s="81">
        <v>15858</v>
      </c>
      <c r="AA363" s="81">
        <v>3675</v>
      </c>
      <c r="AB363" s="81">
        <v>23493</v>
      </c>
      <c r="AC363" s="81">
        <v>0</v>
      </c>
      <c r="AD363" s="81">
        <v>2.4757614292666341</v>
      </c>
      <c r="AE363" s="82"/>
      <c r="AF363" s="81">
        <v>33801198.296478391</v>
      </c>
      <c r="AG363" s="81">
        <v>1205691.7037361481</v>
      </c>
      <c r="AH363" s="81">
        <v>358439.81975099922</v>
      </c>
      <c r="AI363" s="81">
        <v>33168281.1618945</v>
      </c>
      <c r="AJ363" s="81">
        <v>44438486.102617674</v>
      </c>
      <c r="AK363" s="81">
        <v>0</v>
      </c>
      <c r="AL363" s="81">
        <v>0</v>
      </c>
      <c r="AM363" s="81">
        <v>3222118.4271526611</v>
      </c>
      <c r="AN363" s="81">
        <v>0</v>
      </c>
      <c r="AO363" s="81">
        <v>0</v>
      </c>
      <c r="AP363" s="82"/>
      <c r="AQ363" s="81">
        <v>796</v>
      </c>
      <c r="AR363" s="81">
        <v>252</v>
      </c>
      <c r="AS363" s="81">
        <v>0</v>
      </c>
      <c r="AT363" s="81">
        <v>0</v>
      </c>
      <c r="AU363" s="81">
        <v>0</v>
      </c>
      <c r="AV363" s="81">
        <v>0</v>
      </c>
      <c r="AW363" s="81" t="s">
        <v>564</v>
      </c>
      <c r="AX363" s="82"/>
      <c r="AY363" s="81">
        <v>3405.7</v>
      </c>
      <c r="AZ363" s="81">
        <v>9544.6</v>
      </c>
      <c r="BA363" s="81">
        <v>0</v>
      </c>
      <c r="BB363" s="81">
        <v>0</v>
      </c>
      <c r="BC363" s="81">
        <v>0</v>
      </c>
      <c r="BD363" s="81">
        <v>0</v>
      </c>
      <c r="BE363" s="81" t="s">
        <v>564</v>
      </c>
      <c r="BF363" s="82"/>
      <c r="BG363" s="81">
        <v>0</v>
      </c>
      <c r="BH363" s="81">
        <v>0</v>
      </c>
      <c r="BI363" s="81">
        <v>5.7430000000000003</v>
      </c>
      <c r="BJ363" s="81">
        <v>0</v>
      </c>
      <c r="BK363" s="81">
        <v>42.796999999999997</v>
      </c>
      <c r="BL363" s="81">
        <v>0</v>
      </c>
      <c r="BM363" s="82"/>
      <c r="BN363" s="81">
        <v>0</v>
      </c>
      <c r="BO363" s="81">
        <v>0</v>
      </c>
      <c r="BP363" s="81">
        <v>1</v>
      </c>
      <c r="BQ363" s="81">
        <v>0</v>
      </c>
      <c r="BR363" s="81">
        <v>1</v>
      </c>
      <c r="BS363" s="81">
        <v>0</v>
      </c>
      <c r="BT363"/>
      <c r="BU363" s="80">
        <v>16.853999999999999</v>
      </c>
      <c r="BV363" s="80">
        <v>31.686</v>
      </c>
      <c r="BW363" s="80">
        <v>0</v>
      </c>
      <c r="BX363" s="80">
        <v>0</v>
      </c>
      <c r="BY363" s="80">
        <v>0</v>
      </c>
      <c r="BZ363" s="80">
        <v>0</v>
      </c>
      <c r="CA363" s="80">
        <v>0</v>
      </c>
      <c r="CB363" s="80">
        <v>0</v>
      </c>
      <c r="CC363" s="80">
        <v>0</v>
      </c>
    </row>
    <row r="364" spans="1:81">
      <c r="A364" s="80" t="s">
        <v>2171</v>
      </c>
      <c r="B364" s="80">
        <v>388</v>
      </c>
      <c r="C364" s="80">
        <v>14</v>
      </c>
      <c r="D364" s="80">
        <v>23</v>
      </c>
      <c r="E364" s="80">
        <v>2017</v>
      </c>
      <c r="F364" s="80" t="s">
        <v>71</v>
      </c>
      <c r="G364" s="80" t="s">
        <v>2157</v>
      </c>
      <c r="H364" s="80" t="s">
        <v>2158</v>
      </c>
      <c r="I364" s="177"/>
      <c r="J364" s="81">
        <v>29.251307193454391</v>
      </c>
      <c r="K364" s="81">
        <v>1.621626160707144</v>
      </c>
      <c r="L364" s="81">
        <v>2.4109524219845491</v>
      </c>
      <c r="M364" s="81">
        <v>19.939755441066595</v>
      </c>
      <c r="N364" s="81">
        <v>28.925591038006342</v>
      </c>
      <c r="O364" s="81">
        <v>26.730646024791724</v>
      </c>
      <c r="P364" s="81">
        <v>17.588198773763846</v>
      </c>
      <c r="Q364" s="81">
        <v>1.5940690772607304</v>
      </c>
      <c r="R364" s="81">
        <v>0</v>
      </c>
      <c r="S364" s="81">
        <v>2.5205764100012997</v>
      </c>
      <c r="T364" s="82"/>
      <c r="U364" s="81">
        <v>3440632</v>
      </c>
      <c r="V364" s="81">
        <v>671</v>
      </c>
      <c r="W364" s="81">
        <v>91</v>
      </c>
      <c r="X364" s="81">
        <v>5188</v>
      </c>
      <c r="Y364" s="81">
        <v>7993</v>
      </c>
      <c r="Z364" s="81">
        <v>15982</v>
      </c>
      <c r="AA364" s="81">
        <v>3643</v>
      </c>
      <c r="AB364" s="81">
        <v>23339</v>
      </c>
      <c r="AC364" s="81">
        <v>0</v>
      </c>
      <c r="AD364" s="81">
        <v>2.5205764100013002</v>
      </c>
      <c r="AE364" s="82"/>
      <c r="AF364" s="81">
        <v>34203230.41718208</v>
      </c>
      <c r="AG364" s="81">
        <v>1213465.1256029941</v>
      </c>
      <c r="AH364" s="81">
        <v>493942.27958989528</v>
      </c>
      <c r="AI364" s="81">
        <v>31318228.35993138</v>
      </c>
      <c r="AJ364" s="81">
        <v>41139745.102047369</v>
      </c>
      <c r="AK364" s="81">
        <v>0</v>
      </c>
      <c r="AL364" s="81">
        <v>0</v>
      </c>
      <c r="AM364" s="81">
        <v>3206005.6630923389</v>
      </c>
      <c r="AN364" s="81">
        <v>0</v>
      </c>
      <c r="AO364" s="81">
        <v>0</v>
      </c>
      <c r="AP364" s="82"/>
      <c r="AQ364" s="81">
        <v>829</v>
      </c>
      <c r="AR364" s="81">
        <v>272</v>
      </c>
      <c r="AS364" s="81">
        <v>0</v>
      </c>
      <c r="AT364" s="81">
        <v>0</v>
      </c>
      <c r="AU364" s="81">
        <v>0</v>
      </c>
      <c r="AV364" s="81">
        <v>0</v>
      </c>
      <c r="AW364" s="81" t="s">
        <v>564</v>
      </c>
      <c r="AX364" s="82"/>
      <c r="AY364" s="81">
        <v>3559.8</v>
      </c>
      <c r="AZ364" s="81">
        <v>10080.4</v>
      </c>
      <c r="BA364" s="81">
        <v>0</v>
      </c>
      <c r="BB364" s="81">
        <v>0</v>
      </c>
      <c r="BC364" s="81">
        <v>0</v>
      </c>
      <c r="BD364" s="81">
        <v>0</v>
      </c>
      <c r="BE364" s="81" t="s">
        <v>564</v>
      </c>
      <c r="BF364" s="82"/>
      <c r="BG364" s="81">
        <v>0</v>
      </c>
      <c r="BH364" s="81">
        <v>0</v>
      </c>
      <c r="BI364" s="81">
        <v>5.9349999999999996</v>
      </c>
      <c r="BJ364" s="81">
        <v>0</v>
      </c>
      <c r="BK364" s="81">
        <v>43.390999999999998</v>
      </c>
      <c r="BL364" s="81">
        <v>0</v>
      </c>
      <c r="BM364" s="82"/>
      <c r="BN364" s="81">
        <v>0</v>
      </c>
      <c r="BO364" s="81">
        <v>0</v>
      </c>
      <c r="BP364" s="81">
        <v>1</v>
      </c>
      <c r="BQ364" s="81">
        <v>0</v>
      </c>
      <c r="BR364" s="81">
        <v>1</v>
      </c>
      <c r="BS364" s="81">
        <v>0</v>
      </c>
      <c r="BT364"/>
      <c r="BU364" s="80">
        <v>16.721</v>
      </c>
      <c r="BV364" s="80">
        <v>32.604999999999997</v>
      </c>
      <c r="BW364" s="80">
        <v>0</v>
      </c>
      <c r="BX364" s="80">
        <v>0</v>
      </c>
      <c r="BY364" s="80">
        <v>0</v>
      </c>
      <c r="BZ364" s="80">
        <v>0</v>
      </c>
      <c r="CA364" s="80">
        <v>0</v>
      </c>
      <c r="CB364" s="80">
        <v>0</v>
      </c>
      <c r="CC364" s="80">
        <v>0</v>
      </c>
    </row>
    <row r="365" spans="1:81">
      <c r="A365" s="80" t="s">
        <v>2172</v>
      </c>
      <c r="B365" s="80">
        <v>389</v>
      </c>
      <c r="C365" s="80">
        <v>15</v>
      </c>
      <c r="D365" s="80">
        <v>23</v>
      </c>
      <c r="E365" s="80">
        <v>2018</v>
      </c>
      <c r="F365" s="80" t="s">
        <v>93</v>
      </c>
      <c r="G365" s="80" t="s">
        <v>2157</v>
      </c>
      <c r="H365" s="80" t="s">
        <v>2158</v>
      </c>
      <c r="I365" s="177"/>
      <c r="J365" s="81">
        <v>35.426041479224828</v>
      </c>
      <c r="K365" s="81">
        <v>1.5275627111013459</v>
      </c>
      <c r="L365" s="81">
        <v>2.1358818572123335</v>
      </c>
      <c r="M365" s="81">
        <v>20.61729895861264</v>
      </c>
      <c r="N365" s="81">
        <v>26.168633250152396</v>
      </c>
      <c r="O365" s="81">
        <v>26.408959107369043</v>
      </c>
      <c r="P365" s="81">
        <v>17.422681438826316</v>
      </c>
      <c r="Q365" s="81">
        <v>1.4665397446832922</v>
      </c>
      <c r="R365" s="81">
        <v>0</v>
      </c>
      <c r="S365" s="81">
        <v>2.4618836576460681</v>
      </c>
      <c r="T365" s="82"/>
      <c r="U365" s="81">
        <v>4443801</v>
      </c>
      <c r="V365" s="81">
        <v>671</v>
      </c>
      <c r="W365" s="81">
        <v>91</v>
      </c>
      <c r="X365" s="81">
        <v>5188</v>
      </c>
      <c r="Y365" s="81">
        <v>8055</v>
      </c>
      <c r="Z365" s="81">
        <v>16092</v>
      </c>
      <c r="AA365" s="81">
        <v>3645</v>
      </c>
      <c r="AB365" s="81">
        <v>23139</v>
      </c>
      <c r="AC365" s="81">
        <v>0</v>
      </c>
      <c r="AD365" s="81">
        <v>2.4618836576460681</v>
      </c>
      <c r="AE365" s="82"/>
      <c r="AF365" s="81">
        <v>42068862.249024153</v>
      </c>
      <c r="AG365" s="81">
        <v>1082789.2170485379</v>
      </c>
      <c r="AH365" s="81">
        <v>465439.60529205552</v>
      </c>
      <c r="AI365" s="81">
        <v>31895185.578697398</v>
      </c>
      <c r="AJ365" s="81">
        <v>38207689.776200481</v>
      </c>
      <c r="AK365" s="81">
        <v>0</v>
      </c>
      <c r="AL365" s="81">
        <v>0</v>
      </c>
      <c r="AM365" s="81">
        <v>3185109.0507568428</v>
      </c>
      <c r="AN365" s="81">
        <v>0</v>
      </c>
      <c r="AO365" s="81">
        <v>0</v>
      </c>
      <c r="AP365" s="82"/>
      <c r="AQ365" s="81">
        <v>872</v>
      </c>
      <c r="AR365" s="81">
        <v>293</v>
      </c>
      <c r="AS365" s="81">
        <v>0</v>
      </c>
      <c r="AT365" s="81">
        <v>0</v>
      </c>
      <c r="AU365" s="81">
        <v>0</v>
      </c>
      <c r="AV365" s="81">
        <v>0</v>
      </c>
      <c r="AW365" s="81" t="s">
        <v>564</v>
      </c>
      <c r="AX365" s="82"/>
      <c r="AY365" s="81">
        <v>3772.6</v>
      </c>
      <c r="AZ365" s="81">
        <v>10737</v>
      </c>
      <c r="BA365" s="81">
        <v>0</v>
      </c>
      <c r="BB365" s="81">
        <v>0</v>
      </c>
      <c r="BC365" s="81">
        <v>0</v>
      </c>
      <c r="BD365" s="81">
        <v>0</v>
      </c>
      <c r="BE365" s="81" t="s">
        <v>564</v>
      </c>
      <c r="BF365" s="82"/>
      <c r="BG365" s="81">
        <v>0</v>
      </c>
      <c r="BH365" s="81">
        <v>0</v>
      </c>
      <c r="BI365" s="81">
        <v>5.931</v>
      </c>
      <c r="BJ365" s="81">
        <v>0</v>
      </c>
      <c r="BK365" s="81">
        <v>45.389000000000003</v>
      </c>
      <c r="BL365" s="81">
        <v>0</v>
      </c>
      <c r="BM365" s="82"/>
      <c r="BN365" s="81">
        <v>0</v>
      </c>
      <c r="BO365" s="81">
        <v>0</v>
      </c>
      <c r="BP365" s="81">
        <v>1</v>
      </c>
      <c r="BQ365" s="81">
        <v>0</v>
      </c>
      <c r="BR365" s="81">
        <v>1</v>
      </c>
      <c r="BS365" s="81">
        <v>0</v>
      </c>
      <c r="BT365"/>
      <c r="BU365" s="80">
        <v>17.308</v>
      </c>
      <c r="BV365" s="80">
        <v>34.012</v>
      </c>
      <c r="BW365" s="80">
        <v>0</v>
      </c>
      <c r="BX365" s="80">
        <v>0</v>
      </c>
      <c r="BY365" s="80">
        <v>0</v>
      </c>
      <c r="BZ365" s="80">
        <v>0</v>
      </c>
      <c r="CA365" s="80">
        <v>0</v>
      </c>
      <c r="CB365" s="80">
        <v>0</v>
      </c>
      <c r="CC365" s="80">
        <v>0</v>
      </c>
    </row>
    <row r="366" spans="1:81">
      <c r="A366" s="80" t="s">
        <v>2173</v>
      </c>
      <c r="B366" s="80">
        <v>390</v>
      </c>
      <c r="C366" s="80">
        <v>16</v>
      </c>
      <c r="D366" s="80">
        <v>23</v>
      </c>
      <c r="E366" s="80">
        <v>2019</v>
      </c>
      <c r="F366" s="80" t="s">
        <v>73</v>
      </c>
      <c r="G366" s="80" t="s">
        <v>2157</v>
      </c>
      <c r="H366" s="80" t="s">
        <v>2158</v>
      </c>
      <c r="I366" s="177"/>
      <c r="J366" s="81">
        <v>35.557237423093589</v>
      </c>
      <c r="K366" s="81">
        <v>1.3888571296348229</v>
      </c>
      <c r="L366" s="81">
        <v>2.1456109142708248</v>
      </c>
      <c r="M366" s="81">
        <v>21.169309989631191</v>
      </c>
      <c r="N366" s="81">
        <v>25.215241009838689</v>
      </c>
      <c r="O366" s="81">
        <v>25.527557182555402</v>
      </c>
      <c r="P366" s="81">
        <v>17.322899296519402</v>
      </c>
      <c r="Q366" s="81">
        <v>1.4163401462620098</v>
      </c>
      <c r="R366" s="81">
        <v>0</v>
      </c>
      <c r="S366" s="81">
        <v>2.4709499225255342</v>
      </c>
      <c r="T366" s="82"/>
      <c r="U366" s="81">
        <v>4688237</v>
      </c>
      <c r="V366" s="81">
        <v>671</v>
      </c>
      <c r="W366" s="81">
        <v>91</v>
      </c>
      <c r="X366" s="81">
        <v>5188</v>
      </c>
      <c r="Y366" s="81">
        <v>8170</v>
      </c>
      <c r="Z366" s="81">
        <v>15982</v>
      </c>
      <c r="AA366" s="81">
        <v>3597</v>
      </c>
      <c r="AB366" s="81">
        <v>22952</v>
      </c>
      <c r="AC366" s="81">
        <v>0</v>
      </c>
      <c r="AD366" s="81">
        <v>2.4709499225255338</v>
      </c>
      <c r="AE366" s="82"/>
      <c r="AF366" s="81">
        <v>44648190.101992309</v>
      </c>
      <c r="AG366" s="81">
        <v>1050889.0560348111</v>
      </c>
      <c r="AH366" s="81">
        <v>490618.54844872671</v>
      </c>
      <c r="AI366" s="81">
        <v>35408848.183367923</v>
      </c>
      <c r="AJ366" s="81">
        <v>38067221.669511557</v>
      </c>
      <c r="AK366" s="81">
        <v>0</v>
      </c>
      <c r="AL366" s="81">
        <v>0</v>
      </c>
      <c r="AM366" s="81">
        <v>3125889.6174365073</v>
      </c>
      <c r="AN366" s="81">
        <v>0</v>
      </c>
      <c r="AO366" s="81">
        <v>0</v>
      </c>
      <c r="AP366" s="82"/>
      <c r="AQ366" s="81">
        <v>915</v>
      </c>
      <c r="AR366" s="81">
        <v>308</v>
      </c>
      <c r="AS366" s="81">
        <v>0</v>
      </c>
      <c r="AT366" s="81">
        <v>0</v>
      </c>
      <c r="AU366" s="81">
        <v>0</v>
      </c>
      <c r="AV366" s="81">
        <v>0</v>
      </c>
      <c r="AW366" s="81" t="s">
        <v>564</v>
      </c>
      <c r="AX366" s="82"/>
      <c r="AY366" s="81">
        <v>4020.800000000002</v>
      </c>
      <c r="AZ366" s="81">
        <v>11184.6</v>
      </c>
      <c r="BA366" s="81">
        <v>0</v>
      </c>
      <c r="BB366" s="81">
        <v>0</v>
      </c>
      <c r="BC366" s="81">
        <v>0</v>
      </c>
      <c r="BD366" s="81">
        <v>0</v>
      </c>
      <c r="BE366" s="81" t="s">
        <v>564</v>
      </c>
      <c r="BF366" s="82"/>
      <c r="BG366" s="81">
        <v>0</v>
      </c>
      <c r="BH366" s="81">
        <v>0</v>
      </c>
      <c r="BI366" s="81">
        <v>5.891</v>
      </c>
      <c r="BJ366" s="81">
        <v>0</v>
      </c>
      <c r="BK366" s="81">
        <v>45.286999999999999</v>
      </c>
      <c r="BL366" s="81">
        <v>0</v>
      </c>
      <c r="BM366" s="82"/>
      <c r="BN366" s="81">
        <v>0</v>
      </c>
      <c r="BO366" s="81">
        <v>0</v>
      </c>
      <c r="BP366" s="81">
        <v>1</v>
      </c>
      <c r="BQ366" s="81">
        <v>0</v>
      </c>
      <c r="BR366" s="81">
        <v>1</v>
      </c>
      <c r="BS366" s="81">
        <v>0</v>
      </c>
      <c r="BT366"/>
      <c r="BU366" s="80">
        <v>16.462</v>
      </c>
      <c r="BV366" s="80">
        <v>34.716000000000001</v>
      </c>
      <c r="BW366" s="80">
        <v>0</v>
      </c>
      <c r="BX366" s="80">
        <v>0</v>
      </c>
      <c r="BY366" s="80">
        <v>0</v>
      </c>
      <c r="BZ366" s="80">
        <v>0</v>
      </c>
      <c r="CA366" s="80">
        <v>0</v>
      </c>
      <c r="CB366" s="80">
        <v>0</v>
      </c>
      <c r="CC366" s="80">
        <v>0</v>
      </c>
    </row>
    <row r="367" spans="1:81">
      <c r="A367" s="80" t="s">
        <v>2174</v>
      </c>
      <c r="B367" s="80">
        <v>391</v>
      </c>
      <c r="C367" s="80">
        <v>17</v>
      </c>
      <c r="D367" s="80">
        <v>23</v>
      </c>
      <c r="E367" s="80">
        <v>2020</v>
      </c>
      <c r="F367" s="80" t="s">
        <v>218</v>
      </c>
      <c r="G367" s="80" t="s">
        <v>2157</v>
      </c>
      <c r="H367" s="80" t="s">
        <v>2158</v>
      </c>
      <c r="I367" s="177"/>
      <c r="J367" s="81">
        <v>32.21210843441137</v>
      </c>
      <c r="K367" s="81">
        <v>1.2162305325623188</v>
      </c>
      <c r="L367" s="81">
        <v>2.7178109036931284</v>
      </c>
      <c r="M367" s="81">
        <v>17.853644514533773</v>
      </c>
      <c r="N367" s="81">
        <v>24.633518268734679</v>
      </c>
      <c r="O367" s="81">
        <v>22.420330201283509</v>
      </c>
      <c r="P367" s="81">
        <v>16.498085193452653</v>
      </c>
      <c r="Q367" s="81">
        <v>1.3381691670296345</v>
      </c>
      <c r="R367" s="81">
        <v>0</v>
      </c>
      <c r="S367" s="81">
        <v>2.763882159855517</v>
      </c>
      <c r="T367" s="82"/>
      <c r="U367" s="81">
        <v>4077368</v>
      </c>
      <c r="V367" s="81">
        <v>533</v>
      </c>
      <c r="W367" s="81">
        <v>136</v>
      </c>
      <c r="X367" s="81">
        <v>4979</v>
      </c>
      <c r="Y367" s="81">
        <v>8225</v>
      </c>
      <c r="Z367" s="81">
        <v>16021</v>
      </c>
      <c r="AA367" s="81">
        <v>3722</v>
      </c>
      <c r="AB367" s="81">
        <v>22695</v>
      </c>
      <c r="AC367" s="81">
        <v>0</v>
      </c>
      <c r="AD367" s="81">
        <v>2.763882159855517</v>
      </c>
      <c r="AE367" s="82"/>
      <c r="AF367" s="81">
        <v>40444243.150309868</v>
      </c>
      <c r="AG367" s="81">
        <v>897466.44507929822</v>
      </c>
      <c r="AH367" s="81">
        <v>659711.90897545556</v>
      </c>
      <c r="AI367" s="81">
        <v>31519252.975606941</v>
      </c>
      <c r="AJ367" s="81">
        <v>41763160.862957031</v>
      </c>
      <c r="AK367" s="81"/>
      <c r="AL367" s="81"/>
      <c r="AM367" s="81">
        <v>2961949.6467090352</v>
      </c>
      <c r="AN367" s="81"/>
      <c r="AO367" s="81"/>
      <c r="AP367" s="82"/>
      <c r="AQ367" s="81">
        <v>940</v>
      </c>
      <c r="AR367" s="81">
        <v>320</v>
      </c>
      <c r="AS367" s="81">
        <v>0</v>
      </c>
      <c r="AT367" s="81">
        <v>0</v>
      </c>
      <c r="AU367" s="81">
        <v>0</v>
      </c>
      <c r="AV367" s="81">
        <v>0</v>
      </c>
      <c r="AW367" s="81">
        <v>0</v>
      </c>
      <c r="AX367" s="82"/>
      <c r="AY367" s="81">
        <v>4182.0000000000018</v>
      </c>
      <c r="AZ367" s="81">
        <v>11546</v>
      </c>
      <c r="BA367" s="81">
        <v>0</v>
      </c>
      <c r="BB367" s="81">
        <v>0</v>
      </c>
      <c r="BC367" s="81">
        <v>0</v>
      </c>
      <c r="BD367" s="81">
        <v>0</v>
      </c>
      <c r="BE367" s="81">
        <v>0</v>
      </c>
      <c r="BF367" s="82"/>
      <c r="BG367" s="81">
        <v>0</v>
      </c>
      <c r="BH367" s="81">
        <v>0</v>
      </c>
      <c r="BI367" s="81">
        <v>5.4160000000000004</v>
      </c>
      <c r="BJ367" s="81">
        <v>0</v>
      </c>
      <c r="BK367" s="81">
        <v>46.531999999999996</v>
      </c>
      <c r="BL367" s="81">
        <v>0</v>
      </c>
      <c r="BM367" s="82"/>
      <c r="BN367" s="81">
        <v>0</v>
      </c>
      <c r="BO367" s="81">
        <v>0</v>
      </c>
      <c r="BP367" s="81">
        <v>1</v>
      </c>
      <c r="BQ367" s="81">
        <v>0</v>
      </c>
      <c r="BR367" s="81">
        <v>1</v>
      </c>
      <c r="BS367" s="81">
        <v>0</v>
      </c>
      <c r="BT367"/>
      <c r="BU367" s="80">
        <v>16.088999999999999</v>
      </c>
      <c r="BV367" s="80">
        <v>35.859000000000002</v>
      </c>
      <c r="BW367" s="80">
        <v>0</v>
      </c>
      <c r="BX367" s="80">
        <v>0</v>
      </c>
      <c r="BY367" s="80">
        <v>0</v>
      </c>
      <c r="BZ367" s="80">
        <v>0</v>
      </c>
      <c r="CA367" s="80">
        <v>0</v>
      </c>
      <c r="CB367" s="80">
        <v>0</v>
      </c>
      <c r="CC367" s="80">
        <v>0</v>
      </c>
    </row>
    <row r="368" spans="1:81">
      <c r="A368" s="80" t="s">
        <v>2175</v>
      </c>
      <c r="B368" s="80">
        <v>391</v>
      </c>
      <c r="C368" s="80">
        <v>18</v>
      </c>
      <c r="D368" s="80">
        <v>23</v>
      </c>
      <c r="E368" s="80">
        <v>2021</v>
      </c>
      <c r="F368" s="80" t="s">
        <v>75</v>
      </c>
      <c r="G368" s="174" t="s">
        <v>2157</v>
      </c>
      <c r="H368" s="80" t="s">
        <v>2158</v>
      </c>
      <c r="I368" s="177"/>
      <c r="J368" s="81">
        <v>34.019089209301171</v>
      </c>
      <c r="K368" s="81">
        <v>1.326034134803153</v>
      </c>
      <c r="L368" s="81">
        <v>3.0602607602602467</v>
      </c>
      <c r="M368" s="81">
        <v>20.290463883346568</v>
      </c>
      <c r="N368" s="81">
        <v>24.319931131615721</v>
      </c>
      <c r="O368" s="81">
        <v>21.6611592434082</v>
      </c>
      <c r="P368" s="81">
        <v>17.094842880206897</v>
      </c>
      <c r="Q368" s="81">
        <v>1.3334628517848781</v>
      </c>
      <c r="R368" s="81">
        <v>0</v>
      </c>
      <c r="S368" s="81">
        <v>2.4014286318800471</v>
      </c>
      <c r="T368" s="82"/>
      <c r="U368" s="81">
        <v>4624589</v>
      </c>
      <c r="V368" s="81">
        <v>533</v>
      </c>
      <c r="W368" s="81">
        <v>136</v>
      </c>
      <c r="X368" s="81">
        <v>4979</v>
      </c>
      <c r="Y368" s="81">
        <v>8251</v>
      </c>
      <c r="Z368" s="81">
        <v>15938</v>
      </c>
      <c r="AA368" s="81">
        <v>3761</v>
      </c>
      <c r="AB368" s="81">
        <v>22347</v>
      </c>
      <c r="AC368" s="81">
        <v>0</v>
      </c>
      <c r="AD368" s="81">
        <v>2.4014286318800471</v>
      </c>
      <c r="AE368" s="82"/>
      <c r="AF368" s="81">
        <v>41477582.22585091</v>
      </c>
      <c r="AG368" s="81">
        <v>914985.67541713093</v>
      </c>
      <c r="AH368" s="81">
        <v>709797.99478989886</v>
      </c>
      <c r="AI368" s="81">
        <v>31131723.786849894</v>
      </c>
      <c r="AJ368" s="81">
        <v>40229174.411853723</v>
      </c>
      <c r="AK368" s="81">
        <v>0</v>
      </c>
      <c r="AL368" s="81">
        <v>0</v>
      </c>
      <c r="AM368" s="81">
        <v>2933354.1008409718</v>
      </c>
      <c r="AN368" s="81">
        <v>0</v>
      </c>
      <c r="AO368" s="81">
        <v>0</v>
      </c>
      <c r="AP368" s="82"/>
      <c r="AQ368" s="81">
        <v>966</v>
      </c>
      <c r="AR368" s="81">
        <v>328</v>
      </c>
      <c r="AS368" s="81">
        <v>0</v>
      </c>
      <c r="AT368" s="81">
        <v>0</v>
      </c>
      <c r="AU368" s="81">
        <v>0</v>
      </c>
      <c r="AV368" s="81">
        <v>0</v>
      </c>
      <c r="AW368" s="81"/>
      <c r="AX368" s="82"/>
      <c r="AY368" s="81">
        <v>4339.6000000000031</v>
      </c>
      <c r="AZ368" s="81">
        <v>11921.1</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2176</v>
      </c>
      <c r="B369" s="80">
        <v>391</v>
      </c>
      <c r="C369" s="80">
        <v>19</v>
      </c>
      <c r="D369" s="80">
        <v>23</v>
      </c>
      <c r="E369" s="80">
        <v>2022</v>
      </c>
      <c r="F369" s="80" t="s">
        <v>568</v>
      </c>
      <c r="G369" s="174" t="s">
        <v>2157</v>
      </c>
      <c r="H369" s="80" t="s">
        <v>2158</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1009</v>
      </c>
      <c r="AR369" s="81">
        <v>330</v>
      </c>
      <c r="AS369" s="81">
        <v>0</v>
      </c>
      <c r="AT369" s="81">
        <v>0</v>
      </c>
      <c r="AU369" s="81">
        <v>0</v>
      </c>
      <c r="AV369" s="81">
        <v>0</v>
      </c>
      <c r="AW369" s="81"/>
      <c r="AX369" s="82"/>
      <c r="AY369" s="81">
        <v>4611.9000000000042</v>
      </c>
      <c r="AZ369" s="81">
        <v>12020.1</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2177</v>
      </c>
      <c r="B370" s="80">
        <v>171</v>
      </c>
      <c r="C370" s="80">
        <v>1</v>
      </c>
      <c r="D370" s="80">
        <v>11</v>
      </c>
      <c r="E370" s="80">
        <v>1990</v>
      </c>
      <c r="F370" s="80" t="s">
        <v>562</v>
      </c>
      <c r="G370" s="80" t="s">
        <v>2178</v>
      </c>
      <c r="H370" s="80" t="s">
        <v>2179</v>
      </c>
      <c r="I370" s="177"/>
      <c r="J370" s="81">
        <v>147.31355763382194</v>
      </c>
      <c r="K370" s="81">
        <v>3.4769461714053564</v>
      </c>
      <c r="L370" s="81">
        <v>6.6423915086786005</v>
      </c>
      <c r="M370" s="81">
        <v>27.887359409472698</v>
      </c>
      <c r="N370" s="81">
        <v>24.552844330025948</v>
      </c>
      <c r="O370" s="81">
        <v>18.008240739801206</v>
      </c>
      <c r="P370" s="81">
        <v>33.948201805905796</v>
      </c>
      <c r="Q370" s="81">
        <v>1.794279237003177</v>
      </c>
      <c r="R370" s="81">
        <v>3.16667898558849</v>
      </c>
      <c r="S370" s="81">
        <v>2.1583162000046543</v>
      </c>
      <c r="T370" s="82"/>
      <c r="U370" s="81">
        <v>3096568</v>
      </c>
      <c r="V370" s="81">
        <v>1411</v>
      </c>
      <c r="W370" s="81">
        <v>70</v>
      </c>
      <c r="X370" s="81">
        <v>11285</v>
      </c>
      <c r="Y370" s="81">
        <v>9179</v>
      </c>
      <c r="Z370" s="81">
        <v>7407</v>
      </c>
      <c r="AA370" s="81">
        <v>8243</v>
      </c>
      <c r="AB370" s="81">
        <v>29133</v>
      </c>
      <c r="AC370" s="81">
        <v>548474.5</v>
      </c>
      <c r="AD370" s="81">
        <v>2.1583162000046543</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2180</v>
      </c>
      <c r="B371" s="80">
        <v>172</v>
      </c>
      <c r="C371" s="80">
        <v>2</v>
      </c>
      <c r="D371" s="80">
        <v>11</v>
      </c>
      <c r="E371" s="80">
        <v>2005</v>
      </c>
      <c r="F371" s="80" t="s">
        <v>565</v>
      </c>
      <c r="G371" s="80" t="s">
        <v>2178</v>
      </c>
      <c r="H371" s="80" t="s">
        <v>2179</v>
      </c>
      <c r="I371" s="177"/>
      <c r="J371" s="81">
        <v>70.939257750492345</v>
      </c>
      <c r="K371" s="81">
        <v>2.3783949964411488</v>
      </c>
      <c r="L371" s="81">
        <v>3.4922600717429613</v>
      </c>
      <c r="M371" s="81">
        <v>48.809525754848586</v>
      </c>
      <c r="N371" s="81">
        <v>35.94741254424617</v>
      </c>
      <c r="O371" s="81">
        <v>27.130086015042377</v>
      </c>
      <c r="P371" s="81">
        <v>33.712160157861412</v>
      </c>
      <c r="Q371" s="81">
        <v>1.5853973458658472</v>
      </c>
      <c r="R371" s="81">
        <v>0.89859545498785476</v>
      </c>
      <c r="S371" s="81">
        <v>3.445814675840404</v>
      </c>
      <c r="T371" s="82"/>
      <c r="U371" s="81">
        <v>1926499</v>
      </c>
      <c r="V371" s="81">
        <v>1192</v>
      </c>
      <c r="W371" s="81">
        <v>34</v>
      </c>
      <c r="X371" s="81">
        <v>9651</v>
      </c>
      <c r="Y371" s="81">
        <v>10129</v>
      </c>
      <c r="Z371" s="81">
        <v>12913</v>
      </c>
      <c r="AA371" s="81">
        <v>6704</v>
      </c>
      <c r="AB371" s="81">
        <v>26910</v>
      </c>
      <c r="AC371" s="81">
        <v>158898</v>
      </c>
      <c r="AD371" s="81">
        <v>3.445814675840404</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2181</v>
      </c>
      <c r="B372" s="80">
        <v>173</v>
      </c>
      <c r="C372" s="80">
        <v>3</v>
      </c>
      <c r="D372" s="80">
        <v>11</v>
      </c>
      <c r="E372" s="80">
        <v>2006</v>
      </c>
      <c r="F372" s="80" t="s">
        <v>566</v>
      </c>
      <c r="G372" s="80" t="s">
        <v>2178</v>
      </c>
      <c r="H372" s="80" t="s">
        <v>2179</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2182</v>
      </c>
      <c r="B373" s="80">
        <v>174</v>
      </c>
      <c r="C373" s="80">
        <v>4</v>
      </c>
      <c r="D373" s="80">
        <v>11</v>
      </c>
      <c r="E373" s="80">
        <v>2007</v>
      </c>
      <c r="F373" s="80" t="s">
        <v>567</v>
      </c>
      <c r="G373" s="80" t="s">
        <v>2178</v>
      </c>
      <c r="H373" s="80" t="s">
        <v>2179</v>
      </c>
      <c r="I373" s="177"/>
      <c r="J373" s="81">
        <v>76.30065954238141</v>
      </c>
      <c r="K373" s="81">
        <v>2.1907644812191935</v>
      </c>
      <c r="L373" s="81">
        <v>4.6230366321037923</v>
      </c>
      <c r="M373" s="81">
        <v>45.01067485044144</v>
      </c>
      <c r="N373" s="81">
        <v>39.578417022381579</v>
      </c>
      <c r="O373" s="81">
        <v>26.265620529914326</v>
      </c>
      <c r="P373" s="81">
        <v>32.395644947500109</v>
      </c>
      <c r="Q373" s="81">
        <v>1.6374714330077111</v>
      </c>
      <c r="R373" s="81">
        <v>2.1955769874303859</v>
      </c>
      <c r="S373" s="81">
        <v>2.3993355862121235</v>
      </c>
      <c r="T373" s="82"/>
      <c r="U373" s="81">
        <v>2407435</v>
      </c>
      <c r="V373" s="81">
        <v>1067</v>
      </c>
      <c r="W373" s="81">
        <v>47</v>
      </c>
      <c r="X373" s="81">
        <v>11968</v>
      </c>
      <c r="Y373" s="81">
        <v>10263</v>
      </c>
      <c r="Z373" s="81">
        <v>12996</v>
      </c>
      <c r="AA373" s="81">
        <v>6344</v>
      </c>
      <c r="AB373" s="81">
        <v>26324</v>
      </c>
      <c r="AC373" s="81">
        <v>399382</v>
      </c>
      <c r="AD373" s="81">
        <v>2.3993355862121235</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2183</v>
      </c>
      <c r="B374" s="80">
        <v>175</v>
      </c>
      <c r="C374" s="80">
        <v>5</v>
      </c>
      <c r="D374" s="80">
        <v>11</v>
      </c>
      <c r="E374" s="80">
        <v>2008</v>
      </c>
      <c r="F374" s="80" t="s">
        <v>84</v>
      </c>
      <c r="G374" s="80" t="s">
        <v>2178</v>
      </c>
      <c r="H374" s="80" t="s">
        <v>2179</v>
      </c>
      <c r="I374" s="177"/>
      <c r="J374" s="81">
        <v>73.480095075551915</v>
      </c>
      <c r="K374" s="81">
        <v>1.5924780712902704</v>
      </c>
      <c r="L374" s="81">
        <v>4.0728082816834457</v>
      </c>
      <c r="M374" s="81">
        <v>49.33038832168279</v>
      </c>
      <c r="N374" s="81">
        <v>36.581617233017234</v>
      </c>
      <c r="O374" s="81">
        <v>25.675691116464478</v>
      </c>
      <c r="P374" s="81">
        <v>31.007044638866336</v>
      </c>
      <c r="Q374" s="81">
        <v>1.5938023438503583</v>
      </c>
      <c r="R374" s="81">
        <v>3.0744219224094733</v>
      </c>
      <c r="S374" s="81">
        <v>3.003730775477826</v>
      </c>
      <c r="T374" s="82"/>
      <c r="U374" s="81">
        <v>2531509</v>
      </c>
      <c r="V374" s="81">
        <v>1067</v>
      </c>
      <c r="W374" s="81">
        <v>47</v>
      </c>
      <c r="X374" s="81">
        <v>11968</v>
      </c>
      <c r="Y374" s="81">
        <v>10381</v>
      </c>
      <c r="Z374" s="81">
        <v>13150</v>
      </c>
      <c r="AA374" s="81">
        <v>6079</v>
      </c>
      <c r="AB374" s="81">
        <v>26043</v>
      </c>
      <c r="AC374" s="81">
        <v>580716</v>
      </c>
      <c r="AD374" s="81">
        <v>3.003730775477826</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2184</v>
      </c>
      <c r="B375" s="80">
        <v>176</v>
      </c>
      <c r="C375" s="80">
        <v>6</v>
      </c>
      <c r="D375" s="80">
        <v>11</v>
      </c>
      <c r="E375" s="80">
        <v>2009</v>
      </c>
      <c r="F375" s="80" t="s">
        <v>85</v>
      </c>
      <c r="G375" s="80" t="s">
        <v>2178</v>
      </c>
      <c r="H375" s="80" t="s">
        <v>2179</v>
      </c>
      <c r="I375" s="177"/>
      <c r="J375" s="81">
        <v>90.974715154789124</v>
      </c>
      <c r="K375" s="81">
        <v>1.2495374838891991</v>
      </c>
      <c r="L375" s="81">
        <v>5.2267474927501283</v>
      </c>
      <c r="M375" s="81">
        <v>43.077863725917311</v>
      </c>
      <c r="N375" s="81">
        <v>30.66176006726624</v>
      </c>
      <c r="O375" s="81">
        <v>26.123366885441097</v>
      </c>
      <c r="P375" s="81">
        <v>29.462949288787307</v>
      </c>
      <c r="Q375" s="81">
        <v>1.5117893803006257</v>
      </c>
      <c r="R375" s="81">
        <v>1.0952921378591063</v>
      </c>
      <c r="S375" s="81">
        <v>2.1820118387891965</v>
      </c>
      <c r="T375" s="82"/>
      <c r="U375" s="81">
        <v>2376136</v>
      </c>
      <c r="V375" s="81">
        <v>914</v>
      </c>
      <c r="W375" s="81">
        <v>67</v>
      </c>
      <c r="X375" s="81">
        <v>11888</v>
      </c>
      <c r="Y375" s="81">
        <v>10458</v>
      </c>
      <c r="Z375" s="81">
        <v>13206</v>
      </c>
      <c r="AA375" s="81">
        <v>5930</v>
      </c>
      <c r="AB375" s="81">
        <v>25932</v>
      </c>
      <c r="AC375" s="81">
        <v>201833.5</v>
      </c>
      <c r="AD375" s="81">
        <v>2.1820118387891965</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4.3940000000000001</v>
      </c>
      <c r="BJ375" s="81">
        <v>95.8</v>
      </c>
      <c r="BK375" s="81">
        <v>5.6349999999999998</v>
      </c>
      <c r="BL375" s="81">
        <v>0</v>
      </c>
      <c r="BM375" s="82"/>
      <c r="BN375" s="81">
        <v>0</v>
      </c>
      <c r="BO375" s="81">
        <v>0</v>
      </c>
      <c r="BP375" s="81">
        <v>1</v>
      </c>
      <c r="BQ375" s="81">
        <v>1</v>
      </c>
      <c r="BR375" s="81">
        <v>1</v>
      </c>
      <c r="BS375" s="81">
        <v>0</v>
      </c>
      <c r="BT375"/>
      <c r="BU375" s="80"/>
      <c r="BV375" s="80"/>
      <c r="BW375" s="80"/>
      <c r="BX375" s="80"/>
      <c r="BY375" s="80"/>
      <c r="BZ375" s="80"/>
      <c r="CA375" s="80"/>
      <c r="CB375" s="80"/>
      <c r="CC375" s="80"/>
    </row>
    <row r="376" spans="1:81">
      <c r="A376" s="80" t="s">
        <v>2185</v>
      </c>
      <c r="B376" s="80">
        <v>177</v>
      </c>
      <c r="C376" s="80">
        <v>7</v>
      </c>
      <c r="D376" s="80">
        <v>11</v>
      </c>
      <c r="E376" s="80">
        <v>2010</v>
      </c>
      <c r="F376" s="80" t="s">
        <v>86</v>
      </c>
      <c r="G376" s="80" t="s">
        <v>2178</v>
      </c>
      <c r="H376" s="80" t="s">
        <v>2179</v>
      </c>
      <c r="I376" s="177"/>
      <c r="J376" s="81">
        <v>100.6190641555302</v>
      </c>
      <c r="K376" s="81">
        <v>1.3874212895287421</v>
      </c>
      <c r="L376" s="81">
        <v>5.0994643662275472</v>
      </c>
      <c r="M376" s="81">
        <v>47.059747962125577</v>
      </c>
      <c r="N376" s="81">
        <v>32.996756437564613</v>
      </c>
      <c r="O376" s="81">
        <v>26.175809798180907</v>
      </c>
      <c r="P376" s="81">
        <v>29.392088158076788</v>
      </c>
      <c r="Q376" s="81">
        <v>1.5680013027167228</v>
      </c>
      <c r="R376" s="81">
        <v>1.3547382628446178</v>
      </c>
      <c r="S376" s="81">
        <v>2.1145946785700227</v>
      </c>
      <c r="T376" s="82"/>
      <c r="U376" s="81">
        <v>2556197</v>
      </c>
      <c r="V376" s="81">
        <v>914</v>
      </c>
      <c r="W376" s="81">
        <v>67</v>
      </c>
      <c r="X376" s="81">
        <v>11888</v>
      </c>
      <c r="Y376" s="81">
        <v>10527</v>
      </c>
      <c r="Z376" s="81">
        <v>13294</v>
      </c>
      <c r="AA376" s="81">
        <v>5768</v>
      </c>
      <c r="AB376" s="81">
        <v>25772</v>
      </c>
      <c r="AC376" s="81">
        <v>236576</v>
      </c>
      <c r="AD376" s="81">
        <v>2.1145946785700227</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3.9980000000000002</v>
      </c>
      <c r="BJ376" s="81">
        <v>99</v>
      </c>
      <c r="BK376" s="81">
        <v>2.5960000000000001</v>
      </c>
      <c r="BL376" s="81">
        <v>0</v>
      </c>
      <c r="BM376" s="82"/>
      <c r="BN376" s="81">
        <v>0</v>
      </c>
      <c r="BO376" s="81">
        <v>0</v>
      </c>
      <c r="BP376" s="81">
        <v>1</v>
      </c>
      <c r="BQ376" s="81">
        <v>1</v>
      </c>
      <c r="BR376" s="81">
        <v>1</v>
      </c>
      <c r="BS376" s="81">
        <v>0</v>
      </c>
      <c r="BT376"/>
      <c r="BU376" s="80">
        <v>105.59399999999999</v>
      </c>
      <c r="BV376" s="80">
        <v>0</v>
      </c>
      <c r="BW376" s="80">
        <v>0</v>
      </c>
      <c r="BX376" s="80">
        <v>0</v>
      </c>
      <c r="BY376" s="80">
        <v>0</v>
      </c>
      <c r="BZ376" s="80">
        <v>0</v>
      </c>
      <c r="CA376" s="80">
        <v>0</v>
      </c>
      <c r="CB376" s="80">
        <v>0</v>
      </c>
      <c r="CC376" s="80">
        <v>0</v>
      </c>
    </row>
    <row r="377" spans="1:81">
      <c r="A377" s="80" t="s">
        <v>2186</v>
      </c>
      <c r="B377" s="80">
        <v>178</v>
      </c>
      <c r="C377" s="80">
        <v>8</v>
      </c>
      <c r="D377" s="80">
        <v>11</v>
      </c>
      <c r="E377" s="80">
        <v>2011</v>
      </c>
      <c r="F377" s="80" t="s">
        <v>87</v>
      </c>
      <c r="G377" s="80" t="s">
        <v>2178</v>
      </c>
      <c r="H377" s="80" t="s">
        <v>2179</v>
      </c>
      <c r="I377" s="177"/>
      <c r="J377" s="81">
        <v>91.620366027283694</v>
      </c>
      <c r="K377" s="81">
        <v>1.9985541429291629</v>
      </c>
      <c r="L377" s="81">
        <v>2.7804510452107025</v>
      </c>
      <c r="M377" s="81">
        <v>61.768342483071699</v>
      </c>
      <c r="N377" s="81">
        <v>42.331275829804447</v>
      </c>
      <c r="O377" s="81">
        <v>25.944916420442489</v>
      </c>
      <c r="P377" s="81">
        <v>28.201259198335258</v>
      </c>
      <c r="Q377" s="81">
        <v>1.7931261462671975</v>
      </c>
      <c r="R377" s="81">
        <v>2.5292080269109065</v>
      </c>
      <c r="S377" s="81">
        <v>3.5603715204692703</v>
      </c>
      <c r="T377" s="82"/>
      <c r="U377" s="81">
        <v>2443912</v>
      </c>
      <c r="V377" s="81">
        <v>914</v>
      </c>
      <c r="W377" s="81">
        <v>67</v>
      </c>
      <c r="X377" s="81">
        <v>11888</v>
      </c>
      <c r="Y377" s="81">
        <v>10556</v>
      </c>
      <c r="Z377" s="81">
        <v>13463</v>
      </c>
      <c r="AA377" s="81">
        <v>5699</v>
      </c>
      <c r="AB377" s="81">
        <v>25551</v>
      </c>
      <c r="AC377" s="81">
        <v>440941.5</v>
      </c>
      <c r="AD377" s="81">
        <v>3.5603715204692703</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3.952</v>
      </c>
      <c r="BJ377" s="81">
        <v>179</v>
      </c>
      <c r="BK377" s="81">
        <v>2.5550000000000002</v>
      </c>
      <c r="BL377" s="81">
        <v>0</v>
      </c>
      <c r="BM377" s="82"/>
      <c r="BN377" s="81">
        <v>0</v>
      </c>
      <c r="BO377" s="81">
        <v>0</v>
      </c>
      <c r="BP377" s="81">
        <v>1</v>
      </c>
      <c r="BQ377" s="81">
        <v>1</v>
      </c>
      <c r="BR377" s="81">
        <v>1</v>
      </c>
      <c r="BS377" s="81">
        <v>0</v>
      </c>
      <c r="BT377"/>
      <c r="BU377" s="80">
        <v>185.50700000000001</v>
      </c>
      <c r="BV377" s="80">
        <v>0</v>
      </c>
      <c r="BW377" s="80">
        <v>0</v>
      </c>
      <c r="BX377" s="80">
        <v>0</v>
      </c>
      <c r="BY377" s="80">
        <v>0</v>
      </c>
      <c r="BZ377" s="80">
        <v>0</v>
      </c>
      <c r="CA377" s="80">
        <v>0</v>
      </c>
      <c r="CB377" s="80">
        <v>0</v>
      </c>
      <c r="CC377" s="80">
        <v>0</v>
      </c>
    </row>
    <row r="378" spans="1:81">
      <c r="A378" s="80" t="s">
        <v>2187</v>
      </c>
      <c r="B378" s="80">
        <v>179</v>
      </c>
      <c r="C378" s="80">
        <v>9</v>
      </c>
      <c r="D378" s="80">
        <v>11</v>
      </c>
      <c r="E378" s="80">
        <v>2012</v>
      </c>
      <c r="F378" s="80" t="s">
        <v>88</v>
      </c>
      <c r="G378" s="80" t="s">
        <v>2178</v>
      </c>
      <c r="H378" s="80" t="s">
        <v>2179</v>
      </c>
      <c r="I378" s="177"/>
      <c r="J378" s="81">
        <v>100.53097365435194</v>
      </c>
      <c r="K378" s="81">
        <v>1.9356199708176824</v>
      </c>
      <c r="L378" s="81">
        <v>2.863404945097261</v>
      </c>
      <c r="M378" s="81">
        <v>64.570624782586464</v>
      </c>
      <c r="N378" s="81">
        <v>46.499492821189058</v>
      </c>
      <c r="O378" s="81">
        <v>26.058136660525289</v>
      </c>
      <c r="P378" s="81">
        <v>27.829216261697525</v>
      </c>
      <c r="Q378" s="81">
        <v>1.9423176749655027</v>
      </c>
      <c r="R378" s="81">
        <v>4.3812686906200975</v>
      </c>
      <c r="S378" s="81">
        <v>2.1251315912449669</v>
      </c>
      <c r="T378" s="82"/>
      <c r="U378" s="81">
        <v>2733788</v>
      </c>
      <c r="V378" s="81">
        <v>914</v>
      </c>
      <c r="W378" s="81">
        <v>67</v>
      </c>
      <c r="X378" s="81">
        <v>11888</v>
      </c>
      <c r="Y378" s="81">
        <v>10697</v>
      </c>
      <c r="Z378" s="81">
        <v>13629</v>
      </c>
      <c r="AA378" s="81">
        <v>5592</v>
      </c>
      <c r="AB378" s="81">
        <v>25474</v>
      </c>
      <c r="AC378" s="81">
        <v>744045.5</v>
      </c>
      <c r="AD378" s="81">
        <v>2.1251315912449669</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4.5449999999999999</v>
      </c>
      <c r="BJ378" s="81">
        <v>224</v>
      </c>
      <c r="BK378" s="81">
        <v>3.2970000000000002</v>
      </c>
      <c r="BL378" s="81">
        <v>0</v>
      </c>
      <c r="BM378" s="82"/>
      <c r="BN378" s="81">
        <v>0</v>
      </c>
      <c r="BO378" s="81">
        <v>0</v>
      </c>
      <c r="BP378" s="81">
        <v>1</v>
      </c>
      <c r="BQ378" s="81">
        <v>1</v>
      </c>
      <c r="BR378" s="81">
        <v>1</v>
      </c>
      <c r="BS378" s="81">
        <v>0</v>
      </c>
      <c r="BT378"/>
      <c r="BU378" s="80">
        <v>231.84200000000001</v>
      </c>
      <c r="BV378" s="80">
        <v>0</v>
      </c>
      <c r="BW378" s="80">
        <v>0</v>
      </c>
      <c r="BX378" s="80">
        <v>0</v>
      </c>
      <c r="BY378" s="80">
        <v>0</v>
      </c>
      <c r="BZ378" s="80">
        <v>0</v>
      </c>
      <c r="CA378" s="80">
        <v>0</v>
      </c>
      <c r="CB378" s="80">
        <v>0</v>
      </c>
      <c r="CC378" s="80">
        <v>0</v>
      </c>
    </row>
    <row r="379" spans="1:81">
      <c r="A379" s="80" t="s">
        <v>2188</v>
      </c>
      <c r="B379" s="80">
        <v>180</v>
      </c>
      <c r="C379" s="80">
        <v>10</v>
      </c>
      <c r="D379" s="80">
        <v>11</v>
      </c>
      <c r="E379" s="80">
        <v>2013</v>
      </c>
      <c r="F379" s="80" t="s">
        <v>89</v>
      </c>
      <c r="G379" s="80" t="s">
        <v>2178</v>
      </c>
      <c r="H379" s="80" t="s">
        <v>2179</v>
      </c>
      <c r="I379" s="177"/>
      <c r="J379" s="81">
        <v>94.058758510676512</v>
      </c>
      <c r="K379" s="81">
        <v>1.8494477460007821</v>
      </c>
      <c r="L379" s="81">
        <v>2.5586729450068866</v>
      </c>
      <c r="M379" s="81">
        <v>66.408101784090476</v>
      </c>
      <c r="N379" s="81">
        <v>43.991316111008601</v>
      </c>
      <c r="O379" s="81">
        <v>25.175025350061876</v>
      </c>
      <c r="P379" s="81">
        <v>27.764231389868119</v>
      </c>
      <c r="Q379" s="81">
        <v>1.9571122554600533</v>
      </c>
      <c r="R379" s="81">
        <v>4.5650705101411821</v>
      </c>
      <c r="S379" s="81">
        <v>2.2658910972480246</v>
      </c>
      <c r="T379" s="82"/>
      <c r="U379" s="81">
        <v>2418870</v>
      </c>
      <c r="V379" s="81">
        <v>914</v>
      </c>
      <c r="W379" s="81">
        <v>67</v>
      </c>
      <c r="X379" s="81">
        <v>11888</v>
      </c>
      <c r="Y379" s="81">
        <v>10739</v>
      </c>
      <c r="Z379" s="81">
        <v>13755</v>
      </c>
      <c r="AA379" s="81">
        <v>5558</v>
      </c>
      <c r="AB379" s="81">
        <v>25300</v>
      </c>
      <c r="AC379" s="81">
        <v>756760</v>
      </c>
      <c r="AD379" s="81">
        <v>2.2658910972480246</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4.8129999999999997</v>
      </c>
      <c r="BJ379" s="81">
        <v>222</v>
      </c>
      <c r="BK379" s="81">
        <v>2.9689999999999999</v>
      </c>
      <c r="BL379" s="81">
        <v>0</v>
      </c>
      <c r="BM379" s="82"/>
      <c r="BN379" s="81">
        <v>0</v>
      </c>
      <c r="BO379" s="81">
        <v>0</v>
      </c>
      <c r="BP379" s="81">
        <v>1</v>
      </c>
      <c r="BQ379" s="81">
        <v>1</v>
      </c>
      <c r="BR379" s="81">
        <v>1</v>
      </c>
      <c r="BS379" s="81">
        <v>0</v>
      </c>
      <c r="BT379"/>
      <c r="BU379" s="80">
        <v>229.78200000000001</v>
      </c>
      <c r="BV379" s="80">
        <v>0</v>
      </c>
      <c r="BW379" s="80">
        <v>0</v>
      </c>
      <c r="BX379" s="80">
        <v>0</v>
      </c>
      <c r="BY379" s="80">
        <v>0</v>
      </c>
      <c r="BZ379" s="80">
        <v>0</v>
      </c>
      <c r="CA379" s="80">
        <v>0</v>
      </c>
      <c r="CB379" s="80">
        <v>0</v>
      </c>
      <c r="CC379" s="80">
        <v>0</v>
      </c>
    </row>
    <row r="380" spans="1:81">
      <c r="A380" s="80" t="s">
        <v>2189</v>
      </c>
      <c r="B380" s="80">
        <v>181</v>
      </c>
      <c r="C380" s="80">
        <v>11</v>
      </c>
      <c r="D380" s="80">
        <v>11</v>
      </c>
      <c r="E380" s="80">
        <v>2014</v>
      </c>
      <c r="F380" s="80" t="s">
        <v>90</v>
      </c>
      <c r="G380" s="80" t="s">
        <v>2178</v>
      </c>
      <c r="H380" s="80" t="s">
        <v>2179</v>
      </c>
      <c r="I380" s="177"/>
      <c r="J380" s="81">
        <v>107.70429846608255</v>
      </c>
      <c r="K380" s="81">
        <v>1.8869785328004682</v>
      </c>
      <c r="L380" s="81">
        <v>2.8387356303145039</v>
      </c>
      <c r="M380" s="81">
        <v>66.056497983601162</v>
      </c>
      <c r="N380" s="81">
        <v>45.066127677308295</v>
      </c>
      <c r="O380" s="81">
        <v>24.139449160739392</v>
      </c>
      <c r="P380" s="81">
        <v>27.296031423566163</v>
      </c>
      <c r="Q380" s="81">
        <v>1.8540104995465148</v>
      </c>
      <c r="R380" s="81">
        <v>3.0966716520181445</v>
      </c>
      <c r="S380" s="81">
        <v>1.7776547515404459</v>
      </c>
      <c r="T380" s="82"/>
      <c r="U380" s="81">
        <v>2834859</v>
      </c>
      <c r="V380" s="81">
        <v>826</v>
      </c>
      <c r="W380" s="81">
        <v>58</v>
      </c>
      <c r="X380" s="81">
        <v>11449</v>
      </c>
      <c r="Y380" s="81">
        <v>10768</v>
      </c>
      <c r="Z380" s="81">
        <v>13891</v>
      </c>
      <c r="AA380" s="81">
        <v>5436</v>
      </c>
      <c r="AB380" s="81">
        <v>24980</v>
      </c>
      <c r="AC380" s="81">
        <v>514955</v>
      </c>
      <c r="AD380" s="81">
        <v>1.7776547515404459</v>
      </c>
      <c r="AE380" s="82"/>
      <c r="AF380" s="81">
        <v>23888591.794520233</v>
      </c>
      <c r="AG380" s="81">
        <v>1598771.0177999469</v>
      </c>
      <c r="AH380" s="81">
        <v>625657.85667802067</v>
      </c>
      <c r="AI380" s="81">
        <v>82837736.651114732</v>
      </c>
      <c r="AJ380" s="81">
        <v>64570510.705673657</v>
      </c>
      <c r="AK380" s="81">
        <v>0</v>
      </c>
      <c r="AL380" s="81">
        <v>0</v>
      </c>
      <c r="AM380" s="81">
        <v>3429380.7184901116</v>
      </c>
      <c r="AN380" s="81">
        <v>0</v>
      </c>
      <c r="AO380" s="81">
        <v>0</v>
      </c>
      <c r="AP380" s="82"/>
      <c r="AQ380" s="81">
        <v>392</v>
      </c>
      <c r="AR380" s="81">
        <v>166</v>
      </c>
      <c r="AS380" s="81">
        <v>0</v>
      </c>
      <c r="AT380" s="81">
        <v>0</v>
      </c>
      <c r="AU380" s="81">
        <v>0</v>
      </c>
      <c r="AV380" s="81">
        <v>0</v>
      </c>
      <c r="AW380" s="81" t="s">
        <v>564</v>
      </c>
      <c r="AX380" s="82"/>
      <c r="AY380" s="81">
        <v>1709.4</v>
      </c>
      <c r="AZ380" s="81">
        <v>7781.8</v>
      </c>
      <c r="BA380" s="81">
        <v>0</v>
      </c>
      <c r="BB380" s="81">
        <v>0</v>
      </c>
      <c r="BC380" s="81">
        <v>0</v>
      </c>
      <c r="BD380" s="81">
        <v>0</v>
      </c>
      <c r="BE380" s="81" t="s">
        <v>564</v>
      </c>
      <c r="BF380" s="82"/>
      <c r="BG380" s="81">
        <v>0</v>
      </c>
      <c r="BH380" s="81">
        <v>0</v>
      </c>
      <c r="BI380" s="81">
        <v>4.593</v>
      </c>
      <c r="BJ380" s="81">
        <v>169</v>
      </c>
      <c r="BK380" s="81">
        <v>0</v>
      </c>
      <c r="BL380" s="81">
        <v>0</v>
      </c>
      <c r="BM380" s="82"/>
      <c r="BN380" s="81">
        <v>0</v>
      </c>
      <c r="BO380" s="81">
        <v>0</v>
      </c>
      <c r="BP380" s="81">
        <v>1</v>
      </c>
      <c r="BQ380" s="81">
        <v>1</v>
      </c>
      <c r="BR380" s="81">
        <v>0</v>
      </c>
      <c r="BS380" s="81">
        <v>0</v>
      </c>
      <c r="BT380"/>
      <c r="BU380" s="80">
        <v>173.59299999999999</v>
      </c>
      <c r="BV380" s="80">
        <v>0</v>
      </c>
      <c r="BW380" s="80">
        <v>0</v>
      </c>
      <c r="BX380" s="80">
        <v>0</v>
      </c>
      <c r="BY380" s="80">
        <v>0</v>
      </c>
      <c r="BZ380" s="80">
        <v>0</v>
      </c>
      <c r="CA380" s="80">
        <v>0</v>
      </c>
      <c r="CB380" s="80">
        <v>0</v>
      </c>
      <c r="CC380" s="80">
        <v>0</v>
      </c>
    </row>
    <row r="381" spans="1:81">
      <c r="A381" s="80" t="s">
        <v>2190</v>
      </c>
      <c r="B381" s="80">
        <v>182</v>
      </c>
      <c r="C381" s="80">
        <v>12</v>
      </c>
      <c r="D381" s="80">
        <v>11</v>
      </c>
      <c r="E381" s="80">
        <v>2015</v>
      </c>
      <c r="F381" s="80" t="s">
        <v>91</v>
      </c>
      <c r="G381" s="80" t="s">
        <v>2178</v>
      </c>
      <c r="H381" s="80" t="s">
        <v>2179</v>
      </c>
      <c r="I381" s="177"/>
      <c r="J381" s="81">
        <v>124.61500734138595</v>
      </c>
      <c r="K381" s="81">
        <v>1.7072241734122284</v>
      </c>
      <c r="L381" s="81">
        <v>3.2646672187583614</v>
      </c>
      <c r="M381" s="81">
        <v>54.94204539937612</v>
      </c>
      <c r="N381" s="81">
        <v>38.743016830937798</v>
      </c>
      <c r="O381" s="81">
        <v>24.086373662190745</v>
      </c>
      <c r="P381" s="81">
        <v>26.960712391749006</v>
      </c>
      <c r="Q381" s="81">
        <v>1.7873017337528656</v>
      </c>
      <c r="R381" s="81">
        <v>2.7403143117836479</v>
      </c>
      <c r="S381" s="81">
        <v>1.3938706214665832</v>
      </c>
      <c r="T381" s="82"/>
      <c r="U381" s="81">
        <v>3209809</v>
      </c>
      <c r="V381" s="81">
        <v>826</v>
      </c>
      <c r="W381" s="81">
        <v>58</v>
      </c>
      <c r="X381" s="81">
        <v>11449</v>
      </c>
      <c r="Y381" s="81">
        <v>10855</v>
      </c>
      <c r="Z381" s="81">
        <v>13994</v>
      </c>
      <c r="AA381" s="81">
        <v>5365</v>
      </c>
      <c r="AB381" s="81">
        <v>24599</v>
      </c>
      <c r="AC381" s="81">
        <v>469423.5</v>
      </c>
      <c r="AD381" s="81">
        <v>1.3938706214665832</v>
      </c>
      <c r="AE381" s="82"/>
      <c r="AF381" s="81">
        <v>29990398.512900956</v>
      </c>
      <c r="AG381" s="81">
        <v>1308164.4017240878</v>
      </c>
      <c r="AH381" s="81">
        <v>590771.93587048247</v>
      </c>
      <c r="AI381" s="81">
        <v>72101775.155809999</v>
      </c>
      <c r="AJ381" s="81">
        <v>59404087.215614013</v>
      </c>
      <c r="AK381" s="81">
        <v>0</v>
      </c>
      <c r="AL381" s="81">
        <v>0</v>
      </c>
      <c r="AM381" s="81">
        <v>3371189.7610760098</v>
      </c>
      <c r="AN381" s="81">
        <v>0</v>
      </c>
      <c r="AO381" s="81">
        <v>0</v>
      </c>
      <c r="AP381" s="82"/>
      <c r="AQ381" s="81">
        <v>421</v>
      </c>
      <c r="AR381" s="81">
        <v>245</v>
      </c>
      <c r="AS381" s="81">
        <v>0</v>
      </c>
      <c r="AT381" s="81">
        <v>0</v>
      </c>
      <c r="AU381" s="81">
        <v>0</v>
      </c>
      <c r="AV381" s="81">
        <v>0</v>
      </c>
      <c r="AW381" s="81" t="s">
        <v>564</v>
      </c>
      <c r="AX381" s="82"/>
      <c r="AY381" s="81">
        <v>1850.7</v>
      </c>
      <c r="AZ381" s="81">
        <v>10163.9</v>
      </c>
      <c r="BA381" s="81">
        <v>0</v>
      </c>
      <c r="BB381" s="81">
        <v>0</v>
      </c>
      <c r="BC381" s="81">
        <v>0</v>
      </c>
      <c r="BD381" s="81">
        <v>0</v>
      </c>
      <c r="BE381" s="81" t="s">
        <v>564</v>
      </c>
      <c r="BF381" s="82"/>
      <c r="BG381" s="81">
        <v>0</v>
      </c>
      <c r="BH381" s="81">
        <v>0</v>
      </c>
      <c r="BI381" s="81">
        <v>0</v>
      </c>
      <c r="BJ381" s="81">
        <v>157</v>
      </c>
      <c r="BK381" s="81">
        <v>5.242</v>
      </c>
      <c r="BL381" s="81">
        <v>0</v>
      </c>
      <c r="BM381" s="82"/>
      <c r="BN381" s="81">
        <v>0</v>
      </c>
      <c r="BO381" s="81">
        <v>0</v>
      </c>
      <c r="BP381" s="81">
        <v>0</v>
      </c>
      <c r="BQ381" s="81">
        <v>1</v>
      </c>
      <c r="BR381" s="81">
        <v>1</v>
      </c>
      <c r="BS381" s="81">
        <v>0</v>
      </c>
      <c r="BT381"/>
      <c r="BU381" s="80">
        <v>157</v>
      </c>
      <c r="BV381" s="80">
        <v>5.242</v>
      </c>
      <c r="BW381" s="80">
        <v>0</v>
      </c>
      <c r="BX381" s="80">
        <v>0</v>
      </c>
      <c r="BY381" s="80">
        <v>0</v>
      </c>
      <c r="BZ381" s="80">
        <v>0</v>
      </c>
      <c r="CA381" s="80">
        <v>0</v>
      </c>
      <c r="CB381" s="80">
        <v>0</v>
      </c>
      <c r="CC381" s="80">
        <v>0</v>
      </c>
    </row>
    <row r="382" spans="1:81">
      <c r="A382" s="80" t="s">
        <v>2191</v>
      </c>
      <c r="B382" s="80">
        <v>183</v>
      </c>
      <c r="C382" s="80">
        <v>13</v>
      </c>
      <c r="D382" s="80">
        <v>11</v>
      </c>
      <c r="E382" s="80">
        <v>2016</v>
      </c>
      <c r="F382" s="80" t="s">
        <v>92</v>
      </c>
      <c r="G382" s="80" t="s">
        <v>2178</v>
      </c>
      <c r="H382" s="80" t="s">
        <v>2179</v>
      </c>
      <c r="I382" s="177"/>
      <c r="J382" s="81">
        <v>131.03631273335856</v>
      </c>
      <c r="K382" s="81">
        <v>1.7328256366335737</v>
      </c>
      <c r="L382" s="81">
        <v>4.5491472141454041</v>
      </c>
      <c r="M382" s="81">
        <v>56.435513003908881</v>
      </c>
      <c r="N382" s="81">
        <v>39.520492799115154</v>
      </c>
      <c r="O382" s="81">
        <v>23.895899567513592</v>
      </c>
      <c r="P382" s="81">
        <v>26.805568910212983</v>
      </c>
      <c r="Q382" s="81">
        <v>1.7148750042018603</v>
      </c>
      <c r="R382" s="81">
        <v>1.7372073394458227</v>
      </c>
      <c r="S382" s="81">
        <v>2.0639437798745388</v>
      </c>
      <c r="T382" s="82"/>
      <c r="U382" s="81">
        <v>3123215</v>
      </c>
      <c r="V382" s="81">
        <v>826</v>
      </c>
      <c r="W382" s="81">
        <v>58</v>
      </c>
      <c r="X382" s="81">
        <v>11449</v>
      </c>
      <c r="Y382" s="81">
        <v>10909</v>
      </c>
      <c r="Z382" s="81">
        <v>14054</v>
      </c>
      <c r="AA382" s="81">
        <v>5517</v>
      </c>
      <c r="AB382" s="81">
        <v>24279</v>
      </c>
      <c r="AC382" s="81">
        <v>296697.91341156239</v>
      </c>
      <c r="AD382" s="81">
        <v>2.0639437798745388</v>
      </c>
      <c r="AE382" s="82"/>
      <c r="AF382" s="81">
        <v>29399614.556090161</v>
      </c>
      <c r="AG382" s="81">
        <v>1267479.283309716</v>
      </c>
      <c r="AH382" s="81">
        <v>698079.11190590402</v>
      </c>
      <c r="AI382" s="81">
        <v>85510709.14136897</v>
      </c>
      <c r="AJ382" s="81">
        <v>57068516.034566343</v>
      </c>
      <c r="AK382" s="81">
        <v>0</v>
      </c>
      <c r="AL382" s="81">
        <v>0</v>
      </c>
      <c r="AM382" s="81">
        <v>3329920.1163256899</v>
      </c>
      <c r="AN382" s="81">
        <v>0</v>
      </c>
      <c r="AO382" s="81">
        <v>0</v>
      </c>
      <c r="AP382" s="82"/>
      <c r="AQ382" s="81">
        <v>437</v>
      </c>
      <c r="AR382" s="81">
        <v>279</v>
      </c>
      <c r="AS382" s="81">
        <v>0</v>
      </c>
      <c r="AT382" s="81">
        <v>0</v>
      </c>
      <c r="AU382" s="81">
        <v>0</v>
      </c>
      <c r="AV382" s="81">
        <v>0</v>
      </c>
      <c r="AW382" s="81" t="s">
        <v>564</v>
      </c>
      <c r="AX382" s="82"/>
      <c r="AY382" s="81">
        <v>1927.6</v>
      </c>
      <c r="AZ382" s="81">
        <v>12497.5</v>
      </c>
      <c r="BA382" s="81">
        <v>0</v>
      </c>
      <c r="BB382" s="81">
        <v>0</v>
      </c>
      <c r="BC382" s="81">
        <v>0</v>
      </c>
      <c r="BD382" s="81">
        <v>0</v>
      </c>
      <c r="BE382" s="81" t="s">
        <v>564</v>
      </c>
      <c r="BF382" s="82"/>
      <c r="BG382" s="81">
        <v>0</v>
      </c>
      <c r="BH382" s="81">
        <v>0</v>
      </c>
      <c r="BI382" s="81">
        <v>3.851</v>
      </c>
      <c r="BJ382" s="81">
        <v>113</v>
      </c>
      <c r="BK382" s="81">
        <v>0</v>
      </c>
      <c r="BL382" s="81">
        <v>0</v>
      </c>
      <c r="BM382" s="82"/>
      <c r="BN382" s="81">
        <v>0</v>
      </c>
      <c r="BO382" s="81">
        <v>0</v>
      </c>
      <c r="BP382" s="81">
        <v>1</v>
      </c>
      <c r="BQ382" s="81">
        <v>1</v>
      </c>
      <c r="BR382" s="81">
        <v>0</v>
      </c>
      <c r="BS382" s="81">
        <v>0</v>
      </c>
      <c r="BT382"/>
      <c r="BU382" s="80">
        <v>116.851</v>
      </c>
      <c r="BV382" s="80">
        <v>0</v>
      </c>
      <c r="BW382" s="80">
        <v>0</v>
      </c>
      <c r="BX382" s="80">
        <v>0</v>
      </c>
      <c r="BY382" s="80">
        <v>0</v>
      </c>
      <c r="BZ382" s="80">
        <v>0</v>
      </c>
      <c r="CA382" s="80">
        <v>0</v>
      </c>
      <c r="CB382" s="80">
        <v>0</v>
      </c>
      <c r="CC382" s="80">
        <v>0</v>
      </c>
    </row>
    <row r="383" spans="1:81">
      <c r="A383" s="80" t="s">
        <v>2192</v>
      </c>
      <c r="B383" s="80">
        <v>184</v>
      </c>
      <c r="C383" s="80">
        <v>14</v>
      </c>
      <c r="D383" s="80">
        <v>11</v>
      </c>
      <c r="E383" s="80">
        <v>2017</v>
      </c>
      <c r="F383" s="80" t="s">
        <v>71</v>
      </c>
      <c r="G383" s="80" t="s">
        <v>2178</v>
      </c>
      <c r="H383" s="80" t="s">
        <v>2179</v>
      </c>
      <c r="I383" s="177"/>
      <c r="J383" s="81">
        <v>138.97891543472849</v>
      </c>
      <c r="K383" s="81">
        <v>1.6439815218704312</v>
      </c>
      <c r="L383" s="81">
        <v>4.2148927872702151</v>
      </c>
      <c r="M383" s="81">
        <v>41.209214221615021</v>
      </c>
      <c r="N383" s="81">
        <v>34.962306243066841</v>
      </c>
      <c r="O383" s="81">
        <v>23.633088995764425</v>
      </c>
      <c r="P383" s="81">
        <v>26.379884188812969</v>
      </c>
      <c r="Q383" s="81">
        <v>1.63955731606512</v>
      </c>
      <c r="R383" s="81">
        <v>0.65657172982417245</v>
      </c>
      <c r="S383" s="81">
        <v>3.0125260098984814</v>
      </c>
      <c r="T383" s="82"/>
      <c r="U383" s="81">
        <v>3474882</v>
      </c>
      <c r="V383" s="81">
        <v>826</v>
      </c>
      <c r="W383" s="81">
        <v>58</v>
      </c>
      <c r="X383" s="81">
        <v>11449</v>
      </c>
      <c r="Y383" s="81">
        <v>10934</v>
      </c>
      <c r="Z383" s="81">
        <v>14130</v>
      </c>
      <c r="AA383" s="81">
        <v>5464</v>
      </c>
      <c r="AB383" s="81">
        <v>24005</v>
      </c>
      <c r="AC383" s="81">
        <v>114361</v>
      </c>
      <c r="AD383" s="81">
        <v>3.012526009898481</v>
      </c>
      <c r="AE383" s="82"/>
      <c r="AF383" s="81">
        <v>31641903.84377199</v>
      </c>
      <c r="AG383" s="81">
        <v>1267172.3254021481</v>
      </c>
      <c r="AH383" s="81">
        <v>864231.05086770433</v>
      </c>
      <c r="AI383" s="81">
        <v>70068299.523869351</v>
      </c>
      <c r="AJ383" s="81">
        <v>61187441.490437157</v>
      </c>
      <c r="AK383" s="81">
        <v>0</v>
      </c>
      <c r="AL383" s="81">
        <v>0</v>
      </c>
      <c r="AM383" s="81">
        <v>3297492.006621175</v>
      </c>
      <c r="AN383" s="81">
        <v>0</v>
      </c>
      <c r="AO383" s="81">
        <v>0</v>
      </c>
      <c r="AP383" s="82"/>
      <c r="AQ383" s="81">
        <v>453</v>
      </c>
      <c r="AR383" s="81">
        <v>318</v>
      </c>
      <c r="AS383" s="81">
        <v>0</v>
      </c>
      <c r="AT383" s="81">
        <v>0</v>
      </c>
      <c r="AU383" s="81">
        <v>0</v>
      </c>
      <c r="AV383" s="81">
        <v>0</v>
      </c>
      <c r="AW383" s="81" t="s">
        <v>564</v>
      </c>
      <c r="AX383" s="82"/>
      <c r="AY383" s="81">
        <v>2001.6</v>
      </c>
      <c r="AZ383" s="81">
        <v>13667</v>
      </c>
      <c r="BA383" s="81">
        <v>0</v>
      </c>
      <c r="BB383" s="81">
        <v>0</v>
      </c>
      <c r="BC383" s="81">
        <v>0</v>
      </c>
      <c r="BD383" s="81">
        <v>0</v>
      </c>
      <c r="BE383" s="81" t="s">
        <v>564</v>
      </c>
      <c r="BF383" s="82"/>
      <c r="BG383" s="81">
        <v>0</v>
      </c>
      <c r="BH383" s="81">
        <v>0</v>
      </c>
      <c r="BI383" s="81">
        <v>4.5140000000000002</v>
      </c>
      <c r="BJ383" s="81">
        <v>60.2</v>
      </c>
      <c r="BK383" s="81">
        <v>0</v>
      </c>
      <c r="BL383" s="81">
        <v>0</v>
      </c>
      <c r="BM383" s="82"/>
      <c r="BN383" s="81">
        <v>0</v>
      </c>
      <c r="BO383" s="81">
        <v>0</v>
      </c>
      <c r="BP383" s="81">
        <v>1</v>
      </c>
      <c r="BQ383" s="81">
        <v>1</v>
      </c>
      <c r="BR383" s="81">
        <v>0</v>
      </c>
      <c r="BS383" s="81">
        <v>0</v>
      </c>
      <c r="BT383"/>
      <c r="BU383" s="80">
        <v>64.713999999999999</v>
      </c>
      <c r="BV383" s="80">
        <v>0</v>
      </c>
      <c r="BW383" s="80">
        <v>0</v>
      </c>
      <c r="BX383" s="80">
        <v>0</v>
      </c>
      <c r="BY383" s="80">
        <v>0</v>
      </c>
      <c r="BZ383" s="80">
        <v>0</v>
      </c>
      <c r="CA383" s="80">
        <v>0</v>
      </c>
      <c r="CB383" s="80">
        <v>0</v>
      </c>
      <c r="CC383" s="80">
        <v>0</v>
      </c>
    </row>
    <row r="384" spans="1:81">
      <c r="A384" s="80" t="s">
        <v>2193</v>
      </c>
      <c r="B384" s="80">
        <v>185</v>
      </c>
      <c r="C384" s="80">
        <v>15</v>
      </c>
      <c r="D384" s="80">
        <v>11</v>
      </c>
      <c r="E384" s="80">
        <v>2018</v>
      </c>
      <c r="F384" s="80" t="s">
        <v>93</v>
      </c>
      <c r="G384" s="80" t="s">
        <v>2178</v>
      </c>
      <c r="H384" s="80" t="s">
        <v>2179</v>
      </c>
      <c r="I384" s="177"/>
      <c r="J384" s="81">
        <v>140.00110519144314</v>
      </c>
      <c r="K384" s="81">
        <v>1.4768206145896716</v>
      </c>
      <c r="L384" s="81">
        <v>3.8236635159308641</v>
      </c>
      <c r="M384" s="81">
        <v>36.012300490668238</v>
      </c>
      <c r="N384" s="81">
        <v>26.302304081762628</v>
      </c>
      <c r="O384" s="81">
        <v>23.226820671550716</v>
      </c>
      <c r="P384" s="81">
        <v>25.91653738307717</v>
      </c>
      <c r="Q384" s="81">
        <v>1.4954408261291448</v>
      </c>
      <c r="R384" s="81">
        <v>0.7772007560492763</v>
      </c>
      <c r="S384" s="81">
        <v>3.2356047782296189</v>
      </c>
      <c r="T384" s="82"/>
      <c r="U384" s="81">
        <v>3756572</v>
      </c>
      <c r="V384" s="81">
        <v>826</v>
      </c>
      <c r="W384" s="81">
        <v>58</v>
      </c>
      <c r="X384" s="81">
        <v>11449</v>
      </c>
      <c r="Y384" s="81">
        <v>10872</v>
      </c>
      <c r="Z384" s="81">
        <v>14153</v>
      </c>
      <c r="AA384" s="81">
        <v>5422</v>
      </c>
      <c r="AB384" s="81">
        <v>23595</v>
      </c>
      <c r="AC384" s="81">
        <v>134841.5</v>
      </c>
      <c r="AD384" s="81">
        <v>3.2356047782296189</v>
      </c>
      <c r="AE384" s="82"/>
      <c r="AF384" s="81">
        <v>33252492.262624729</v>
      </c>
      <c r="AG384" s="81">
        <v>1127879.5102089851</v>
      </c>
      <c r="AH384" s="81">
        <v>802011.43957742013</v>
      </c>
      <c r="AI384" s="81">
        <v>68429645.355106205</v>
      </c>
      <c r="AJ384" s="81">
        <v>56208035.795237906</v>
      </c>
      <c r="AK384" s="81">
        <v>0</v>
      </c>
      <c r="AL384" s="81">
        <v>0</v>
      </c>
      <c r="AM384" s="81">
        <v>3247877.957241355</v>
      </c>
      <c r="AN384" s="81">
        <v>0</v>
      </c>
      <c r="AO384" s="81">
        <v>0</v>
      </c>
      <c r="AP384" s="82"/>
      <c r="AQ384" s="81">
        <v>484</v>
      </c>
      <c r="AR384" s="81">
        <v>346</v>
      </c>
      <c r="AS384" s="81">
        <v>0</v>
      </c>
      <c r="AT384" s="81">
        <v>0</v>
      </c>
      <c r="AU384" s="81">
        <v>0</v>
      </c>
      <c r="AV384" s="81">
        <v>0</v>
      </c>
      <c r="AW384" s="81" t="s">
        <v>564</v>
      </c>
      <c r="AX384" s="82"/>
      <c r="AY384" s="81">
        <v>2152.1</v>
      </c>
      <c r="AZ384" s="81">
        <v>15944.6</v>
      </c>
      <c r="BA384" s="81">
        <v>0</v>
      </c>
      <c r="BB384" s="81">
        <v>0</v>
      </c>
      <c r="BC384" s="81">
        <v>0</v>
      </c>
      <c r="BD384" s="81">
        <v>0</v>
      </c>
      <c r="BE384" s="81" t="s">
        <v>564</v>
      </c>
      <c r="BF384" s="82"/>
      <c r="BG384" s="81">
        <v>0</v>
      </c>
      <c r="BH384" s="81">
        <v>0</v>
      </c>
      <c r="BI384" s="81">
        <v>4.0090000000000003</v>
      </c>
      <c r="BJ384" s="81">
        <v>44.3</v>
      </c>
      <c r="BK384" s="81">
        <v>2.613</v>
      </c>
      <c r="BL384" s="81">
        <v>0</v>
      </c>
      <c r="BM384" s="82"/>
      <c r="BN384" s="81">
        <v>0</v>
      </c>
      <c r="BO384" s="81">
        <v>0</v>
      </c>
      <c r="BP384" s="81">
        <v>1</v>
      </c>
      <c r="BQ384" s="81">
        <v>1</v>
      </c>
      <c r="BR384" s="81">
        <v>1</v>
      </c>
      <c r="BS384" s="81">
        <v>0</v>
      </c>
      <c r="BT384"/>
      <c r="BU384" s="80">
        <v>48.308999999999997</v>
      </c>
      <c r="BV384" s="80">
        <v>0</v>
      </c>
      <c r="BW384" s="80">
        <v>0</v>
      </c>
      <c r="BX384" s="80">
        <v>2.613</v>
      </c>
      <c r="BY384" s="80">
        <v>0</v>
      </c>
      <c r="BZ384" s="80">
        <v>0</v>
      </c>
      <c r="CA384" s="80">
        <v>0</v>
      </c>
      <c r="CB384" s="80">
        <v>0</v>
      </c>
      <c r="CC384" s="80">
        <v>0</v>
      </c>
    </row>
    <row r="385" spans="1:81">
      <c r="A385" s="80" t="s">
        <v>2194</v>
      </c>
      <c r="B385" s="80">
        <v>186</v>
      </c>
      <c r="C385" s="80">
        <v>16</v>
      </c>
      <c r="D385" s="80">
        <v>11</v>
      </c>
      <c r="E385" s="80">
        <v>2019</v>
      </c>
      <c r="F385" s="80" t="s">
        <v>73</v>
      </c>
      <c r="G385" s="80" t="s">
        <v>2178</v>
      </c>
      <c r="H385" s="80" t="s">
        <v>2179</v>
      </c>
      <c r="I385" s="177"/>
      <c r="J385" s="81">
        <v>152.63218253538452</v>
      </c>
      <c r="K385" s="81">
        <v>1.35312388387691</v>
      </c>
      <c r="L385" s="81">
        <v>3.8593182291675925</v>
      </c>
      <c r="M385" s="81">
        <v>34.7583873177093</v>
      </c>
      <c r="N385" s="81">
        <v>26.046076024066515</v>
      </c>
      <c r="O385" s="81">
        <v>22.757892299902974</v>
      </c>
      <c r="P385" s="81">
        <v>25.293263026221823</v>
      </c>
      <c r="Q385" s="81">
        <v>1.4265220965989405</v>
      </c>
      <c r="R385" s="81">
        <v>0.51758832118542353</v>
      </c>
      <c r="S385" s="81">
        <v>2.0495336416165677</v>
      </c>
      <c r="T385" s="82"/>
      <c r="U385" s="81">
        <v>3707014</v>
      </c>
      <c r="V385" s="81">
        <v>826</v>
      </c>
      <c r="W385" s="81">
        <v>58</v>
      </c>
      <c r="X385" s="81">
        <v>11449</v>
      </c>
      <c r="Y385" s="81">
        <v>10840</v>
      </c>
      <c r="Z385" s="81">
        <v>14248</v>
      </c>
      <c r="AA385" s="81">
        <v>5252</v>
      </c>
      <c r="AB385" s="81">
        <v>23117</v>
      </c>
      <c r="AC385" s="81">
        <v>91270.5</v>
      </c>
      <c r="AD385" s="81">
        <v>2.0495336416165681</v>
      </c>
      <c r="AE385" s="82"/>
      <c r="AF385" s="81">
        <v>34057034.10968025</v>
      </c>
      <c r="AG385" s="81">
        <v>1094333.395101046</v>
      </c>
      <c r="AH385" s="81">
        <v>882983.94197251368</v>
      </c>
      <c r="AI385" s="81">
        <v>67143352.85030748</v>
      </c>
      <c r="AJ385" s="81">
        <v>51268072.187898204</v>
      </c>
      <c r="AK385" s="81">
        <v>0</v>
      </c>
      <c r="AL385" s="81">
        <v>0</v>
      </c>
      <c r="AM385" s="81">
        <v>3148361.3753171726</v>
      </c>
      <c r="AN385" s="81">
        <v>0</v>
      </c>
      <c r="AO385" s="81">
        <v>0</v>
      </c>
      <c r="AP385" s="82"/>
      <c r="AQ385" s="81">
        <v>509</v>
      </c>
      <c r="AR385" s="81">
        <v>370</v>
      </c>
      <c r="AS385" s="81">
        <v>0</v>
      </c>
      <c r="AT385" s="81">
        <v>0</v>
      </c>
      <c r="AU385" s="81">
        <v>0</v>
      </c>
      <c r="AV385" s="81">
        <v>0</v>
      </c>
      <c r="AW385" s="81" t="s">
        <v>564</v>
      </c>
      <c r="AX385" s="82"/>
      <c r="AY385" s="81">
        <v>2307.1999999999998</v>
      </c>
      <c r="AZ385" s="81">
        <v>16860.099999999991</v>
      </c>
      <c r="BA385" s="81">
        <v>0</v>
      </c>
      <c r="BB385" s="81">
        <v>0</v>
      </c>
      <c r="BC385" s="81">
        <v>0</v>
      </c>
      <c r="BD385" s="81">
        <v>0</v>
      </c>
      <c r="BE385" s="81" t="s">
        <v>564</v>
      </c>
      <c r="BF385" s="82"/>
      <c r="BG385" s="81">
        <v>0</v>
      </c>
      <c r="BH385" s="81">
        <v>0</v>
      </c>
      <c r="BI385" s="81">
        <v>3.1560000000000001</v>
      </c>
      <c r="BJ385" s="81">
        <v>24.8</v>
      </c>
      <c r="BK385" s="81">
        <v>3.2480000000000002</v>
      </c>
      <c r="BL385" s="81">
        <v>0</v>
      </c>
      <c r="BM385" s="82"/>
      <c r="BN385" s="81">
        <v>0</v>
      </c>
      <c r="BO385" s="81">
        <v>0</v>
      </c>
      <c r="BP385" s="81">
        <v>1</v>
      </c>
      <c r="BQ385" s="81">
        <v>1</v>
      </c>
      <c r="BR385" s="81">
        <v>1</v>
      </c>
      <c r="BS385" s="81">
        <v>0</v>
      </c>
      <c r="BT385"/>
      <c r="BU385" s="80">
        <v>27.956</v>
      </c>
      <c r="BV385" s="80">
        <v>0</v>
      </c>
      <c r="BW385" s="80">
        <v>0</v>
      </c>
      <c r="BX385" s="80">
        <v>3.2480000000000002</v>
      </c>
      <c r="BY385" s="80">
        <v>0</v>
      </c>
      <c r="BZ385" s="80">
        <v>0</v>
      </c>
      <c r="CA385" s="80">
        <v>0</v>
      </c>
      <c r="CB385" s="80">
        <v>0</v>
      </c>
      <c r="CC385" s="80">
        <v>0</v>
      </c>
    </row>
    <row r="386" spans="1:81">
      <c r="A386" s="80" t="s">
        <v>2195</v>
      </c>
      <c r="B386" s="80">
        <v>187</v>
      </c>
      <c r="C386" s="80">
        <v>17</v>
      </c>
      <c r="D386" s="80">
        <v>11</v>
      </c>
      <c r="E386" s="80">
        <v>2020</v>
      </c>
      <c r="F386" s="80" t="s">
        <v>218</v>
      </c>
      <c r="G386" s="174" t="s">
        <v>2178</v>
      </c>
      <c r="H386" s="80" t="s">
        <v>2179</v>
      </c>
      <c r="I386" s="177"/>
      <c r="J386" s="81">
        <v>112.2851700292787</v>
      </c>
      <c r="K386" s="81">
        <v>1.3892713838110311</v>
      </c>
      <c r="L386" s="81">
        <v>5.3052194152597405</v>
      </c>
      <c r="M386" s="81">
        <v>32.784857867066819</v>
      </c>
      <c r="N386" s="81">
        <v>23.200564506642564</v>
      </c>
      <c r="O386" s="81">
        <v>19.989513550660611</v>
      </c>
      <c r="P386" s="81">
        <v>24.126565746362921</v>
      </c>
      <c r="Q386" s="81">
        <v>1.341824883634871</v>
      </c>
      <c r="R386" s="81">
        <v>0.62827924855810424</v>
      </c>
      <c r="S386" s="81">
        <v>2.5193077057990831</v>
      </c>
      <c r="T386" s="82"/>
      <c r="U386" s="81">
        <v>3435294</v>
      </c>
      <c r="V386" s="81">
        <v>700</v>
      </c>
      <c r="W386" s="81">
        <v>84</v>
      </c>
      <c r="X386" s="81">
        <v>11420</v>
      </c>
      <c r="Y386" s="81">
        <v>10838</v>
      </c>
      <c r="Z386" s="81">
        <v>14284</v>
      </c>
      <c r="AA386" s="81">
        <v>5443</v>
      </c>
      <c r="AB386" s="81">
        <v>22757</v>
      </c>
      <c r="AC386" s="81">
        <v>111367.50000000001</v>
      </c>
      <c r="AD386" s="81">
        <v>2.5193077057990831</v>
      </c>
      <c r="AE386" s="82"/>
      <c r="AF386" s="81">
        <v>30947228.30622492</v>
      </c>
      <c r="AG386" s="81">
        <v>1025868.1752789167</v>
      </c>
      <c r="AH386" s="81">
        <v>1304819.0672190418</v>
      </c>
      <c r="AI386" s="81">
        <v>61707198.399046995</v>
      </c>
      <c r="AJ386" s="81">
        <v>42651085.094475776</v>
      </c>
      <c r="AK386" s="81"/>
      <c r="AL386" s="81"/>
      <c r="AM386" s="81">
        <v>2970041.3355434025</v>
      </c>
      <c r="AN386" s="81"/>
      <c r="AO386" s="81"/>
      <c r="AP386" s="82"/>
      <c r="AQ386" s="81">
        <v>538</v>
      </c>
      <c r="AR386" s="81">
        <v>392</v>
      </c>
      <c r="AS386" s="81">
        <v>0</v>
      </c>
      <c r="AT386" s="81">
        <v>0</v>
      </c>
      <c r="AU386" s="81">
        <v>0</v>
      </c>
      <c r="AV386" s="81">
        <v>0</v>
      </c>
      <c r="AW386" s="81">
        <v>0</v>
      </c>
      <c r="AX386" s="82"/>
      <c r="AY386" s="81">
        <v>2491.8000000000002</v>
      </c>
      <c r="AZ386" s="81">
        <v>17799.500000000011</v>
      </c>
      <c r="BA386" s="81">
        <v>0</v>
      </c>
      <c r="BB386" s="81">
        <v>0</v>
      </c>
      <c r="BC386" s="81">
        <v>0</v>
      </c>
      <c r="BD386" s="81">
        <v>0</v>
      </c>
      <c r="BE386" s="81">
        <v>0</v>
      </c>
      <c r="BF386" s="82"/>
      <c r="BG386" s="81">
        <v>0</v>
      </c>
      <c r="BH386" s="81">
        <v>0</v>
      </c>
      <c r="BI386" s="81">
        <v>3.0329999999999999</v>
      </c>
      <c r="BJ386" s="81">
        <v>40.4</v>
      </c>
      <c r="BK386" s="81">
        <v>2.6760000000000002</v>
      </c>
      <c r="BL386" s="81">
        <v>0</v>
      </c>
      <c r="BM386" s="82"/>
      <c r="BN386" s="81">
        <v>0</v>
      </c>
      <c r="BO386" s="81">
        <v>0</v>
      </c>
      <c r="BP386" s="81">
        <v>1</v>
      </c>
      <c r="BQ386" s="81">
        <v>1</v>
      </c>
      <c r="BR386" s="81">
        <v>1</v>
      </c>
      <c r="BS386" s="81">
        <v>0</v>
      </c>
      <c r="BT386"/>
      <c r="BU386" s="80">
        <v>43.433</v>
      </c>
      <c r="BV386" s="80">
        <v>0</v>
      </c>
      <c r="BW386" s="80">
        <v>0</v>
      </c>
      <c r="BX386" s="80">
        <v>2.6760000000000002</v>
      </c>
      <c r="BY386" s="80">
        <v>0</v>
      </c>
      <c r="BZ386" s="80">
        <v>0</v>
      </c>
      <c r="CA386" s="80">
        <v>0</v>
      </c>
      <c r="CB386" s="80">
        <v>0</v>
      </c>
      <c r="CC386" s="80">
        <v>0</v>
      </c>
    </row>
    <row r="387" spans="1:81">
      <c r="A387" s="80" t="s">
        <v>2196</v>
      </c>
      <c r="B387" s="80">
        <v>187</v>
      </c>
      <c r="C387" s="80">
        <v>18</v>
      </c>
      <c r="D387" s="80">
        <v>11</v>
      </c>
      <c r="E387" s="80">
        <v>2021</v>
      </c>
      <c r="F387" s="80" t="s">
        <v>75</v>
      </c>
      <c r="G387" s="174" t="s">
        <v>2178</v>
      </c>
      <c r="H387" s="80" t="s">
        <v>2179</v>
      </c>
      <c r="I387" s="177"/>
      <c r="J387" s="81">
        <v>128.64079411525424</v>
      </c>
      <c r="K387" s="81">
        <v>1.4261794941800998</v>
      </c>
      <c r="L387" s="81">
        <v>4.2624474604574232</v>
      </c>
      <c r="M387" s="81">
        <v>31.770766209329043</v>
      </c>
      <c r="N387" s="81">
        <v>21.849401988660219</v>
      </c>
      <c r="O387" s="81">
        <v>19.383326209655397</v>
      </c>
      <c r="P387" s="81">
        <v>24.790022086851479</v>
      </c>
      <c r="Q387" s="81">
        <v>1.3357900120846773</v>
      </c>
      <c r="R387" s="81">
        <v>1.0896356481470091</v>
      </c>
      <c r="S387" s="81">
        <v>1.8589685904982121</v>
      </c>
      <c r="T387" s="82"/>
      <c r="U387" s="81">
        <v>4264959</v>
      </c>
      <c r="V387" s="81">
        <v>700</v>
      </c>
      <c r="W387" s="81">
        <v>84</v>
      </c>
      <c r="X387" s="81">
        <v>11420</v>
      </c>
      <c r="Y387" s="81">
        <v>10816</v>
      </c>
      <c r="Z387" s="81">
        <v>14262</v>
      </c>
      <c r="AA387" s="81">
        <v>5454</v>
      </c>
      <c r="AB387" s="81">
        <v>22386</v>
      </c>
      <c r="AC387" s="81">
        <v>187209.99999999997</v>
      </c>
      <c r="AD387" s="81">
        <v>1.8589685904982121</v>
      </c>
      <c r="AE387" s="82"/>
      <c r="AF387" s="81">
        <v>33798475.150921993</v>
      </c>
      <c r="AG387" s="81">
        <v>1096434.8183536555</v>
      </c>
      <c r="AH387" s="81">
        <v>1013584.402462304</v>
      </c>
      <c r="AI387" s="81">
        <v>69423532.186466694</v>
      </c>
      <c r="AJ387" s="81">
        <v>48948026.512157232</v>
      </c>
      <c r="AK387" s="81">
        <v>0</v>
      </c>
      <c r="AL387" s="81">
        <v>0</v>
      </c>
      <c r="AM387" s="81">
        <v>2938473.3924654764</v>
      </c>
      <c r="AN387" s="81">
        <v>0</v>
      </c>
      <c r="AO387" s="81">
        <v>0</v>
      </c>
      <c r="AP387" s="82"/>
      <c r="AQ387" s="81">
        <v>568</v>
      </c>
      <c r="AR387" s="81">
        <v>399</v>
      </c>
      <c r="AS387" s="81">
        <v>0</v>
      </c>
      <c r="AT387" s="81">
        <v>0</v>
      </c>
      <c r="AU387" s="81">
        <v>0</v>
      </c>
      <c r="AV387" s="81">
        <v>0</v>
      </c>
      <c r="AW387" s="81"/>
      <c r="AX387" s="82"/>
      <c r="AY387" s="81">
        <v>2714.3000000000011</v>
      </c>
      <c r="AZ387" s="81">
        <v>18381.3</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2197</v>
      </c>
      <c r="B388" s="80">
        <v>187</v>
      </c>
      <c r="C388" s="80">
        <v>19</v>
      </c>
      <c r="D388" s="80">
        <v>11</v>
      </c>
      <c r="E388" s="80">
        <v>2022</v>
      </c>
      <c r="F388" s="80" t="s">
        <v>568</v>
      </c>
      <c r="G388" s="80" t="s">
        <v>2178</v>
      </c>
      <c r="H388" s="80" t="s">
        <v>2179</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611</v>
      </c>
      <c r="AR388" s="81">
        <v>399</v>
      </c>
      <c r="AS388" s="81">
        <v>0</v>
      </c>
      <c r="AT388" s="81">
        <v>0</v>
      </c>
      <c r="AU388" s="81">
        <v>0</v>
      </c>
      <c r="AV388" s="81">
        <v>0</v>
      </c>
      <c r="AW388" s="81"/>
      <c r="AX388" s="82"/>
      <c r="AY388" s="81">
        <v>2979.7000000000007</v>
      </c>
      <c r="AZ388" s="81">
        <v>18379.900000000001</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2198</v>
      </c>
      <c r="B389" s="80">
        <v>273</v>
      </c>
      <c r="C389" s="80">
        <v>1</v>
      </c>
      <c r="D389" s="80">
        <v>17</v>
      </c>
      <c r="E389" s="80">
        <v>1990</v>
      </c>
      <c r="F389" s="80" t="s">
        <v>562</v>
      </c>
      <c r="G389" s="80" t="s">
        <v>2199</v>
      </c>
      <c r="H389" s="80" t="s">
        <v>2200</v>
      </c>
      <c r="I389" s="177"/>
      <c r="J389" s="81">
        <v>21.617460938266301</v>
      </c>
      <c r="K389" s="81">
        <v>4.1885052967558813</v>
      </c>
      <c r="L389" s="81">
        <v>0.22207896793902018</v>
      </c>
      <c r="M389" s="81">
        <v>15.274031246784167</v>
      </c>
      <c r="N389" s="81">
        <v>26.870659138420606</v>
      </c>
      <c r="O389" s="81">
        <v>17.67759125409674</v>
      </c>
      <c r="P389" s="81">
        <v>18.331122921034417</v>
      </c>
      <c r="Q389" s="81">
        <v>1.7115648919204438</v>
      </c>
      <c r="R389" s="81">
        <v>0</v>
      </c>
      <c r="S389" s="81">
        <v>1.4803984253768614</v>
      </c>
      <c r="T389" s="82"/>
      <c r="U389" s="81">
        <v>5610157</v>
      </c>
      <c r="V389" s="81">
        <v>1232</v>
      </c>
      <c r="W389" s="81">
        <v>3</v>
      </c>
      <c r="X389" s="81">
        <v>5608</v>
      </c>
      <c r="Y389" s="81">
        <v>7897</v>
      </c>
      <c r="Z389" s="81">
        <v>7271</v>
      </c>
      <c r="AA389" s="81">
        <v>4451</v>
      </c>
      <c r="AB389" s="81">
        <v>27790</v>
      </c>
      <c r="AC389" s="81">
        <v>0</v>
      </c>
      <c r="AD389" s="81">
        <v>1.4803984253768614</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2201</v>
      </c>
      <c r="B390" s="80">
        <v>274</v>
      </c>
      <c r="C390" s="80">
        <v>2</v>
      </c>
      <c r="D390" s="80">
        <v>17</v>
      </c>
      <c r="E390" s="80">
        <v>2005</v>
      </c>
      <c r="F390" s="80" t="s">
        <v>565</v>
      </c>
      <c r="G390" s="80" t="s">
        <v>2199</v>
      </c>
      <c r="H390" s="80" t="s">
        <v>2200</v>
      </c>
      <c r="I390" s="177"/>
      <c r="J390" s="81">
        <v>29.234572988009223</v>
      </c>
      <c r="K390" s="81">
        <v>2.294493205880753</v>
      </c>
      <c r="L390" s="81">
        <v>1.032762096302372</v>
      </c>
      <c r="M390" s="81">
        <v>25.70368326156456</v>
      </c>
      <c r="N390" s="81">
        <v>37.355339112536534</v>
      </c>
      <c r="O390" s="81">
        <v>28.056622678299071</v>
      </c>
      <c r="P390" s="81">
        <v>22.437896572848693</v>
      </c>
      <c r="Q390" s="81">
        <v>1.6668765182676482</v>
      </c>
      <c r="R390" s="81">
        <v>0</v>
      </c>
      <c r="S390" s="81">
        <v>3.6263962098000002</v>
      </c>
      <c r="T390" s="82"/>
      <c r="U390" s="81">
        <v>6673337</v>
      </c>
      <c r="V390" s="81">
        <v>946</v>
      </c>
      <c r="W390" s="81">
        <v>14</v>
      </c>
      <c r="X390" s="81">
        <v>5176</v>
      </c>
      <c r="Y390" s="81">
        <v>10027</v>
      </c>
      <c r="Z390" s="81">
        <v>13354</v>
      </c>
      <c r="AA390" s="81">
        <v>4462</v>
      </c>
      <c r="AB390" s="81">
        <v>28293</v>
      </c>
      <c r="AC390" s="81">
        <v>0</v>
      </c>
      <c r="AD390" s="81">
        <v>3.6263962098000002</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2202</v>
      </c>
      <c r="B391" s="80">
        <v>275</v>
      </c>
      <c r="C391" s="80">
        <v>3</v>
      </c>
      <c r="D391" s="80">
        <v>17</v>
      </c>
      <c r="E391" s="80">
        <v>2006</v>
      </c>
      <c r="F391" s="80" t="s">
        <v>566</v>
      </c>
      <c r="G391" s="80" t="s">
        <v>2199</v>
      </c>
      <c r="H391" s="80" t="s">
        <v>2200</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2203</v>
      </c>
      <c r="B392" s="80">
        <v>276</v>
      </c>
      <c r="C392" s="80">
        <v>4</v>
      </c>
      <c r="D392" s="80">
        <v>17</v>
      </c>
      <c r="E392" s="80">
        <v>2007</v>
      </c>
      <c r="F392" s="80" t="s">
        <v>567</v>
      </c>
      <c r="G392" s="80" t="s">
        <v>2199</v>
      </c>
      <c r="H392" s="80" t="s">
        <v>2200</v>
      </c>
      <c r="I392" s="177"/>
      <c r="J392" s="81">
        <v>38.552023598570145</v>
      </c>
      <c r="K392" s="81">
        <v>2.4752729714380863</v>
      </c>
      <c r="L392" s="81">
        <v>0.79740391762802743</v>
      </c>
      <c r="M392" s="81">
        <v>26.562424290497713</v>
      </c>
      <c r="N392" s="81">
        <v>38.765983751707807</v>
      </c>
      <c r="O392" s="81">
        <v>27.009368479668748</v>
      </c>
      <c r="P392" s="81">
        <v>22.228600639418023</v>
      </c>
      <c r="Q392" s="81">
        <v>1.7151648618113364</v>
      </c>
      <c r="R392" s="81">
        <v>0</v>
      </c>
      <c r="S392" s="81">
        <v>4.5736580536799991</v>
      </c>
      <c r="T392" s="82"/>
      <c r="U392" s="81">
        <v>7769825</v>
      </c>
      <c r="V392" s="81">
        <v>887</v>
      </c>
      <c r="W392" s="81">
        <v>12</v>
      </c>
      <c r="X392" s="81">
        <v>6507</v>
      </c>
      <c r="Y392" s="81">
        <v>9993</v>
      </c>
      <c r="Z392" s="81">
        <v>13364</v>
      </c>
      <c r="AA392" s="81">
        <v>4353</v>
      </c>
      <c r="AB392" s="81">
        <v>27573</v>
      </c>
      <c r="AC392" s="81">
        <v>0</v>
      </c>
      <c r="AD392" s="81">
        <v>4.5736580536799991</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2204</v>
      </c>
      <c r="B393" s="80">
        <v>277</v>
      </c>
      <c r="C393" s="80">
        <v>5</v>
      </c>
      <c r="D393" s="80">
        <v>17</v>
      </c>
      <c r="E393" s="80">
        <v>2008</v>
      </c>
      <c r="F393" s="80" t="s">
        <v>84</v>
      </c>
      <c r="G393" s="80" t="s">
        <v>2199</v>
      </c>
      <c r="H393" s="80" t="s">
        <v>2200</v>
      </c>
      <c r="I393" s="177"/>
      <c r="J393" s="81">
        <v>33.482934699217402</v>
      </c>
      <c r="K393" s="81">
        <v>1.8948416080619952</v>
      </c>
      <c r="L393" s="81">
        <v>0.7061577083999776</v>
      </c>
      <c r="M393" s="81">
        <v>31.971416603235621</v>
      </c>
      <c r="N393" s="81">
        <v>37.4066369602089</v>
      </c>
      <c r="O393" s="81">
        <v>26.333691717700106</v>
      </c>
      <c r="P393" s="81">
        <v>21.315749226159305</v>
      </c>
      <c r="Q393" s="81">
        <v>1.66754699017911</v>
      </c>
      <c r="R393" s="81">
        <v>0</v>
      </c>
      <c r="S393" s="81">
        <v>3.4920070264199996</v>
      </c>
      <c r="T393" s="82"/>
      <c r="U393" s="81">
        <v>7420998</v>
      </c>
      <c r="V393" s="81">
        <v>887</v>
      </c>
      <c r="W393" s="81">
        <v>12</v>
      </c>
      <c r="X393" s="81">
        <v>6507</v>
      </c>
      <c r="Y393" s="81">
        <v>10002</v>
      </c>
      <c r="Z393" s="81">
        <v>13487</v>
      </c>
      <c r="AA393" s="81">
        <v>4179</v>
      </c>
      <c r="AB393" s="81">
        <v>27248</v>
      </c>
      <c r="AC393" s="81">
        <v>0</v>
      </c>
      <c r="AD393" s="81">
        <v>3.4920070264199996</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2205</v>
      </c>
      <c r="B394" s="80">
        <v>278</v>
      </c>
      <c r="C394" s="80">
        <v>6</v>
      </c>
      <c r="D394" s="80">
        <v>17</v>
      </c>
      <c r="E394" s="80">
        <v>2009</v>
      </c>
      <c r="F394" s="80" t="s">
        <v>85</v>
      </c>
      <c r="G394" s="80" t="s">
        <v>2199</v>
      </c>
      <c r="H394" s="80" t="s">
        <v>2200</v>
      </c>
      <c r="I394" s="177"/>
      <c r="J394" s="81">
        <v>30.145306039024085</v>
      </c>
      <c r="K394" s="81">
        <v>1.7184253386669253</v>
      </c>
      <c r="L394" s="81">
        <v>3.5129279698290525</v>
      </c>
      <c r="M394" s="81">
        <v>31.198377299515972</v>
      </c>
      <c r="N394" s="81">
        <v>33.567476967673954</v>
      </c>
      <c r="O394" s="81">
        <v>26.596143251155201</v>
      </c>
      <c r="P394" s="81">
        <v>20.445200054529472</v>
      </c>
      <c r="Q394" s="81">
        <v>1.5709620712232362</v>
      </c>
      <c r="R394" s="81">
        <v>0</v>
      </c>
      <c r="S394" s="81">
        <v>4.3331798631100007</v>
      </c>
      <c r="T394" s="82"/>
      <c r="U394" s="81">
        <v>4999065</v>
      </c>
      <c r="V394" s="81">
        <v>799</v>
      </c>
      <c r="W394" s="81">
        <v>102</v>
      </c>
      <c r="X394" s="81">
        <v>6603</v>
      </c>
      <c r="Y394" s="81">
        <v>9965</v>
      </c>
      <c r="Z394" s="81">
        <v>13445</v>
      </c>
      <c r="AA394" s="81">
        <v>4115</v>
      </c>
      <c r="AB394" s="81">
        <v>26947</v>
      </c>
      <c r="AC394" s="81">
        <v>0</v>
      </c>
      <c r="AD394" s="81">
        <v>4.3331798631100007</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2206</v>
      </c>
      <c r="B395" s="80">
        <v>279</v>
      </c>
      <c r="C395" s="80">
        <v>7</v>
      </c>
      <c r="D395" s="80">
        <v>17</v>
      </c>
      <c r="E395" s="80">
        <v>2010</v>
      </c>
      <c r="F395" s="80" t="s">
        <v>86</v>
      </c>
      <c r="G395" s="80" t="s">
        <v>2199</v>
      </c>
      <c r="H395" s="80" t="s">
        <v>2200</v>
      </c>
      <c r="I395" s="177"/>
      <c r="J395" s="81">
        <v>27.116472081698596</v>
      </c>
      <c r="K395" s="81">
        <v>1.8032083652773125</v>
      </c>
      <c r="L395" s="81">
        <v>3.3090202702279727</v>
      </c>
      <c r="M395" s="81">
        <v>32.305414755940873</v>
      </c>
      <c r="N395" s="81">
        <v>32.717326982277655</v>
      </c>
      <c r="O395" s="81">
        <v>26.490848881053552</v>
      </c>
      <c r="P395" s="81">
        <v>20.545925702733289</v>
      </c>
      <c r="Q395" s="81">
        <v>1.615579178656676</v>
      </c>
      <c r="R395" s="81">
        <v>0</v>
      </c>
      <c r="S395" s="81">
        <v>4.1456159557600003</v>
      </c>
      <c r="T395" s="82"/>
      <c r="U395" s="81">
        <v>5316216</v>
      </c>
      <c r="V395" s="81">
        <v>799</v>
      </c>
      <c r="W395" s="81">
        <v>102</v>
      </c>
      <c r="X395" s="81">
        <v>6603</v>
      </c>
      <c r="Y395" s="81">
        <v>9981</v>
      </c>
      <c r="Z395" s="81">
        <v>13454</v>
      </c>
      <c r="AA395" s="81">
        <v>4032</v>
      </c>
      <c r="AB395" s="81">
        <v>26554</v>
      </c>
      <c r="AC395" s="81">
        <v>0</v>
      </c>
      <c r="AD395" s="81">
        <v>4.1456159557600003</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0</v>
      </c>
      <c r="BL395" s="81">
        <v>0</v>
      </c>
      <c r="BM395" s="82"/>
      <c r="BN395" s="81">
        <v>0</v>
      </c>
      <c r="BO395" s="81">
        <v>0</v>
      </c>
      <c r="BP395" s="81">
        <v>0</v>
      </c>
      <c r="BQ395" s="81">
        <v>0</v>
      </c>
      <c r="BR395" s="81">
        <v>0</v>
      </c>
      <c r="BS395" s="81">
        <v>0</v>
      </c>
      <c r="BT395"/>
      <c r="BU395" s="80">
        <v>0</v>
      </c>
      <c r="BV395" s="80">
        <v>0</v>
      </c>
      <c r="BW395" s="80">
        <v>0</v>
      </c>
      <c r="BX395" s="80">
        <v>0</v>
      </c>
      <c r="BY395" s="80">
        <v>0</v>
      </c>
      <c r="BZ395" s="80">
        <v>0</v>
      </c>
      <c r="CA395" s="80">
        <v>0</v>
      </c>
      <c r="CB395" s="80">
        <v>0</v>
      </c>
      <c r="CC395" s="80">
        <v>0</v>
      </c>
    </row>
    <row r="396" spans="1:81">
      <c r="A396" s="80" t="s">
        <v>2207</v>
      </c>
      <c r="B396" s="80">
        <v>280</v>
      </c>
      <c r="C396" s="80">
        <v>8</v>
      </c>
      <c r="D396" s="80">
        <v>17</v>
      </c>
      <c r="E396" s="80">
        <v>2011</v>
      </c>
      <c r="F396" s="80" t="s">
        <v>87</v>
      </c>
      <c r="G396" s="80" t="s">
        <v>2199</v>
      </c>
      <c r="H396" s="80" t="s">
        <v>2200</v>
      </c>
      <c r="I396" s="177"/>
      <c r="J396" s="81">
        <v>23.863048242395251</v>
      </c>
      <c r="K396" s="81">
        <v>2.0819320084713797</v>
      </c>
      <c r="L396" s="81">
        <v>3.4690659039660088</v>
      </c>
      <c r="M396" s="81">
        <v>36.768030924325544</v>
      </c>
      <c r="N396" s="81">
        <v>37.656475448055573</v>
      </c>
      <c r="O396" s="81">
        <v>26.091378104164814</v>
      </c>
      <c r="P396" s="81">
        <v>19.803726848874838</v>
      </c>
      <c r="Q396" s="81">
        <v>1.831934754888612</v>
      </c>
      <c r="R396" s="81">
        <v>0</v>
      </c>
      <c r="S396" s="81">
        <v>4.8635369793899992</v>
      </c>
      <c r="T396" s="82"/>
      <c r="U396" s="81">
        <v>5067209</v>
      </c>
      <c r="V396" s="81">
        <v>799</v>
      </c>
      <c r="W396" s="81">
        <v>102</v>
      </c>
      <c r="X396" s="81">
        <v>6603</v>
      </c>
      <c r="Y396" s="81">
        <v>9925</v>
      </c>
      <c r="Z396" s="81">
        <v>13539</v>
      </c>
      <c r="AA396" s="81">
        <v>4002</v>
      </c>
      <c r="AB396" s="81">
        <v>26104</v>
      </c>
      <c r="AC396" s="81">
        <v>0</v>
      </c>
      <c r="AD396" s="81">
        <v>4.8635369793899992</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0</v>
      </c>
      <c r="BL396" s="81">
        <v>0</v>
      </c>
      <c r="BM396" s="82"/>
      <c r="BN396" s="81">
        <v>0</v>
      </c>
      <c r="BO396" s="81">
        <v>0</v>
      </c>
      <c r="BP396" s="81">
        <v>0</v>
      </c>
      <c r="BQ396" s="81">
        <v>0</v>
      </c>
      <c r="BR396" s="81">
        <v>0</v>
      </c>
      <c r="BS396" s="81">
        <v>0</v>
      </c>
      <c r="BT396"/>
      <c r="BU396" s="80">
        <v>0</v>
      </c>
      <c r="BV396" s="80">
        <v>0</v>
      </c>
      <c r="BW396" s="80">
        <v>0</v>
      </c>
      <c r="BX396" s="80">
        <v>0</v>
      </c>
      <c r="BY396" s="80">
        <v>0</v>
      </c>
      <c r="BZ396" s="80">
        <v>0</v>
      </c>
      <c r="CA396" s="80">
        <v>0</v>
      </c>
      <c r="CB396" s="80">
        <v>0</v>
      </c>
      <c r="CC396" s="80">
        <v>0</v>
      </c>
    </row>
    <row r="397" spans="1:81">
      <c r="A397" s="80" t="s">
        <v>2208</v>
      </c>
      <c r="B397" s="80">
        <v>281</v>
      </c>
      <c r="C397" s="80">
        <v>9</v>
      </c>
      <c r="D397" s="80">
        <v>17</v>
      </c>
      <c r="E397" s="80">
        <v>2012</v>
      </c>
      <c r="F397" s="80" t="s">
        <v>88</v>
      </c>
      <c r="G397" s="80" t="s">
        <v>2199</v>
      </c>
      <c r="H397" s="80" t="s">
        <v>2200</v>
      </c>
      <c r="I397" s="177"/>
      <c r="J397" s="81">
        <v>37.02924770779191</v>
      </c>
      <c r="K397" s="81">
        <v>1.9932203159765911</v>
      </c>
      <c r="L397" s="81">
        <v>3.4182198998241402</v>
      </c>
      <c r="M397" s="81">
        <v>36.178012961794991</v>
      </c>
      <c r="N397" s="81">
        <v>43.429095933590879</v>
      </c>
      <c r="O397" s="81">
        <v>26.004601711042959</v>
      </c>
      <c r="P397" s="81">
        <v>19.821846990404371</v>
      </c>
      <c r="Q397" s="81">
        <v>1.9726640059161293</v>
      </c>
      <c r="R397" s="81">
        <v>0</v>
      </c>
      <c r="S397" s="81">
        <v>4.7367206564287505</v>
      </c>
      <c r="T397" s="82"/>
      <c r="U397" s="81">
        <v>6188135</v>
      </c>
      <c r="V397" s="81">
        <v>799</v>
      </c>
      <c r="W397" s="81">
        <v>102</v>
      </c>
      <c r="X397" s="81">
        <v>6603</v>
      </c>
      <c r="Y397" s="81">
        <v>10021</v>
      </c>
      <c r="Z397" s="81">
        <v>13601</v>
      </c>
      <c r="AA397" s="81">
        <v>3983</v>
      </c>
      <c r="AB397" s="81">
        <v>25872</v>
      </c>
      <c r="AC397" s="81">
        <v>0</v>
      </c>
      <c r="AD397" s="81">
        <v>4.7367206564287505</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0</v>
      </c>
      <c r="BL397" s="81">
        <v>0</v>
      </c>
      <c r="BM397" s="82"/>
      <c r="BN397" s="81">
        <v>0</v>
      </c>
      <c r="BO397" s="81">
        <v>0</v>
      </c>
      <c r="BP397" s="81">
        <v>0</v>
      </c>
      <c r="BQ397" s="81">
        <v>0</v>
      </c>
      <c r="BR397" s="81">
        <v>0</v>
      </c>
      <c r="BS397" s="81">
        <v>0</v>
      </c>
      <c r="BT397"/>
      <c r="BU397" s="80">
        <v>0</v>
      </c>
      <c r="BV397" s="80">
        <v>0</v>
      </c>
      <c r="BW397" s="80">
        <v>0</v>
      </c>
      <c r="BX397" s="80">
        <v>0</v>
      </c>
      <c r="BY397" s="80">
        <v>0</v>
      </c>
      <c r="BZ397" s="80">
        <v>0</v>
      </c>
      <c r="CA397" s="80">
        <v>0</v>
      </c>
      <c r="CB397" s="80">
        <v>0</v>
      </c>
      <c r="CC397" s="80">
        <v>0</v>
      </c>
    </row>
    <row r="398" spans="1:81">
      <c r="A398" s="80" t="s">
        <v>2209</v>
      </c>
      <c r="B398" s="80">
        <v>282</v>
      </c>
      <c r="C398" s="80">
        <v>10</v>
      </c>
      <c r="D398" s="80">
        <v>17</v>
      </c>
      <c r="E398" s="80">
        <v>2013</v>
      </c>
      <c r="F398" s="80" t="s">
        <v>89</v>
      </c>
      <c r="G398" s="80" t="s">
        <v>2199</v>
      </c>
      <c r="H398" s="80" t="s">
        <v>2200</v>
      </c>
      <c r="I398" s="177"/>
      <c r="J398" s="81">
        <v>41.819338417642854</v>
      </c>
      <c r="K398" s="81">
        <v>1.9517657410604079</v>
      </c>
      <c r="L398" s="81">
        <v>2.805779161260185</v>
      </c>
      <c r="M398" s="81">
        <v>37.409389704043896</v>
      </c>
      <c r="N398" s="81">
        <v>39.795375003474973</v>
      </c>
      <c r="O398" s="81">
        <v>24.971868111686241</v>
      </c>
      <c r="P398" s="81">
        <v>19.761658758243666</v>
      </c>
      <c r="Q398" s="81">
        <v>1.9795455579929948</v>
      </c>
      <c r="R398" s="81">
        <v>0</v>
      </c>
      <c r="S398" s="81">
        <v>3.1538839695000003</v>
      </c>
      <c r="T398" s="82"/>
      <c r="U398" s="81">
        <v>6036845</v>
      </c>
      <c r="V398" s="81">
        <v>799</v>
      </c>
      <c r="W398" s="81">
        <v>102</v>
      </c>
      <c r="X398" s="81">
        <v>6603</v>
      </c>
      <c r="Y398" s="81">
        <v>10026</v>
      </c>
      <c r="Z398" s="81">
        <v>13644</v>
      </c>
      <c r="AA398" s="81">
        <v>3956</v>
      </c>
      <c r="AB398" s="81">
        <v>25590</v>
      </c>
      <c r="AC398" s="81">
        <v>0</v>
      </c>
      <c r="AD398" s="81">
        <v>3.1538839695000003</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0</v>
      </c>
      <c r="BL398" s="81">
        <v>0</v>
      </c>
      <c r="BM398" s="82"/>
      <c r="BN398" s="81">
        <v>0</v>
      </c>
      <c r="BO398" s="81">
        <v>0</v>
      </c>
      <c r="BP398" s="81">
        <v>0</v>
      </c>
      <c r="BQ398" s="81">
        <v>0</v>
      </c>
      <c r="BR398" s="81">
        <v>0</v>
      </c>
      <c r="BS398" s="81">
        <v>0</v>
      </c>
      <c r="BT398"/>
      <c r="BU398" s="80">
        <v>0</v>
      </c>
      <c r="BV398" s="80">
        <v>0</v>
      </c>
      <c r="BW398" s="80">
        <v>0</v>
      </c>
      <c r="BX398" s="80">
        <v>0</v>
      </c>
      <c r="BY398" s="80">
        <v>0</v>
      </c>
      <c r="BZ398" s="80">
        <v>0</v>
      </c>
      <c r="CA398" s="80">
        <v>0</v>
      </c>
      <c r="CB398" s="80">
        <v>0</v>
      </c>
      <c r="CC398" s="80">
        <v>0</v>
      </c>
    </row>
    <row r="399" spans="1:81">
      <c r="A399" s="80" t="s">
        <v>2210</v>
      </c>
      <c r="B399" s="80">
        <v>283</v>
      </c>
      <c r="C399" s="80">
        <v>11</v>
      </c>
      <c r="D399" s="80">
        <v>17</v>
      </c>
      <c r="E399" s="80">
        <v>2014</v>
      </c>
      <c r="F399" s="80" t="s">
        <v>90</v>
      </c>
      <c r="G399" s="80" t="s">
        <v>2199</v>
      </c>
      <c r="H399" s="80" t="s">
        <v>2200</v>
      </c>
      <c r="I399" s="177"/>
      <c r="J399" s="81">
        <v>35.103552546903607</v>
      </c>
      <c r="K399" s="81">
        <v>1.4411828997375844</v>
      </c>
      <c r="L399" s="81">
        <v>2.5476197140392065</v>
      </c>
      <c r="M399" s="81">
        <v>36.969264777100605</v>
      </c>
      <c r="N399" s="81">
        <v>33.76605020741426</v>
      </c>
      <c r="O399" s="81">
        <v>23.711956216131959</v>
      </c>
      <c r="P399" s="81">
        <v>19.75397123258081</v>
      </c>
      <c r="Q399" s="81">
        <v>1.867815381568759</v>
      </c>
      <c r="R399" s="81">
        <v>0</v>
      </c>
      <c r="S399" s="81">
        <v>4.5256652650000007</v>
      </c>
      <c r="T399" s="82"/>
      <c r="U399" s="81">
        <v>6288573</v>
      </c>
      <c r="V399" s="81">
        <v>544</v>
      </c>
      <c r="W399" s="81">
        <v>89</v>
      </c>
      <c r="X399" s="81">
        <v>6781</v>
      </c>
      <c r="Y399" s="81">
        <v>10007</v>
      </c>
      <c r="Z399" s="81">
        <v>13645</v>
      </c>
      <c r="AA399" s="81">
        <v>3934</v>
      </c>
      <c r="AB399" s="81">
        <v>25166</v>
      </c>
      <c r="AC399" s="81">
        <v>0</v>
      </c>
      <c r="AD399" s="81">
        <v>4.5256652650000007</v>
      </c>
      <c r="AE399" s="82"/>
      <c r="AF399" s="81">
        <v>50009844.870403327</v>
      </c>
      <c r="AG399" s="81">
        <v>1169008.974618833</v>
      </c>
      <c r="AH399" s="81">
        <v>666080.69456431945</v>
      </c>
      <c r="AI399" s="81">
        <v>45715826.488057651</v>
      </c>
      <c r="AJ399" s="81">
        <v>44821498.900811963</v>
      </c>
      <c r="AK399" s="81">
        <v>0</v>
      </c>
      <c r="AL399" s="81">
        <v>0</v>
      </c>
      <c r="AM399" s="81">
        <v>3454915.7390521276</v>
      </c>
      <c r="AN399" s="81">
        <v>0</v>
      </c>
      <c r="AO399" s="81">
        <v>0</v>
      </c>
      <c r="AP399" s="82"/>
      <c r="AQ399" s="81">
        <v>479</v>
      </c>
      <c r="AR399" s="81">
        <v>42</v>
      </c>
      <c r="AS399" s="81">
        <v>0</v>
      </c>
      <c r="AT399" s="81">
        <v>0</v>
      </c>
      <c r="AU399" s="81">
        <v>0</v>
      </c>
      <c r="AV399" s="81">
        <v>0</v>
      </c>
      <c r="AW399" s="81" t="s">
        <v>564</v>
      </c>
      <c r="AX399" s="82"/>
      <c r="AY399" s="81">
        <v>1892.6000000000001</v>
      </c>
      <c r="AZ399" s="81">
        <v>5019.2000000000007</v>
      </c>
      <c r="BA399" s="81">
        <v>0</v>
      </c>
      <c r="BB399" s="81">
        <v>0</v>
      </c>
      <c r="BC399" s="81">
        <v>0</v>
      </c>
      <c r="BD399" s="81">
        <v>0</v>
      </c>
      <c r="BE399" s="81" t="s">
        <v>564</v>
      </c>
      <c r="BF399" s="82"/>
      <c r="BG399" s="81">
        <v>0</v>
      </c>
      <c r="BH399" s="81">
        <v>0</v>
      </c>
      <c r="BI399" s="81">
        <v>0</v>
      </c>
      <c r="BJ399" s="81">
        <v>0</v>
      </c>
      <c r="BK399" s="81">
        <v>0</v>
      </c>
      <c r="BL399" s="81">
        <v>0</v>
      </c>
      <c r="BM399" s="82"/>
      <c r="BN399" s="81">
        <v>0</v>
      </c>
      <c r="BO399" s="81">
        <v>0</v>
      </c>
      <c r="BP399" s="81">
        <v>0</v>
      </c>
      <c r="BQ399" s="81">
        <v>0</v>
      </c>
      <c r="BR399" s="81">
        <v>0</v>
      </c>
      <c r="BS399" s="81">
        <v>0</v>
      </c>
      <c r="BT399"/>
      <c r="BU399" s="80">
        <v>0</v>
      </c>
      <c r="BV399" s="80">
        <v>0</v>
      </c>
      <c r="BW399" s="80">
        <v>0</v>
      </c>
      <c r="BX399" s="80">
        <v>0</v>
      </c>
      <c r="BY399" s="80">
        <v>0</v>
      </c>
      <c r="BZ399" s="80">
        <v>0</v>
      </c>
      <c r="CA399" s="80">
        <v>0</v>
      </c>
      <c r="CB399" s="80">
        <v>0</v>
      </c>
      <c r="CC399" s="80">
        <v>0</v>
      </c>
    </row>
    <row r="400" spans="1:81">
      <c r="A400" s="80" t="s">
        <v>2211</v>
      </c>
      <c r="B400" s="80">
        <v>284</v>
      </c>
      <c r="C400" s="80">
        <v>12</v>
      </c>
      <c r="D400" s="80">
        <v>17</v>
      </c>
      <c r="E400" s="80">
        <v>2015</v>
      </c>
      <c r="F400" s="80" t="s">
        <v>91</v>
      </c>
      <c r="G400" s="80" t="s">
        <v>2199</v>
      </c>
      <c r="H400" s="80" t="s">
        <v>2200</v>
      </c>
      <c r="I400" s="177"/>
      <c r="J400" s="81">
        <v>38.034749317185813</v>
      </c>
      <c r="K400" s="81">
        <v>1.336724449438182</v>
      </c>
      <c r="L400" s="81">
        <v>2.5703958721952018</v>
      </c>
      <c r="M400" s="81">
        <v>33.23445027503697</v>
      </c>
      <c r="N400" s="81">
        <v>35.520128565731589</v>
      </c>
      <c r="O400" s="81">
        <v>23.497725685024157</v>
      </c>
      <c r="P400" s="81">
        <v>19.73433691750202</v>
      </c>
      <c r="Q400" s="81">
        <v>1.791007266027405</v>
      </c>
      <c r="R400" s="81">
        <v>0</v>
      </c>
      <c r="S400" s="81">
        <v>4.5630206607139998</v>
      </c>
      <c r="T400" s="82"/>
      <c r="U400" s="81">
        <v>7718461</v>
      </c>
      <c r="V400" s="81">
        <v>544</v>
      </c>
      <c r="W400" s="81">
        <v>89</v>
      </c>
      <c r="X400" s="81">
        <v>6781</v>
      </c>
      <c r="Y400" s="81">
        <v>9989</v>
      </c>
      <c r="Z400" s="81">
        <v>13652</v>
      </c>
      <c r="AA400" s="81">
        <v>3927</v>
      </c>
      <c r="AB400" s="81">
        <v>24650</v>
      </c>
      <c r="AC400" s="81">
        <v>0</v>
      </c>
      <c r="AD400" s="81">
        <v>4.5630206607139998</v>
      </c>
      <c r="AE400" s="82"/>
      <c r="AF400" s="81">
        <v>57777418.826649845</v>
      </c>
      <c r="AG400" s="81">
        <v>999963.26198198961</v>
      </c>
      <c r="AH400" s="81">
        <v>540062.97877369681</v>
      </c>
      <c r="AI400" s="81">
        <v>43442547.438232578</v>
      </c>
      <c r="AJ400" s="81">
        <v>50179534.518878132</v>
      </c>
      <c r="AK400" s="81">
        <v>0</v>
      </c>
      <c r="AL400" s="81">
        <v>0</v>
      </c>
      <c r="AM400" s="81">
        <v>3378179.0971390558</v>
      </c>
      <c r="AN400" s="81">
        <v>0</v>
      </c>
      <c r="AO400" s="81">
        <v>0</v>
      </c>
      <c r="AP400" s="82"/>
      <c r="AQ400" s="81">
        <v>521</v>
      </c>
      <c r="AR400" s="81">
        <v>54</v>
      </c>
      <c r="AS400" s="81">
        <v>0</v>
      </c>
      <c r="AT400" s="81">
        <v>0</v>
      </c>
      <c r="AU400" s="81">
        <v>0</v>
      </c>
      <c r="AV400" s="81">
        <v>0</v>
      </c>
      <c r="AW400" s="81" t="s">
        <v>564</v>
      </c>
      <c r="AX400" s="82"/>
      <c r="AY400" s="81">
        <v>2084.6999999999998</v>
      </c>
      <c r="AZ400" s="81">
        <v>5283.5</v>
      </c>
      <c r="BA400" s="81">
        <v>0</v>
      </c>
      <c r="BB400" s="81">
        <v>0</v>
      </c>
      <c r="BC400" s="81">
        <v>0</v>
      </c>
      <c r="BD400" s="81">
        <v>0</v>
      </c>
      <c r="BE400" s="81" t="s">
        <v>564</v>
      </c>
      <c r="BF400" s="82"/>
      <c r="BG400" s="81">
        <v>0</v>
      </c>
      <c r="BH400" s="81">
        <v>0</v>
      </c>
      <c r="BI400" s="81">
        <v>0</v>
      </c>
      <c r="BJ400" s="81">
        <v>0</v>
      </c>
      <c r="BK400" s="81">
        <v>0</v>
      </c>
      <c r="BL400" s="81">
        <v>0</v>
      </c>
      <c r="BM400" s="82"/>
      <c r="BN400" s="81">
        <v>0</v>
      </c>
      <c r="BO400" s="81">
        <v>0</v>
      </c>
      <c r="BP400" s="81">
        <v>0</v>
      </c>
      <c r="BQ400" s="81">
        <v>0</v>
      </c>
      <c r="BR400" s="81">
        <v>0</v>
      </c>
      <c r="BS400" s="81">
        <v>0</v>
      </c>
      <c r="BT400"/>
      <c r="BU400" s="80">
        <v>0</v>
      </c>
      <c r="BV400" s="80">
        <v>0</v>
      </c>
      <c r="BW400" s="80">
        <v>0</v>
      </c>
      <c r="BX400" s="80">
        <v>0</v>
      </c>
      <c r="BY400" s="80">
        <v>0</v>
      </c>
      <c r="BZ400" s="80">
        <v>0</v>
      </c>
      <c r="CA400" s="80">
        <v>0</v>
      </c>
      <c r="CB400" s="80">
        <v>0</v>
      </c>
      <c r="CC400" s="80">
        <v>0</v>
      </c>
    </row>
    <row r="401" spans="1:81">
      <c r="A401" s="80" t="s">
        <v>2212</v>
      </c>
      <c r="B401" s="80">
        <v>285</v>
      </c>
      <c r="C401" s="80">
        <v>13</v>
      </c>
      <c r="D401" s="80">
        <v>17</v>
      </c>
      <c r="E401" s="80">
        <v>2016</v>
      </c>
      <c r="F401" s="80" t="s">
        <v>92</v>
      </c>
      <c r="G401" s="80" t="s">
        <v>2199</v>
      </c>
      <c r="H401" s="80" t="s">
        <v>2200</v>
      </c>
      <c r="I401" s="177"/>
      <c r="J401" s="81">
        <v>36.904944738914409</v>
      </c>
      <c r="K401" s="81">
        <v>1.4620794107178905</v>
      </c>
      <c r="L401" s="81">
        <v>2.9870979860547213</v>
      </c>
      <c r="M401" s="81">
        <v>28.225783934029494</v>
      </c>
      <c r="N401" s="81">
        <v>33.007602370200402</v>
      </c>
      <c r="O401" s="81">
        <v>23.079759550976913</v>
      </c>
      <c r="P401" s="81">
        <v>19.551497062660331</v>
      </c>
      <c r="Q401" s="81">
        <v>1.7060460007204472</v>
      </c>
      <c r="R401" s="81">
        <v>0</v>
      </c>
      <c r="S401" s="81">
        <v>4.3694384154999986</v>
      </c>
      <c r="T401" s="82"/>
      <c r="U401" s="81">
        <v>7156866</v>
      </c>
      <c r="V401" s="81">
        <v>544</v>
      </c>
      <c r="W401" s="81">
        <v>89</v>
      </c>
      <c r="X401" s="81">
        <v>6781</v>
      </c>
      <c r="Y401" s="81">
        <v>9970</v>
      </c>
      <c r="Z401" s="81">
        <v>13574</v>
      </c>
      <c r="AA401" s="81">
        <v>4024</v>
      </c>
      <c r="AB401" s="81">
        <v>24154</v>
      </c>
      <c r="AC401" s="81">
        <v>0</v>
      </c>
      <c r="AD401" s="81">
        <v>4.3694384154999986</v>
      </c>
      <c r="AE401" s="82"/>
      <c r="AF401" s="81">
        <v>55528532.051786229</v>
      </c>
      <c r="AG401" s="81">
        <v>1098397.2652031679</v>
      </c>
      <c r="AH401" s="81">
        <v>511524.9630480216</v>
      </c>
      <c r="AI401" s="81">
        <v>43420182.651436098</v>
      </c>
      <c r="AJ401" s="81">
        <v>45587855.473801568</v>
      </c>
      <c r="AK401" s="81">
        <v>0</v>
      </c>
      <c r="AL401" s="81">
        <v>0</v>
      </c>
      <c r="AM401" s="81">
        <v>3312776.081787996</v>
      </c>
      <c r="AN401" s="81">
        <v>0</v>
      </c>
      <c r="AO401" s="81">
        <v>0</v>
      </c>
      <c r="AP401" s="82"/>
      <c r="AQ401" s="81">
        <v>549</v>
      </c>
      <c r="AR401" s="81">
        <v>72</v>
      </c>
      <c r="AS401" s="81">
        <v>0</v>
      </c>
      <c r="AT401" s="81">
        <v>0</v>
      </c>
      <c r="AU401" s="81">
        <v>0</v>
      </c>
      <c r="AV401" s="81">
        <v>0</v>
      </c>
      <c r="AW401" s="81" t="s">
        <v>564</v>
      </c>
      <c r="AX401" s="82"/>
      <c r="AY401" s="81">
        <v>2220.8000000000002</v>
      </c>
      <c r="AZ401" s="81">
        <v>5563.3</v>
      </c>
      <c r="BA401" s="81">
        <v>0</v>
      </c>
      <c r="BB401" s="81">
        <v>0</v>
      </c>
      <c r="BC401" s="81">
        <v>0</v>
      </c>
      <c r="BD401" s="81">
        <v>0</v>
      </c>
      <c r="BE401" s="81" t="s">
        <v>564</v>
      </c>
      <c r="BF401" s="82"/>
      <c r="BG401" s="81">
        <v>0</v>
      </c>
      <c r="BH401" s="81">
        <v>0</v>
      </c>
      <c r="BI401" s="81">
        <v>0</v>
      </c>
      <c r="BJ401" s="81">
        <v>0</v>
      </c>
      <c r="BK401" s="81">
        <v>0</v>
      </c>
      <c r="BL401" s="81">
        <v>0</v>
      </c>
      <c r="BM401" s="82"/>
      <c r="BN401" s="81">
        <v>0</v>
      </c>
      <c r="BO401" s="81">
        <v>0</v>
      </c>
      <c r="BP401" s="81">
        <v>0</v>
      </c>
      <c r="BQ401" s="81">
        <v>0</v>
      </c>
      <c r="BR401" s="81">
        <v>0</v>
      </c>
      <c r="BS401" s="81">
        <v>0</v>
      </c>
      <c r="BT401"/>
      <c r="BU401" s="80">
        <v>0</v>
      </c>
      <c r="BV401" s="80">
        <v>0</v>
      </c>
      <c r="BW401" s="80">
        <v>0</v>
      </c>
      <c r="BX401" s="80">
        <v>0</v>
      </c>
      <c r="BY401" s="80">
        <v>0</v>
      </c>
      <c r="BZ401" s="80">
        <v>0</v>
      </c>
      <c r="CA401" s="80">
        <v>0</v>
      </c>
      <c r="CB401" s="80">
        <v>0</v>
      </c>
      <c r="CC401" s="80">
        <v>0</v>
      </c>
    </row>
    <row r="402" spans="1:81">
      <c r="A402" s="80" t="s">
        <v>2213</v>
      </c>
      <c r="B402" s="80">
        <v>286</v>
      </c>
      <c r="C402" s="80">
        <v>14</v>
      </c>
      <c r="D402" s="80">
        <v>17</v>
      </c>
      <c r="E402" s="80">
        <v>2017</v>
      </c>
      <c r="F402" s="80" t="s">
        <v>71</v>
      </c>
      <c r="G402" s="80" t="s">
        <v>2199</v>
      </c>
      <c r="H402" s="80" t="s">
        <v>2200</v>
      </c>
      <c r="I402" s="177"/>
      <c r="J402" s="81">
        <v>33.187452281867238</v>
      </c>
      <c r="K402" s="81">
        <v>1.4636176633660132</v>
      </c>
      <c r="L402" s="81">
        <v>2.7847500523084121</v>
      </c>
      <c r="M402" s="81">
        <v>28.528052771265831</v>
      </c>
      <c r="N402" s="81">
        <v>35.484988731029553</v>
      </c>
      <c r="O402" s="81">
        <v>22.582729484841561</v>
      </c>
      <c r="P402" s="81">
        <v>19.176592239744714</v>
      </c>
      <c r="Q402" s="81">
        <v>1.6192037197232161</v>
      </c>
      <c r="R402" s="81">
        <v>0</v>
      </c>
      <c r="S402" s="81">
        <v>3.5465675404900003</v>
      </c>
      <c r="T402" s="82"/>
      <c r="U402" s="81">
        <v>7664232.0000000009</v>
      </c>
      <c r="V402" s="81">
        <v>544</v>
      </c>
      <c r="W402" s="81">
        <v>89</v>
      </c>
      <c r="X402" s="81">
        <v>6781</v>
      </c>
      <c r="Y402" s="81">
        <v>9925</v>
      </c>
      <c r="Z402" s="81">
        <v>13502</v>
      </c>
      <c r="AA402" s="81">
        <v>3972</v>
      </c>
      <c r="AB402" s="81">
        <v>23707</v>
      </c>
      <c r="AC402" s="81">
        <v>0</v>
      </c>
      <c r="AD402" s="81">
        <v>3.5465675404899999</v>
      </c>
      <c r="AE402" s="82"/>
      <c r="AF402" s="81">
        <v>52081214.940879516</v>
      </c>
      <c r="AG402" s="81">
        <v>1115978.6811569219</v>
      </c>
      <c r="AH402" s="81">
        <v>611957.83516490692</v>
      </c>
      <c r="AI402" s="81">
        <v>45104232.034059793</v>
      </c>
      <c r="AJ402" s="81">
        <v>49750576.746649303</v>
      </c>
      <c r="AK402" s="81">
        <v>0</v>
      </c>
      <c r="AL402" s="81">
        <v>0</v>
      </c>
      <c r="AM402" s="81">
        <v>3256556.6757328971</v>
      </c>
      <c r="AN402" s="81">
        <v>0</v>
      </c>
      <c r="AO402" s="81">
        <v>0</v>
      </c>
      <c r="AP402" s="82"/>
      <c r="AQ402" s="81">
        <v>568</v>
      </c>
      <c r="AR402" s="81">
        <v>75</v>
      </c>
      <c r="AS402" s="81">
        <v>0</v>
      </c>
      <c r="AT402" s="81">
        <v>0</v>
      </c>
      <c r="AU402" s="81">
        <v>0</v>
      </c>
      <c r="AV402" s="81">
        <v>0</v>
      </c>
      <c r="AW402" s="81" t="s">
        <v>564</v>
      </c>
      <c r="AX402" s="82"/>
      <c r="AY402" s="81">
        <v>2320.9</v>
      </c>
      <c r="AZ402" s="81">
        <v>5935.1</v>
      </c>
      <c r="BA402" s="81">
        <v>0</v>
      </c>
      <c r="BB402" s="81">
        <v>0</v>
      </c>
      <c r="BC402" s="81">
        <v>0</v>
      </c>
      <c r="BD402" s="81">
        <v>0</v>
      </c>
      <c r="BE402" s="81" t="s">
        <v>564</v>
      </c>
      <c r="BF402" s="82"/>
      <c r="BG402" s="81">
        <v>0</v>
      </c>
      <c r="BH402" s="81">
        <v>0</v>
      </c>
      <c r="BI402" s="81">
        <v>0</v>
      </c>
      <c r="BJ402" s="81">
        <v>0</v>
      </c>
      <c r="BK402" s="81">
        <v>0</v>
      </c>
      <c r="BL402" s="81">
        <v>0</v>
      </c>
      <c r="BM402" s="82"/>
      <c r="BN402" s="81">
        <v>0</v>
      </c>
      <c r="BO402" s="81">
        <v>0</v>
      </c>
      <c r="BP402" s="81">
        <v>0</v>
      </c>
      <c r="BQ402" s="81">
        <v>0</v>
      </c>
      <c r="BR402" s="81">
        <v>0</v>
      </c>
      <c r="BS402" s="81">
        <v>0</v>
      </c>
      <c r="BT402"/>
      <c r="BU402" s="80">
        <v>0</v>
      </c>
      <c r="BV402" s="80">
        <v>0</v>
      </c>
      <c r="BW402" s="80">
        <v>0</v>
      </c>
      <c r="BX402" s="80">
        <v>0</v>
      </c>
      <c r="BY402" s="80">
        <v>0</v>
      </c>
      <c r="BZ402" s="80">
        <v>0</v>
      </c>
      <c r="CA402" s="80">
        <v>0</v>
      </c>
      <c r="CB402" s="80">
        <v>0</v>
      </c>
      <c r="CC402" s="80">
        <v>0</v>
      </c>
    </row>
    <row r="403" spans="1:81">
      <c r="A403" s="80" t="s">
        <v>2214</v>
      </c>
      <c r="B403" s="80">
        <v>287</v>
      </c>
      <c r="C403" s="80">
        <v>15</v>
      </c>
      <c r="D403" s="80">
        <v>17</v>
      </c>
      <c r="E403" s="80">
        <v>2018</v>
      </c>
      <c r="F403" s="80" t="s">
        <v>93</v>
      </c>
      <c r="G403" s="80" t="s">
        <v>2199</v>
      </c>
      <c r="H403" s="80" t="s">
        <v>2200</v>
      </c>
      <c r="I403" s="177"/>
      <c r="J403" s="81">
        <v>34.947391192010883</v>
      </c>
      <c r="K403" s="81">
        <v>1.3974216535903896</v>
      </c>
      <c r="L403" s="81">
        <v>2.4642499175609327</v>
      </c>
      <c r="M403" s="81">
        <v>26.516868011028599</v>
      </c>
      <c r="N403" s="81">
        <v>32.820242151096892</v>
      </c>
      <c r="O403" s="81">
        <v>22.040288392491068</v>
      </c>
      <c r="P403" s="81">
        <v>18.985703888893859</v>
      </c>
      <c r="Q403" s="81">
        <v>1.4811804240999413</v>
      </c>
      <c r="R403" s="81">
        <v>0</v>
      </c>
      <c r="S403" s="81">
        <v>4.0040352202200005</v>
      </c>
      <c r="T403" s="82"/>
      <c r="U403" s="81">
        <v>8191967.9999999991</v>
      </c>
      <c r="V403" s="81">
        <v>544</v>
      </c>
      <c r="W403" s="81">
        <v>89</v>
      </c>
      <c r="X403" s="81">
        <v>6781</v>
      </c>
      <c r="Y403" s="81">
        <v>9955</v>
      </c>
      <c r="Z403" s="81">
        <v>13430</v>
      </c>
      <c r="AA403" s="81">
        <v>3972</v>
      </c>
      <c r="AB403" s="81">
        <v>23370</v>
      </c>
      <c r="AC403" s="81">
        <v>0</v>
      </c>
      <c r="AD403" s="81">
        <v>4.0040352202199996</v>
      </c>
      <c r="AE403" s="82"/>
      <c r="AF403" s="81">
        <v>53463753.027012169</v>
      </c>
      <c r="AG403" s="81">
        <v>1007133.606944221</v>
      </c>
      <c r="AH403" s="81">
        <v>571895.83477108739</v>
      </c>
      <c r="AI403" s="81">
        <v>41401947.223709106</v>
      </c>
      <c r="AJ403" s="81">
        <v>47035792.63515339</v>
      </c>
      <c r="AK403" s="81">
        <v>0</v>
      </c>
      <c r="AL403" s="81">
        <v>0</v>
      </c>
      <c r="AM403" s="81">
        <v>3216906.4573312341</v>
      </c>
      <c r="AN403" s="81">
        <v>0</v>
      </c>
      <c r="AO403" s="81">
        <v>0</v>
      </c>
      <c r="AP403" s="82"/>
      <c r="AQ403" s="81">
        <v>596</v>
      </c>
      <c r="AR403" s="81">
        <v>82</v>
      </c>
      <c r="AS403" s="81">
        <v>0</v>
      </c>
      <c r="AT403" s="81">
        <v>0</v>
      </c>
      <c r="AU403" s="81">
        <v>0</v>
      </c>
      <c r="AV403" s="81">
        <v>0</v>
      </c>
      <c r="AW403" s="81" t="s">
        <v>564</v>
      </c>
      <c r="AX403" s="82"/>
      <c r="AY403" s="81">
        <v>2455.9</v>
      </c>
      <c r="AZ403" s="81">
        <v>6104.1</v>
      </c>
      <c r="BA403" s="81">
        <v>0</v>
      </c>
      <c r="BB403" s="81">
        <v>0</v>
      </c>
      <c r="BC403" s="81">
        <v>0</v>
      </c>
      <c r="BD403" s="81">
        <v>0</v>
      </c>
      <c r="BE403" s="81" t="s">
        <v>564</v>
      </c>
      <c r="BF403" s="82"/>
      <c r="BG403" s="81">
        <v>0</v>
      </c>
      <c r="BH403" s="81">
        <v>0</v>
      </c>
      <c r="BI403" s="81">
        <v>0</v>
      </c>
      <c r="BJ403" s="81">
        <v>0</v>
      </c>
      <c r="BK403" s="81">
        <v>0</v>
      </c>
      <c r="BL403" s="81">
        <v>0</v>
      </c>
      <c r="BM403" s="82"/>
      <c r="BN403" s="81">
        <v>0</v>
      </c>
      <c r="BO403" s="81">
        <v>0</v>
      </c>
      <c r="BP403" s="81">
        <v>0</v>
      </c>
      <c r="BQ403" s="81">
        <v>0</v>
      </c>
      <c r="BR403" s="81">
        <v>0</v>
      </c>
      <c r="BS403" s="81">
        <v>0</v>
      </c>
      <c r="BT403"/>
      <c r="BU403" s="80">
        <v>0</v>
      </c>
      <c r="BV403" s="80">
        <v>0</v>
      </c>
      <c r="BW403" s="80">
        <v>0</v>
      </c>
      <c r="BX403" s="80">
        <v>0</v>
      </c>
      <c r="BY403" s="80">
        <v>0</v>
      </c>
      <c r="BZ403" s="80">
        <v>0</v>
      </c>
      <c r="CA403" s="80">
        <v>0</v>
      </c>
      <c r="CB403" s="80">
        <v>0</v>
      </c>
      <c r="CC403" s="80">
        <v>0</v>
      </c>
    </row>
    <row r="404" spans="1:81">
      <c r="A404" s="80" t="s">
        <v>2215</v>
      </c>
      <c r="B404" s="80">
        <v>288</v>
      </c>
      <c r="C404" s="80">
        <v>16</v>
      </c>
      <c r="D404" s="80">
        <v>17</v>
      </c>
      <c r="E404" s="80">
        <v>2019</v>
      </c>
      <c r="F404" s="80" t="s">
        <v>73</v>
      </c>
      <c r="G404" s="80" t="s">
        <v>2199</v>
      </c>
      <c r="H404" s="80" t="s">
        <v>2200</v>
      </c>
      <c r="I404" s="177"/>
      <c r="J404" s="81">
        <v>34.970056170920238</v>
      </c>
      <c r="K404" s="81">
        <v>1.2607354250498957</v>
      </c>
      <c r="L404" s="81">
        <v>2.4839989424509681</v>
      </c>
      <c r="M404" s="81">
        <v>25.773423645497882</v>
      </c>
      <c r="N404" s="81">
        <v>28.774753491626093</v>
      </c>
      <c r="O404" s="81">
        <v>21.270834626460413</v>
      </c>
      <c r="P404" s="81">
        <v>18.377587910902985</v>
      </c>
      <c r="Q404" s="81">
        <v>1.4175126132705049</v>
      </c>
      <c r="R404" s="81">
        <v>0</v>
      </c>
      <c r="S404" s="81">
        <v>1.0191339712</v>
      </c>
      <c r="T404" s="82"/>
      <c r="U404" s="81">
        <v>8208840</v>
      </c>
      <c r="V404" s="81">
        <v>544</v>
      </c>
      <c r="W404" s="81">
        <v>89</v>
      </c>
      <c r="X404" s="81">
        <v>6781</v>
      </c>
      <c r="Y404" s="81">
        <v>9983</v>
      </c>
      <c r="Z404" s="81">
        <v>13317</v>
      </c>
      <c r="AA404" s="81">
        <v>3816</v>
      </c>
      <c r="AB404" s="81">
        <v>22971</v>
      </c>
      <c r="AC404" s="81">
        <v>0</v>
      </c>
      <c r="AD404" s="81">
        <v>1.0191339712</v>
      </c>
      <c r="AE404" s="82"/>
      <c r="AF404" s="81">
        <v>54907765.395909183</v>
      </c>
      <c r="AG404" s="81">
        <v>941845.91454546177</v>
      </c>
      <c r="AH404" s="81">
        <v>609163.97918045544</v>
      </c>
      <c r="AI404" s="81">
        <v>41459384.500247397</v>
      </c>
      <c r="AJ404" s="81">
        <v>40641014.661904275</v>
      </c>
      <c r="AK404" s="81">
        <v>0</v>
      </c>
      <c r="AL404" s="81">
        <v>0</v>
      </c>
      <c r="AM404" s="81">
        <v>3128477.2744045835</v>
      </c>
      <c r="AN404" s="81">
        <v>0</v>
      </c>
      <c r="AO404" s="81">
        <v>0</v>
      </c>
      <c r="AP404" s="82"/>
      <c r="AQ404" s="81">
        <v>619</v>
      </c>
      <c r="AR404" s="81">
        <v>88</v>
      </c>
      <c r="AS404" s="81">
        <v>0</v>
      </c>
      <c r="AT404" s="81">
        <v>0</v>
      </c>
      <c r="AU404" s="81">
        <v>0</v>
      </c>
      <c r="AV404" s="81">
        <v>0</v>
      </c>
      <c r="AW404" s="81" t="s">
        <v>564</v>
      </c>
      <c r="AX404" s="82"/>
      <c r="AY404" s="81">
        <v>2577.8000000000002</v>
      </c>
      <c r="AZ404" s="81">
        <v>6218.0000000000018</v>
      </c>
      <c r="BA404" s="81">
        <v>0</v>
      </c>
      <c r="BB404" s="81">
        <v>0</v>
      </c>
      <c r="BC404" s="81">
        <v>0</v>
      </c>
      <c r="BD404" s="81">
        <v>0</v>
      </c>
      <c r="BE404" s="81" t="s">
        <v>564</v>
      </c>
      <c r="BF404" s="82"/>
      <c r="BG404" s="81">
        <v>0</v>
      </c>
      <c r="BH404" s="81">
        <v>0</v>
      </c>
      <c r="BI404" s="81">
        <v>0</v>
      </c>
      <c r="BJ404" s="81">
        <v>0</v>
      </c>
      <c r="BK404" s="81">
        <v>0</v>
      </c>
      <c r="BL404" s="81">
        <v>0</v>
      </c>
      <c r="BM404" s="82"/>
      <c r="BN404" s="81">
        <v>0</v>
      </c>
      <c r="BO404" s="81">
        <v>0</v>
      </c>
      <c r="BP404" s="81">
        <v>0</v>
      </c>
      <c r="BQ404" s="81">
        <v>0</v>
      </c>
      <c r="BR404" s="81">
        <v>0</v>
      </c>
      <c r="BS404" s="81">
        <v>0</v>
      </c>
      <c r="BT404"/>
      <c r="BU404" s="80">
        <v>0</v>
      </c>
      <c r="BV404" s="80">
        <v>0</v>
      </c>
      <c r="BW404" s="80">
        <v>0</v>
      </c>
      <c r="BX404" s="80">
        <v>0</v>
      </c>
      <c r="BY404" s="80">
        <v>0</v>
      </c>
      <c r="BZ404" s="80">
        <v>0</v>
      </c>
      <c r="CA404" s="80">
        <v>0</v>
      </c>
      <c r="CB404" s="80">
        <v>0</v>
      </c>
      <c r="CC404" s="80">
        <v>0</v>
      </c>
    </row>
    <row r="405" spans="1:81">
      <c r="A405" s="80" t="s">
        <v>2216</v>
      </c>
      <c r="B405" s="80">
        <v>289</v>
      </c>
      <c r="C405" s="80">
        <v>17</v>
      </c>
      <c r="D405" s="80">
        <v>17</v>
      </c>
      <c r="E405" s="80">
        <v>2020</v>
      </c>
      <c r="F405" s="80" t="s">
        <v>218</v>
      </c>
      <c r="G405" s="80" t="s">
        <v>2199</v>
      </c>
      <c r="H405" s="80" t="s">
        <v>2200</v>
      </c>
      <c r="I405" s="177"/>
      <c r="J405" s="81">
        <v>35.287605338689517</v>
      </c>
      <c r="K405" s="81">
        <v>1.4027778843980772</v>
      </c>
      <c r="L405" s="81">
        <v>2.4423132575205853</v>
      </c>
      <c r="M405" s="81">
        <v>24.004452137354882</v>
      </c>
      <c r="N405" s="81">
        <v>28.396188311725002</v>
      </c>
      <c r="O405" s="81">
        <v>18.52150740989871</v>
      </c>
      <c r="P405" s="81">
        <v>17.397900156985941</v>
      </c>
      <c r="Q405" s="81">
        <v>1.3329804079770411</v>
      </c>
      <c r="R405" s="81">
        <v>0</v>
      </c>
      <c r="S405" s="81">
        <v>3.5661671136000002</v>
      </c>
      <c r="T405" s="82"/>
      <c r="U405" s="81">
        <v>8811802</v>
      </c>
      <c r="V405" s="81">
        <v>524</v>
      </c>
      <c r="W405" s="81">
        <v>97</v>
      </c>
      <c r="X405" s="81">
        <v>6453</v>
      </c>
      <c r="Y405" s="81">
        <v>10014</v>
      </c>
      <c r="Z405" s="81">
        <v>13235</v>
      </c>
      <c r="AA405" s="81">
        <v>3925</v>
      </c>
      <c r="AB405" s="81">
        <v>22607</v>
      </c>
      <c r="AC405" s="81">
        <v>0</v>
      </c>
      <c r="AD405" s="81">
        <v>3.5661671136000002</v>
      </c>
      <c r="AE405" s="82"/>
      <c r="AF405" s="81">
        <v>57031207.363711149</v>
      </c>
      <c r="AG405" s="81">
        <v>1073756.312943381</v>
      </c>
      <c r="AH405" s="81">
        <v>634556.05636093277</v>
      </c>
      <c r="AI405" s="81">
        <v>39347869.129982889</v>
      </c>
      <c r="AJ405" s="81">
        <v>41401506.199801937</v>
      </c>
      <c r="AK405" s="81"/>
      <c r="AL405" s="81"/>
      <c r="AM405" s="81">
        <v>2950464.6690086438</v>
      </c>
      <c r="AN405" s="81"/>
      <c r="AO405" s="81"/>
      <c r="AP405" s="82"/>
      <c r="AQ405" s="81">
        <v>635</v>
      </c>
      <c r="AR405" s="81">
        <v>88</v>
      </c>
      <c r="AS405" s="81">
        <v>0</v>
      </c>
      <c r="AT405" s="81">
        <v>0</v>
      </c>
      <c r="AU405" s="81">
        <v>0</v>
      </c>
      <c r="AV405" s="81">
        <v>0</v>
      </c>
      <c r="AW405" s="81">
        <v>0</v>
      </c>
      <c r="AX405" s="82"/>
      <c r="AY405" s="81">
        <v>2655.900000000001</v>
      </c>
      <c r="AZ405" s="81">
        <v>6217.9999999999964</v>
      </c>
      <c r="BA405" s="81">
        <v>0</v>
      </c>
      <c r="BB405" s="81">
        <v>0</v>
      </c>
      <c r="BC405" s="81">
        <v>0</v>
      </c>
      <c r="BD405" s="81">
        <v>0</v>
      </c>
      <c r="BE405" s="81">
        <v>0</v>
      </c>
      <c r="BF405" s="82"/>
      <c r="BG405" s="81">
        <v>0</v>
      </c>
      <c r="BH405" s="81">
        <v>0</v>
      </c>
      <c r="BI405" s="81">
        <v>0</v>
      </c>
      <c r="BJ405" s="81">
        <v>0</v>
      </c>
      <c r="BK405" s="81">
        <v>0</v>
      </c>
      <c r="BL405" s="81">
        <v>0</v>
      </c>
      <c r="BM405" s="82"/>
      <c r="BN405" s="81">
        <v>0</v>
      </c>
      <c r="BO405" s="81">
        <v>0</v>
      </c>
      <c r="BP405" s="81">
        <v>0</v>
      </c>
      <c r="BQ405" s="81">
        <v>0</v>
      </c>
      <c r="BR405" s="81">
        <v>0</v>
      </c>
      <c r="BS405" s="81">
        <v>0</v>
      </c>
      <c r="BT405"/>
      <c r="BU405" s="80">
        <v>0</v>
      </c>
      <c r="BV405" s="80">
        <v>0</v>
      </c>
      <c r="BW405" s="80">
        <v>0</v>
      </c>
      <c r="BX405" s="80">
        <v>0</v>
      </c>
      <c r="BY405" s="80">
        <v>0</v>
      </c>
      <c r="BZ405" s="80">
        <v>0</v>
      </c>
      <c r="CA405" s="80">
        <v>0</v>
      </c>
      <c r="CB405" s="80">
        <v>0</v>
      </c>
      <c r="CC405" s="80">
        <v>0</v>
      </c>
    </row>
    <row r="406" spans="1:81">
      <c r="A406" s="80" t="s">
        <v>2217</v>
      </c>
      <c r="B406" s="80">
        <v>289</v>
      </c>
      <c r="C406" s="80">
        <v>18</v>
      </c>
      <c r="D406" s="80">
        <v>17</v>
      </c>
      <c r="E406" s="80">
        <v>2021</v>
      </c>
      <c r="F406" s="80" t="s">
        <v>75</v>
      </c>
      <c r="G406" s="174" t="s">
        <v>2199</v>
      </c>
      <c r="H406" s="80" t="s">
        <v>2200</v>
      </c>
      <c r="I406" s="177"/>
      <c r="J406" s="81">
        <v>31.649018085491598</v>
      </c>
      <c r="K406" s="81">
        <v>1.4676178751281359</v>
      </c>
      <c r="L406" s="81">
        <v>2.2158100711835975</v>
      </c>
      <c r="M406" s="81">
        <v>26.754241466113804</v>
      </c>
      <c r="N406" s="81">
        <v>26.992414306356931</v>
      </c>
      <c r="O406" s="81">
        <v>17.82173303794778</v>
      </c>
      <c r="P406" s="81">
        <v>17.981174803004112</v>
      </c>
      <c r="Q406" s="81">
        <v>1.3345369257694009</v>
      </c>
      <c r="R406" s="81">
        <v>0</v>
      </c>
      <c r="S406" s="81">
        <v>1.22380017408</v>
      </c>
      <c r="T406" s="82"/>
      <c r="U406" s="81">
        <v>8425569</v>
      </c>
      <c r="V406" s="81">
        <v>524</v>
      </c>
      <c r="W406" s="81">
        <v>97</v>
      </c>
      <c r="X406" s="81">
        <v>6453</v>
      </c>
      <c r="Y406" s="81">
        <v>10050</v>
      </c>
      <c r="Z406" s="81">
        <v>13113</v>
      </c>
      <c r="AA406" s="81">
        <v>3956</v>
      </c>
      <c r="AB406" s="81">
        <v>22365</v>
      </c>
      <c r="AC406" s="81">
        <v>0</v>
      </c>
      <c r="AD406" s="81">
        <v>1.22380017408</v>
      </c>
      <c r="AE406" s="82"/>
      <c r="AF406" s="81">
        <v>50917529.553317532</v>
      </c>
      <c r="AG406" s="81">
        <v>1038633.7597767523</v>
      </c>
      <c r="AH406" s="81">
        <v>556853.65815263172</v>
      </c>
      <c r="AI406" s="81">
        <v>43375797.183040209</v>
      </c>
      <c r="AJ406" s="81">
        <v>36538517.582090043</v>
      </c>
      <c r="AK406" s="81">
        <v>0</v>
      </c>
      <c r="AL406" s="81">
        <v>0</v>
      </c>
      <c r="AM406" s="81">
        <v>2935716.8508215123</v>
      </c>
      <c r="AN406" s="81">
        <v>0</v>
      </c>
      <c r="AO406" s="81">
        <v>0</v>
      </c>
      <c r="AP406" s="82"/>
      <c r="AQ406" s="81">
        <v>661</v>
      </c>
      <c r="AR406" s="81">
        <v>90</v>
      </c>
      <c r="AS406" s="81">
        <v>0</v>
      </c>
      <c r="AT406" s="81">
        <v>0</v>
      </c>
      <c r="AU406" s="81">
        <v>0</v>
      </c>
      <c r="AV406" s="81">
        <v>0</v>
      </c>
      <c r="AW406" s="81"/>
      <c r="AX406" s="82"/>
      <c r="AY406" s="81">
        <v>2809.300000000002</v>
      </c>
      <c r="AZ406" s="81">
        <v>7267.4999999999964</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2218</v>
      </c>
      <c r="B407" s="80">
        <v>289</v>
      </c>
      <c r="C407" s="80">
        <v>19</v>
      </c>
      <c r="D407" s="80">
        <v>17</v>
      </c>
      <c r="E407" s="80">
        <v>2022</v>
      </c>
      <c r="F407" s="80" t="s">
        <v>568</v>
      </c>
      <c r="G407" s="174" t="s">
        <v>2199</v>
      </c>
      <c r="H407" s="80" t="s">
        <v>2200</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678</v>
      </c>
      <c r="AR407" s="81">
        <v>90</v>
      </c>
      <c r="AS407" s="81">
        <v>0</v>
      </c>
      <c r="AT407" s="81">
        <v>0</v>
      </c>
      <c r="AU407" s="81">
        <v>0</v>
      </c>
      <c r="AV407" s="81">
        <v>0</v>
      </c>
      <c r="AW407" s="81"/>
      <c r="AX407" s="82"/>
      <c r="AY407" s="81">
        <v>2903.2000000000025</v>
      </c>
      <c r="AZ407" s="81">
        <v>7267.4999999999964</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2219</v>
      </c>
      <c r="B408" s="80">
        <v>120</v>
      </c>
      <c r="C408" s="80">
        <v>1</v>
      </c>
      <c r="D408" s="80">
        <v>8</v>
      </c>
      <c r="E408" s="80">
        <v>1990</v>
      </c>
      <c r="F408" s="80" t="s">
        <v>562</v>
      </c>
      <c r="G408" s="80" t="s">
        <v>2220</v>
      </c>
      <c r="H408" s="80" t="s">
        <v>2221</v>
      </c>
      <c r="I408" s="177"/>
      <c r="J408" s="81">
        <v>113.15350665575711</v>
      </c>
      <c r="K408" s="81">
        <v>4.367487552009937</v>
      </c>
      <c r="L408" s="81">
        <v>6.6952713134153017</v>
      </c>
      <c r="M408" s="81">
        <v>24.012328420217649</v>
      </c>
      <c r="N408" s="81">
        <v>20.92145697567619</v>
      </c>
      <c r="O408" s="81">
        <v>23.20138266233602</v>
      </c>
      <c r="P408" s="81">
        <v>38.569077994942106</v>
      </c>
      <c r="Q408" s="81">
        <v>1.9765217888273079</v>
      </c>
      <c r="R408" s="81">
        <v>0</v>
      </c>
      <c r="S408" s="81">
        <v>2.4944269721149155</v>
      </c>
      <c r="T408" s="82"/>
      <c r="U408" s="81">
        <v>4748045</v>
      </c>
      <c r="V408" s="81">
        <v>1934</v>
      </c>
      <c r="W408" s="81">
        <v>70</v>
      </c>
      <c r="X408" s="81">
        <v>8941</v>
      </c>
      <c r="Y408" s="81">
        <v>9005</v>
      </c>
      <c r="Z408" s="81">
        <v>9543</v>
      </c>
      <c r="AA408" s="81">
        <v>9365</v>
      </c>
      <c r="AB408" s="81">
        <v>32092</v>
      </c>
      <c r="AC408" s="81">
        <v>0</v>
      </c>
      <c r="AD408" s="81">
        <v>2.4944269721149155</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2222</v>
      </c>
      <c r="B409" s="80">
        <v>121</v>
      </c>
      <c r="C409" s="80">
        <v>2</v>
      </c>
      <c r="D409" s="80">
        <v>8</v>
      </c>
      <c r="E409" s="80">
        <v>2005</v>
      </c>
      <c r="F409" s="80" t="s">
        <v>565</v>
      </c>
      <c r="G409" s="80" t="s">
        <v>2220</v>
      </c>
      <c r="H409" s="80" t="s">
        <v>2221</v>
      </c>
      <c r="I409" s="177"/>
      <c r="J409" s="81">
        <v>96.343371378829133</v>
      </c>
      <c r="K409" s="81">
        <v>3.2550886533359598</v>
      </c>
      <c r="L409" s="81">
        <v>5.2535558091332861</v>
      </c>
      <c r="M409" s="81">
        <v>32.295544149051665</v>
      </c>
      <c r="N409" s="81">
        <v>26.440148477541875</v>
      </c>
      <c r="O409" s="81">
        <v>31.63250794102672</v>
      </c>
      <c r="P409" s="81">
        <v>37.941266168118197</v>
      </c>
      <c r="Q409" s="81">
        <v>1.7210192221268348</v>
      </c>
      <c r="R409" s="81">
        <v>0</v>
      </c>
      <c r="S409" s="81">
        <v>4.363888900000001</v>
      </c>
      <c r="T409" s="82"/>
      <c r="U409" s="81">
        <v>4272276</v>
      </c>
      <c r="V409" s="81">
        <v>1588</v>
      </c>
      <c r="W409" s="81">
        <v>47</v>
      </c>
      <c r="X409" s="81">
        <v>6568</v>
      </c>
      <c r="Y409" s="81">
        <v>9842</v>
      </c>
      <c r="Z409" s="81">
        <v>15056</v>
      </c>
      <c r="AA409" s="81">
        <v>7545</v>
      </c>
      <c r="AB409" s="81">
        <v>29212</v>
      </c>
      <c r="AC409" s="81">
        <v>0</v>
      </c>
      <c r="AD409" s="81">
        <v>4.363888900000001</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2223</v>
      </c>
      <c r="B410" s="80">
        <v>122</v>
      </c>
      <c r="C410" s="80">
        <v>3</v>
      </c>
      <c r="D410" s="80">
        <v>8</v>
      </c>
      <c r="E410" s="80">
        <v>2006</v>
      </c>
      <c r="F410" s="80" t="s">
        <v>566</v>
      </c>
      <c r="G410" s="80" t="s">
        <v>2220</v>
      </c>
      <c r="H410" s="80" t="s">
        <v>2221</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2224</v>
      </c>
      <c r="B411" s="80">
        <v>123</v>
      </c>
      <c r="C411" s="80">
        <v>4</v>
      </c>
      <c r="D411" s="80">
        <v>8</v>
      </c>
      <c r="E411" s="80">
        <v>2007</v>
      </c>
      <c r="F411" s="80" t="s">
        <v>567</v>
      </c>
      <c r="G411" s="80" t="s">
        <v>2220</v>
      </c>
      <c r="H411" s="80" t="s">
        <v>2221</v>
      </c>
      <c r="I411" s="177"/>
      <c r="J411" s="81">
        <v>103.56971532416688</v>
      </c>
      <c r="K411" s="81">
        <v>3.7357063227330696</v>
      </c>
      <c r="L411" s="81">
        <v>3.9938387294583633</v>
      </c>
      <c r="M411" s="81">
        <v>33.609300124022759</v>
      </c>
      <c r="N411" s="81">
        <v>28.049107324359181</v>
      </c>
      <c r="O411" s="81">
        <v>30.162213049279881</v>
      </c>
      <c r="P411" s="81">
        <v>36.746384149150501</v>
      </c>
      <c r="Q411" s="81">
        <v>1.7642442175567812</v>
      </c>
      <c r="R411" s="81">
        <v>0</v>
      </c>
      <c r="S411" s="81">
        <v>3.1487564849999998</v>
      </c>
      <c r="T411" s="82"/>
      <c r="U411" s="81">
        <v>4904206</v>
      </c>
      <c r="V411" s="81">
        <v>1374</v>
      </c>
      <c r="W411" s="81">
        <v>47</v>
      </c>
      <c r="X411" s="81">
        <v>8735</v>
      </c>
      <c r="Y411" s="81">
        <v>9826</v>
      </c>
      <c r="Z411" s="81">
        <v>14924</v>
      </c>
      <c r="AA411" s="81">
        <v>7196</v>
      </c>
      <c r="AB411" s="81">
        <v>28362</v>
      </c>
      <c r="AC411" s="81">
        <v>0</v>
      </c>
      <c r="AD411" s="81">
        <v>3.1487564849999998</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2225</v>
      </c>
      <c r="B412" s="80">
        <v>124</v>
      </c>
      <c r="C412" s="80">
        <v>5</v>
      </c>
      <c r="D412" s="80">
        <v>8</v>
      </c>
      <c r="E412" s="80">
        <v>2008</v>
      </c>
      <c r="F412" s="80" t="s">
        <v>84</v>
      </c>
      <c r="G412" s="80" t="s">
        <v>2220</v>
      </c>
      <c r="H412" s="80" t="s">
        <v>2221</v>
      </c>
      <c r="I412" s="177"/>
      <c r="J412" s="81">
        <v>106.53571016229833</v>
      </c>
      <c r="K412" s="81">
        <v>2.9309140097478394</v>
      </c>
      <c r="L412" s="81">
        <v>3.6030046182131623</v>
      </c>
      <c r="M412" s="81">
        <v>36.80541370054322</v>
      </c>
      <c r="N412" s="81">
        <v>25.074638906032604</v>
      </c>
      <c r="O412" s="81">
        <v>29.069177896724195</v>
      </c>
      <c r="P412" s="81">
        <v>35.663967118761875</v>
      </c>
      <c r="Q412" s="81">
        <v>1.7064082768336806</v>
      </c>
      <c r="R412" s="81">
        <v>0</v>
      </c>
      <c r="S412" s="81">
        <v>3.0900328000000008</v>
      </c>
      <c r="T412" s="82"/>
      <c r="U412" s="81">
        <v>5690692</v>
      </c>
      <c r="V412" s="81">
        <v>1374</v>
      </c>
      <c r="W412" s="81">
        <v>47</v>
      </c>
      <c r="X412" s="81">
        <v>8735</v>
      </c>
      <c r="Y412" s="81">
        <v>9809</v>
      </c>
      <c r="Z412" s="81">
        <v>14888</v>
      </c>
      <c r="AA412" s="81">
        <v>6992</v>
      </c>
      <c r="AB412" s="81">
        <v>27883</v>
      </c>
      <c r="AC412" s="81">
        <v>0</v>
      </c>
      <c r="AD412" s="81">
        <v>3.0900328000000008</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2226</v>
      </c>
      <c r="B413" s="80">
        <v>125</v>
      </c>
      <c r="C413" s="80">
        <v>6</v>
      </c>
      <c r="D413" s="80">
        <v>8</v>
      </c>
      <c r="E413" s="80">
        <v>2009</v>
      </c>
      <c r="F413" s="80" t="s">
        <v>85</v>
      </c>
      <c r="G413" s="80" t="s">
        <v>2220</v>
      </c>
      <c r="H413" s="80" t="s">
        <v>2221</v>
      </c>
      <c r="I413" s="177"/>
      <c r="J413" s="81">
        <v>67.749534590508404</v>
      </c>
      <c r="K413" s="81">
        <v>1.7384090514504824</v>
      </c>
      <c r="L413" s="81">
        <v>9.7272229628406954</v>
      </c>
      <c r="M413" s="81">
        <v>28.217587630855789</v>
      </c>
      <c r="N413" s="81">
        <v>21.977140364182155</v>
      </c>
      <c r="O413" s="81">
        <v>29.557424504184528</v>
      </c>
      <c r="P413" s="81">
        <v>34.033929616895961</v>
      </c>
      <c r="Q413" s="81">
        <v>1.6046001428117547</v>
      </c>
      <c r="R413" s="81">
        <v>0</v>
      </c>
      <c r="S413" s="81">
        <v>3.0366992160000006</v>
      </c>
      <c r="T413" s="82"/>
      <c r="U413" s="81">
        <v>3198449</v>
      </c>
      <c r="V413" s="81">
        <v>1113</v>
      </c>
      <c r="W413" s="81">
        <v>152</v>
      </c>
      <c r="X413" s="81">
        <v>8264</v>
      </c>
      <c r="Y413" s="81">
        <v>9833</v>
      </c>
      <c r="Z413" s="81">
        <v>14942</v>
      </c>
      <c r="AA413" s="81">
        <v>6850</v>
      </c>
      <c r="AB413" s="81">
        <v>27524</v>
      </c>
      <c r="AC413" s="81">
        <v>0</v>
      </c>
      <c r="AD413" s="81">
        <v>3.0366992160000006</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23.990000000000002</v>
      </c>
      <c r="BJ413" s="81">
        <v>0</v>
      </c>
      <c r="BK413" s="81">
        <v>4.8239999999999998</v>
      </c>
      <c r="BL413" s="81">
        <v>0</v>
      </c>
      <c r="BM413" s="82"/>
      <c r="BN413" s="81">
        <v>0</v>
      </c>
      <c r="BO413" s="81">
        <v>0</v>
      </c>
      <c r="BP413" s="81">
        <v>2</v>
      </c>
      <c r="BQ413" s="81">
        <v>0</v>
      </c>
      <c r="BR413" s="81">
        <v>1</v>
      </c>
      <c r="BS413" s="81">
        <v>0</v>
      </c>
      <c r="BT413"/>
      <c r="BU413" s="80"/>
      <c r="BV413" s="80"/>
      <c r="BW413" s="80"/>
      <c r="BX413" s="80"/>
      <c r="BY413" s="80"/>
      <c r="BZ413" s="80"/>
      <c r="CA413" s="80"/>
      <c r="CB413" s="80"/>
      <c r="CC413" s="80"/>
    </row>
    <row r="414" spans="1:81">
      <c r="A414" s="80" t="s">
        <v>2227</v>
      </c>
      <c r="B414" s="80">
        <v>126</v>
      </c>
      <c r="C414" s="80">
        <v>7</v>
      </c>
      <c r="D414" s="80">
        <v>8</v>
      </c>
      <c r="E414" s="80">
        <v>2010</v>
      </c>
      <c r="F414" s="80" t="s">
        <v>86</v>
      </c>
      <c r="G414" s="80" t="s">
        <v>2220</v>
      </c>
      <c r="H414" s="80" t="s">
        <v>2221</v>
      </c>
      <c r="I414" s="177"/>
      <c r="J414" s="81">
        <v>101.68737539246243</v>
      </c>
      <c r="K414" s="81">
        <v>2.4363319811136086</v>
      </c>
      <c r="L414" s="81">
        <v>9.0478166241114497</v>
      </c>
      <c r="M414" s="81">
        <v>30.98895725689146</v>
      </c>
      <c r="N414" s="81">
        <v>23.787415285968663</v>
      </c>
      <c r="O414" s="81">
        <v>29.406929391893474</v>
      </c>
      <c r="P414" s="81">
        <v>34.039380876552173</v>
      </c>
      <c r="Q414" s="81">
        <v>1.6569512446914181</v>
      </c>
      <c r="R414" s="81">
        <v>0</v>
      </c>
      <c r="S414" s="81">
        <v>3.3452778970000003</v>
      </c>
      <c r="T414" s="82"/>
      <c r="U414" s="81">
        <v>4686144</v>
      </c>
      <c r="V414" s="81">
        <v>1113</v>
      </c>
      <c r="W414" s="81">
        <v>152</v>
      </c>
      <c r="X414" s="81">
        <v>8264</v>
      </c>
      <c r="Y414" s="81">
        <v>9820</v>
      </c>
      <c r="Z414" s="81">
        <v>14935</v>
      </c>
      <c r="AA414" s="81">
        <v>6680</v>
      </c>
      <c r="AB414" s="81">
        <v>27234</v>
      </c>
      <c r="AC414" s="81">
        <v>0</v>
      </c>
      <c r="AD414" s="81">
        <v>3.3452778970000003</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23.969000000000001</v>
      </c>
      <c r="BJ414" s="81">
        <v>0</v>
      </c>
      <c r="BK414" s="81">
        <v>4.5830000000000002</v>
      </c>
      <c r="BL414" s="81">
        <v>0</v>
      </c>
      <c r="BM414" s="82"/>
      <c r="BN414" s="81">
        <v>0</v>
      </c>
      <c r="BO414" s="81">
        <v>0</v>
      </c>
      <c r="BP414" s="81">
        <v>2</v>
      </c>
      <c r="BQ414" s="81">
        <v>0</v>
      </c>
      <c r="BR414" s="81">
        <v>1</v>
      </c>
      <c r="BS414" s="81">
        <v>0</v>
      </c>
      <c r="BT414"/>
      <c r="BU414" s="80">
        <v>28.552</v>
      </c>
      <c r="BV414" s="80">
        <v>0</v>
      </c>
      <c r="BW414" s="80">
        <v>0</v>
      </c>
      <c r="BX414" s="80">
        <v>0</v>
      </c>
      <c r="BY414" s="80">
        <v>0</v>
      </c>
      <c r="BZ414" s="80">
        <v>0</v>
      </c>
      <c r="CA414" s="80">
        <v>0</v>
      </c>
      <c r="CB414" s="80">
        <v>0</v>
      </c>
      <c r="CC414" s="80">
        <v>0</v>
      </c>
    </row>
    <row r="415" spans="1:81">
      <c r="A415" s="80" t="s">
        <v>2228</v>
      </c>
      <c r="B415" s="80">
        <v>127</v>
      </c>
      <c r="C415" s="80">
        <v>8</v>
      </c>
      <c r="D415" s="80">
        <v>8</v>
      </c>
      <c r="E415" s="80">
        <v>2011</v>
      </c>
      <c r="F415" s="80" t="s">
        <v>87</v>
      </c>
      <c r="G415" s="80" t="s">
        <v>2220</v>
      </c>
      <c r="H415" s="80" t="s">
        <v>2221</v>
      </c>
      <c r="I415" s="177"/>
      <c r="J415" s="81">
        <v>137.88229205415212</v>
      </c>
      <c r="K415" s="81">
        <v>2.5660125175247179</v>
      </c>
      <c r="L415" s="81">
        <v>6.8902325911654625</v>
      </c>
      <c r="M415" s="81">
        <v>38.862555742196896</v>
      </c>
      <c r="N415" s="81">
        <v>28.512364999595434</v>
      </c>
      <c r="O415" s="81">
        <v>28.827899036871369</v>
      </c>
      <c r="P415" s="81">
        <v>32.372808856906346</v>
      </c>
      <c r="Q415" s="81">
        <v>1.8717960382465926</v>
      </c>
      <c r="R415" s="81">
        <v>0</v>
      </c>
      <c r="S415" s="81">
        <v>3.7701544581680011</v>
      </c>
      <c r="T415" s="82"/>
      <c r="U415" s="81">
        <v>6191523</v>
      </c>
      <c r="V415" s="81">
        <v>1113</v>
      </c>
      <c r="W415" s="81">
        <v>152</v>
      </c>
      <c r="X415" s="81">
        <v>8264</v>
      </c>
      <c r="Y415" s="81">
        <v>9735</v>
      </c>
      <c r="Z415" s="81">
        <v>14959</v>
      </c>
      <c r="AA415" s="81">
        <v>6542</v>
      </c>
      <c r="AB415" s="81">
        <v>26672</v>
      </c>
      <c r="AC415" s="81">
        <v>0</v>
      </c>
      <c r="AD415" s="81">
        <v>3.7701544581680011</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23.56</v>
      </c>
      <c r="BJ415" s="81">
        <v>0</v>
      </c>
      <c r="BK415" s="81">
        <v>4.6779999999999999</v>
      </c>
      <c r="BL415" s="81">
        <v>0</v>
      </c>
      <c r="BM415" s="82"/>
      <c r="BN415" s="81">
        <v>0</v>
      </c>
      <c r="BO415" s="81">
        <v>0</v>
      </c>
      <c r="BP415" s="81">
        <v>2</v>
      </c>
      <c r="BQ415" s="81">
        <v>0</v>
      </c>
      <c r="BR415" s="81">
        <v>1</v>
      </c>
      <c r="BS415" s="81">
        <v>0</v>
      </c>
      <c r="BT415"/>
      <c r="BU415" s="80">
        <v>28.238</v>
      </c>
      <c r="BV415" s="80">
        <v>0</v>
      </c>
      <c r="BW415" s="80">
        <v>0</v>
      </c>
      <c r="BX415" s="80">
        <v>0</v>
      </c>
      <c r="BY415" s="80">
        <v>0</v>
      </c>
      <c r="BZ415" s="80">
        <v>0</v>
      </c>
      <c r="CA415" s="80">
        <v>0</v>
      </c>
      <c r="CB415" s="80">
        <v>0</v>
      </c>
      <c r="CC415" s="80">
        <v>0</v>
      </c>
    </row>
    <row r="416" spans="1:81">
      <c r="A416" s="80" t="s">
        <v>2229</v>
      </c>
      <c r="B416" s="80">
        <v>128</v>
      </c>
      <c r="C416" s="80">
        <v>9</v>
      </c>
      <c r="D416" s="80">
        <v>8</v>
      </c>
      <c r="E416" s="80">
        <v>2012</v>
      </c>
      <c r="F416" s="80" t="s">
        <v>88</v>
      </c>
      <c r="G416" s="80" t="s">
        <v>2220</v>
      </c>
      <c r="H416" s="80" t="s">
        <v>2221</v>
      </c>
      <c r="I416" s="177"/>
      <c r="J416" s="81">
        <v>195.6356216187024</v>
      </c>
      <c r="K416" s="81">
        <v>2.4185014549798063</v>
      </c>
      <c r="L416" s="81">
        <v>6.7575868794108676</v>
      </c>
      <c r="M416" s="81">
        <v>41.311960171877878</v>
      </c>
      <c r="N416" s="81">
        <v>28.482897308218931</v>
      </c>
      <c r="O416" s="81">
        <v>28.727236284715861</v>
      </c>
      <c r="P416" s="81">
        <v>31.895108551720213</v>
      </c>
      <c r="Q416" s="81">
        <v>2.0005704308606758</v>
      </c>
      <c r="R416" s="81">
        <v>0</v>
      </c>
      <c r="S416" s="81">
        <v>5.0941072961699989</v>
      </c>
      <c r="T416" s="82"/>
      <c r="U416" s="81">
        <v>8589359</v>
      </c>
      <c r="V416" s="81">
        <v>1113</v>
      </c>
      <c r="W416" s="81">
        <v>152</v>
      </c>
      <c r="X416" s="81">
        <v>8264</v>
      </c>
      <c r="Y416" s="81">
        <v>9689</v>
      </c>
      <c r="Z416" s="81">
        <v>15025</v>
      </c>
      <c r="AA416" s="81">
        <v>6409</v>
      </c>
      <c r="AB416" s="81">
        <v>26238</v>
      </c>
      <c r="AC416" s="81">
        <v>0</v>
      </c>
      <c r="AD416" s="81">
        <v>5.0941072961699989</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31.292000000000002</v>
      </c>
      <c r="BJ416" s="81">
        <v>0</v>
      </c>
      <c r="BK416" s="81">
        <v>5.5270000000000001</v>
      </c>
      <c r="BL416" s="81">
        <v>0</v>
      </c>
      <c r="BM416" s="82"/>
      <c r="BN416" s="81">
        <v>0</v>
      </c>
      <c r="BO416" s="81">
        <v>0</v>
      </c>
      <c r="BP416" s="81">
        <v>2</v>
      </c>
      <c r="BQ416" s="81">
        <v>0</v>
      </c>
      <c r="BR416" s="81">
        <v>1</v>
      </c>
      <c r="BS416" s="81">
        <v>0</v>
      </c>
      <c r="BT416"/>
      <c r="BU416" s="80">
        <v>36.819000000000003</v>
      </c>
      <c r="BV416" s="80">
        <v>0</v>
      </c>
      <c r="BW416" s="80">
        <v>0</v>
      </c>
      <c r="BX416" s="80">
        <v>0</v>
      </c>
      <c r="BY416" s="80">
        <v>0</v>
      </c>
      <c r="BZ416" s="80">
        <v>0</v>
      </c>
      <c r="CA416" s="80">
        <v>0</v>
      </c>
      <c r="CB416" s="80">
        <v>0</v>
      </c>
      <c r="CC416" s="80">
        <v>0</v>
      </c>
    </row>
    <row r="417" spans="1:81">
      <c r="A417" s="80" t="s">
        <v>2230</v>
      </c>
      <c r="B417" s="80">
        <v>129</v>
      </c>
      <c r="C417" s="80">
        <v>10</v>
      </c>
      <c r="D417" s="80">
        <v>8</v>
      </c>
      <c r="E417" s="80">
        <v>2013</v>
      </c>
      <c r="F417" s="80" t="s">
        <v>89</v>
      </c>
      <c r="G417" s="80" t="s">
        <v>2220</v>
      </c>
      <c r="H417" s="80" t="s">
        <v>2221</v>
      </c>
      <c r="I417" s="177"/>
      <c r="J417" s="81">
        <v>144.42247204692552</v>
      </c>
      <c r="K417" s="81">
        <v>2.0695503116233458</v>
      </c>
      <c r="L417" s="81">
        <v>6.7495328825999596</v>
      </c>
      <c r="M417" s="81">
        <v>40.381441038634698</v>
      </c>
      <c r="N417" s="81">
        <v>30.860170345857792</v>
      </c>
      <c r="O417" s="81">
        <v>27.558004848846362</v>
      </c>
      <c r="P417" s="81">
        <v>31.705573341398516</v>
      </c>
      <c r="Q417" s="81">
        <v>2.011725743695421</v>
      </c>
      <c r="R417" s="81">
        <v>0</v>
      </c>
      <c r="S417" s="81">
        <v>3.3794980792359124</v>
      </c>
      <c r="T417" s="82"/>
      <c r="U417" s="81">
        <v>5905464</v>
      </c>
      <c r="V417" s="81">
        <v>1113</v>
      </c>
      <c r="W417" s="81">
        <v>152</v>
      </c>
      <c r="X417" s="81">
        <v>8264</v>
      </c>
      <c r="Y417" s="81">
        <v>9716</v>
      </c>
      <c r="Z417" s="81">
        <v>15057</v>
      </c>
      <c r="AA417" s="81">
        <v>6347</v>
      </c>
      <c r="AB417" s="81">
        <v>26006</v>
      </c>
      <c r="AC417" s="81">
        <v>0</v>
      </c>
      <c r="AD417" s="81">
        <v>3.3794980792359124</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37.984999999999999</v>
      </c>
      <c r="BJ417" s="81">
        <v>0</v>
      </c>
      <c r="BK417" s="81">
        <v>5.78</v>
      </c>
      <c r="BL417" s="81">
        <v>0</v>
      </c>
      <c r="BM417" s="82"/>
      <c r="BN417" s="81">
        <v>0</v>
      </c>
      <c r="BO417" s="81">
        <v>0</v>
      </c>
      <c r="BP417" s="81">
        <v>2</v>
      </c>
      <c r="BQ417" s="81">
        <v>0</v>
      </c>
      <c r="BR417" s="81">
        <v>1</v>
      </c>
      <c r="BS417" s="81">
        <v>0</v>
      </c>
      <c r="BT417"/>
      <c r="BU417" s="80">
        <v>43.765000000000001</v>
      </c>
      <c r="BV417" s="80">
        <v>0</v>
      </c>
      <c r="BW417" s="80">
        <v>0</v>
      </c>
      <c r="BX417" s="80">
        <v>0</v>
      </c>
      <c r="BY417" s="80">
        <v>0</v>
      </c>
      <c r="BZ417" s="80">
        <v>0</v>
      </c>
      <c r="CA417" s="80">
        <v>0</v>
      </c>
      <c r="CB417" s="80">
        <v>0</v>
      </c>
      <c r="CC417" s="80">
        <v>0</v>
      </c>
    </row>
    <row r="418" spans="1:81">
      <c r="A418" s="80" t="s">
        <v>2231</v>
      </c>
      <c r="B418" s="80">
        <v>130</v>
      </c>
      <c r="C418" s="80">
        <v>11</v>
      </c>
      <c r="D418" s="80">
        <v>8</v>
      </c>
      <c r="E418" s="80">
        <v>2014</v>
      </c>
      <c r="F418" s="80" t="s">
        <v>90</v>
      </c>
      <c r="G418" s="80" t="s">
        <v>2220</v>
      </c>
      <c r="H418" s="80" t="s">
        <v>2221</v>
      </c>
      <c r="I418" s="177"/>
      <c r="J418" s="81">
        <v>134.08565659922559</v>
      </c>
      <c r="K418" s="81">
        <v>2.0479858755087479</v>
      </c>
      <c r="L418" s="81">
        <v>7.3725625330573443</v>
      </c>
      <c r="M418" s="81">
        <v>40.545891880159715</v>
      </c>
      <c r="N418" s="81">
        <v>27.486038830954634</v>
      </c>
      <c r="O418" s="81">
        <v>26.158745102340372</v>
      </c>
      <c r="P418" s="81">
        <v>30.94654923904309</v>
      </c>
      <c r="Q418" s="81">
        <v>1.897503299896165</v>
      </c>
      <c r="R418" s="81">
        <v>0</v>
      </c>
      <c r="S418" s="81">
        <v>2.8316863154286147</v>
      </c>
      <c r="T418" s="82"/>
      <c r="U418" s="81">
        <v>5923728</v>
      </c>
      <c r="V418" s="81">
        <v>900</v>
      </c>
      <c r="W418" s="81">
        <v>160</v>
      </c>
      <c r="X418" s="81">
        <v>7696</v>
      </c>
      <c r="Y418" s="81">
        <v>9674</v>
      </c>
      <c r="Z418" s="81">
        <v>15053</v>
      </c>
      <c r="AA418" s="81">
        <v>6163</v>
      </c>
      <c r="AB418" s="81">
        <v>25566</v>
      </c>
      <c r="AC418" s="81">
        <v>0</v>
      </c>
      <c r="AD418" s="81">
        <v>2.8316863154286147</v>
      </c>
      <c r="AE418" s="82"/>
      <c r="AF418" s="81">
        <v>53109458.489580899</v>
      </c>
      <c r="AG418" s="81">
        <v>1747290.0462093523</v>
      </c>
      <c r="AH418" s="81">
        <v>1594374.6557841091</v>
      </c>
      <c r="AI418" s="81">
        <v>54337614.608435959</v>
      </c>
      <c r="AJ418" s="81">
        <v>37966527.932762809</v>
      </c>
      <c r="AK418" s="81">
        <v>0</v>
      </c>
      <c r="AL418" s="81">
        <v>0</v>
      </c>
      <c r="AM418" s="81">
        <v>3509829.7617661408</v>
      </c>
      <c r="AN418" s="81">
        <v>0</v>
      </c>
      <c r="AO418" s="81">
        <v>0</v>
      </c>
      <c r="AP418" s="82"/>
      <c r="AQ418" s="81">
        <v>311</v>
      </c>
      <c r="AR418" s="81">
        <v>52</v>
      </c>
      <c r="AS418" s="81">
        <v>0</v>
      </c>
      <c r="AT418" s="81">
        <v>0</v>
      </c>
      <c r="AU418" s="81">
        <v>0</v>
      </c>
      <c r="AV418" s="81">
        <v>0</v>
      </c>
      <c r="AW418" s="81" t="s">
        <v>564</v>
      </c>
      <c r="AX418" s="82"/>
      <c r="AY418" s="81">
        <v>1272.8000000000002</v>
      </c>
      <c r="AZ418" s="81">
        <v>2370</v>
      </c>
      <c r="BA418" s="81">
        <v>0</v>
      </c>
      <c r="BB418" s="81">
        <v>0</v>
      </c>
      <c r="BC418" s="81">
        <v>0</v>
      </c>
      <c r="BD418" s="81">
        <v>0</v>
      </c>
      <c r="BE418" s="81" t="s">
        <v>564</v>
      </c>
      <c r="BF418" s="82"/>
      <c r="BG418" s="81">
        <v>0</v>
      </c>
      <c r="BH418" s="81">
        <v>0</v>
      </c>
      <c r="BI418" s="81">
        <v>37.511000000000003</v>
      </c>
      <c r="BJ418" s="81">
        <v>0</v>
      </c>
      <c r="BK418" s="81">
        <v>5.3209999999999997</v>
      </c>
      <c r="BL418" s="81">
        <v>0</v>
      </c>
      <c r="BM418" s="82"/>
      <c r="BN418" s="81">
        <v>0</v>
      </c>
      <c r="BO418" s="81">
        <v>0</v>
      </c>
      <c r="BP418" s="81">
        <v>2</v>
      </c>
      <c r="BQ418" s="81">
        <v>0</v>
      </c>
      <c r="BR418" s="81">
        <v>1</v>
      </c>
      <c r="BS418" s="81">
        <v>0</v>
      </c>
      <c r="BT418"/>
      <c r="BU418" s="80">
        <v>42.832000000000001</v>
      </c>
      <c r="BV418" s="80">
        <v>0</v>
      </c>
      <c r="BW418" s="80">
        <v>0</v>
      </c>
      <c r="BX418" s="80">
        <v>0</v>
      </c>
      <c r="BY418" s="80">
        <v>0</v>
      </c>
      <c r="BZ418" s="80">
        <v>0</v>
      </c>
      <c r="CA418" s="80">
        <v>0</v>
      </c>
      <c r="CB418" s="80">
        <v>0</v>
      </c>
      <c r="CC418" s="80">
        <v>0</v>
      </c>
    </row>
    <row r="419" spans="1:81">
      <c r="A419" s="80" t="s">
        <v>2232</v>
      </c>
      <c r="B419" s="80">
        <v>131</v>
      </c>
      <c r="C419" s="80">
        <v>12</v>
      </c>
      <c r="D419" s="80">
        <v>8</v>
      </c>
      <c r="E419" s="80">
        <v>2015</v>
      </c>
      <c r="F419" s="80" t="s">
        <v>91</v>
      </c>
      <c r="G419" s="80" t="s">
        <v>2220</v>
      </c>
      <c r="H419" s="80" t="s">
        <v>2221</v>
      </c>
      <c r="I419" s="177"/>
      <c r="J419" s="81">
        <v>118.69850298643435</v>
      </c>
      <c r="K419" s="81">
        <v>1.9716496117667137</v>
      </c>
      <c r="L419" s="81">
        <v>8.6320866519903667</v>
      </c>
      <c r="M419" s="81">
        <v>37.633709732913736</v>
      </c>
      <c r="N419" s="81">
        <v>24.932766445946346</v>
      </c>
      <c r="O419" s="81">
        <v>25.92116531031818</v>
      </c>
      <c r="P419" s="81">
        <v>30.488470098926598</v>
      </c>
      <c r="Q419" s="81">
        <v>1.8265367813656364</v>
      </c>
      <c r="R419" s="81">
        <v>0</v>
      </c>
      <c r="S419" s="81">
        <v>3.3579767679315866</v>
      </c>
      <c r="T419" s="82"/>
      <c r="U419" s="81">
        <v>5617215</v>
      </c>
      <c r="V419" s="81">
        <v>900</v>
      </c>
      <c r="W419" s="81">
        <v>160</v>
      </c>
      <c r="X419" s="81">
        <v>7696</v>
      </c>
      <c r="Y419" s="81">
        <v>9613</v>
      </c>
      <c r="Z419" s="81">
        <v>15060</v>
      </c>
      <c r="AA419" s="81">
        <v>6067</v>
      </c>
      <c r="AB419" s="81">
        <v>25139</v>
      </c>
      <c r="AC419" s="81">
        <v>0</v>
      </c>
      <c r="AD419" s="81">
        <v>3.3579767679315866</v>
      </c>
      <c r="AE419" s="82"/>
      <c r="AF419" s="81">
        <v>47226534.748479508</v>
      </c>
      <c r="AG419" s="81">
        <v>1564602.5965094471</v>
      </c>
      <c r="AH419" s="81">
        <v>1662344.740817697</v>
      </c>
      <c r="AI419" s="81">
        <v>51422098.914941199</v>
      </c>
      <c r="AJ419" s="81">
        <v>35188964.730893552</v>
      </c>
      <c r="AK419" s="81">
        <v>0</v>
      </c>
      <c r="AL419" s="81">
        <v>0</v>
      </c>
      <c r="AM419" s="81">
        <v>3445194.4958612057</v>
      </c>
      <c r="AN419" s="81">
        <v>0</v>
      </c>
      <c r="AO419" s="81">
        <v>0</v>
      </c>
      <c r="AP419" s="82"/>
      <c r="AQ419" s="81">
        <v>336</v>
      </c>
      <c r="AR419" s="81">
        <v>75</v>
      </c>
      <c r="AS419" s="81">
        <v>0</v>
      </c>
      <c r="AT419" s="81">
        <v>0</v>
      </c>
      <c r="AU419" s="81">
        <v>0</v>
      </c>
      <c r="AV419" s="81">
        <v>0</v>
      </c>
      <c r="AW419" s="81" t="s">
        <v>564</v>
      </c>
      <c r="AX419" s="82"/>
      <c r="AY419" s="81">
        <v>1412.1</v>
      </c>
      <c r="AZ419" s="81">
        <v>3528.6</v>
      </c>
      <c r="BA419" s="81">
        <v>0</v>
      </c>
      <c r="BB419" s="81">
        <v>0</v>
      </c>
      <c r="BC419" s="81">
        <v>0</v>
      </c>
      <c r="BD419" s="81">
        <v>0</v>
      </c>
      <c r="BE419" s="81" t="s">
        <v>564</v>
      </c>
      <c r="BF419" s="82"/>
      <c r="BG419" s="81">
        <v>0</v>
      </c>
      <c r="BH419" s="81">
        <v>0</v>
      </c>
      <c r="BI419" s="81">
        <v>40.637</v>
      </c>
      <c r="BJ419" s="81">
        <v>0</v>
      </c>
      <c r="BK419" s="81">
        <v>5.2149999999999999</v>
      </c>
      <c r="BL419" s="81">
        <v>0</v>
      </c>
      <c r="BM419" s="82"/>
      <c r="BN419" s="81">
        <v>0</v>
      </c>
      <c r="BO419" s="81">
        <v>0</v>
      </c>
      <c r="BP419" s="81">
        <v>2</v>
      </c>
      <c r="BQ419" s="81">
        <v>0</v>
      </c>
      <c r="BR419" s="81">
        <v>1</v>
      </c>
      <c r="BS419" s="81">
        <v>0</v>
      </c>
      <c r="BT419"/>
      <c r="BU419" s="80">
        <v>45.851999999999997</v>
      </c>
      <c r="BV419" s="80">
        <v>0</v>
      </c>
      <c r="BW419" s="80">
        <v>0</v>
      </c>
      <c r="BX419" s="80">
        <v>0</v>
      </c>
      <c r="BY419" s="80">
        <v>0</v>
      </c>
      <c r="BZ419" s="80">
        <v>0</v>
      </c>
      <c r="CA419" s="80">
        <v>0</v>
      </c>
      <c r="CB419" s="80">
        <v>0</v>
      </c>
      <c r="CC419" s="80">
        <v>0</v>
      </c>
    </row>
    <row r="420" spans="1:81">
      <c r="A420" s="80" t="s">
        <v>2233</v>
      </c>
      <c r="B420" s="80">
        <v>132</v>
      </c>
      <c r="C420" s="80">
        <v>13</v>
      </c>
      <c r="D420" s="80">
        <v>8</v>
      </c>
      <c r="E420" s="80">
        <v>2016</v>
      </c>
      <c r="F420" s="80" t="s">
        <v>92</v>
      </c>
      <c r="G420" s="80" t="s">
        <v>2220</v>
      </c>
      <c r="H420" s="80" t="s">
        <v>2221</v>
      </c>
      <c r="I420" s="177"/>
      <c r="J420" s="81">
        <v>100.01989278230866</v>
      </c>
      <c r="K420" s="81">
        <v>1.8750070024694436</v>
      </c>
      <c r="L420" s="81">
        <v>8.5163508876270555</v>
      </c>
      <c r="M420" s="81">
        <v>33.978651431619291</v>
      </c>
      <c r="N420" s="81">
        <v>22.799851723910439</v>
      </c>
      <c r="O420" s="81">
        <v>25.536681059092551</v>
      </c>
      <c r="P420" s="81">
        <v>30.264978927264217</v>
      </c>
      <c r="Q420" s="81">
        <v>1.7501203860996619</v>
      </c>
      <c r="R420" s="81">
        <v>0</v>
      </c>
      <c r="S420" s="81">
        <v>3.7377917190963923</v>
      </c>
      <c r="T420" s="82"/>
      <c r="U420" s="81">
        <v>4742621</v>
      </c>
      <c r="V420" s="81">
        <v>900</v>
      </c>
      <c r="W420" s="81">
        <v>160</v>
      </c>
      <c r="X420" s="81">
        <v>7696</v>
      </c>
      <c r="Y420" s="81">
        <v>9604</v>
      </c>
      <c r="Z420" s="81">
        <v>15019</v>
      </c>
      <c r="AA420" s="81">
        <v>6229</v>
      </c>
      <c r="AB420" s="81">
        <v>24778</v>
      </c>
      <c r="AC420" s="81">
        <v>0</v>
      </c>
      <c r="AD420" s="81">
        <v>3.7377917190963919</v>
      </c>
      <c r="AE420" s="82"/>
      <c r="AF420" s="81">
        <v>39762939.710774019</v>
      </c>
      <c r="AG420" s="81">
        <v>1413463.513136602</v>
      </c>
      <c r="AH420" s="81">
        <v>1198405.747771634</v>
      </c>
      <c r="AI420" s="81">
        <v>51035311.836473748</v>
      </c>
      <c r="AJ420" s="81">
        <v>31090721.63776163</v>
      </c>
      <c r="AK420" s="81">
        <v>0</v>
      </c>
      <c r="AL420" s="81">
        <v>0</v>
      </c>
      <c r="AM420" s="81">
        <v>3398359.102200171</v>
      </c>
      <c r="AN420" s="81">
        <v>0</v>
      </c>
      <c r="AO420" s="81">
        <v>0</v>
      </c>
      <c r="AP420" s="82"/>
      <c r="AQ420" s="81">
        <v>361</v>
      </c>
      <c r="AR420" s="81">
        <v>84</v>
      </c>
      <c r="AS420" s="81">
        <v>0</v>
      </c>
      <c r="AT420" s="81">
        <v>0</v>
      </c>
      <c r="AU420" s="81">
        <v>0</v>
      </c>
      <c r="AV420" s="81">
        <v>0</v>
      </c>
      <c r="AW420" s="81" t="s">
        <v>564</v>
      </c>
      <c r="AX420" s="82"/>
      <c r="AY420" s="81">
        <v>1543.7</v>
      </c>
      <c r="AZ420" s="81">
        <v>4674.8</v>
      </c>
      <c r="BA420" s="81">
        <v>0</v>
      </c>
      <c r="BB420" s="81">
        <v>0</v>
      </c>
      <c r="BC420" s="81">
        <v>0</v>
      </c>
      <c r="BD420" s="81">
        <v>0</v>
      </c>
      <c r="BE420" s="81" t="s">
        <v>564</v>
      </c>
      <c r="BF420" s="82"/>
      <c r="BG420" s="81">
        <v>0</v>
      </c>
      <c r="BH420" s="81">
        <v>0</v>
      </c>
      <c r="BI420" s="81">
        <v>41.899000000000001</v>
      </c>
      <c r="BJ420" s="81">
        <v>0</v>
      </c>
      <c r="BK420" s="81">
        <v>5.2169999999999996</v>
      </c>
      <c r="BL420" s="81">
        <v>0</v>
      </c>
      <c r="BM420" s="82"/>
      <c r="BN420" s="81">
        <v>0</v>
      </c>
      <c r="BO420" s="81">
        <v>0</v>
      </c>
      <c r="BP420" s="81">
        <v>2</v>
      </c>
      <c r="BQ420" s="81">
        <v>0</v>
      </c>
      <c r="BR420" s="81">
        <v>1</v>
      </c>
      <c r="BS420" s="81">
        <v>0</v>
      </c>
      <c r="BT420"/>
      <c r="BU420" s="80">
        <v>47.116</v>
      </c>
      <c r="BV420" s="80">
        <v>0</v>
      </c>
      <c r="BW420" s="80">
        <v>0</v>
      </c>
      <c r="BX420" s="80">
        <v>0</v>
      </c>
      <c r="BY420" s="80">
        <v>0</v>
      </c>
      <c r="BZ420" s="80">
        <v>0</v>
      </c>
      <c r="CA420" s="80">
        <v>0</v>
      </c>
      <c r="CB420" s="80">
        <v>0</v>
      </c>
      <c r="CC420" s="80">
        <v>0</v>
      </c>
    </row>
    <row r="421" spans="1:81">
      <c r="A421" s="80" t="s">
        <v>2234</v>
      </c>
      <c r="B421" s="80">
        <v>133</v>
      </c>
      <c r="C421" s="80">
        <v>14</v>
      </c>
      <c r="D421" s="80">
        <v>8</v>
      </c>
      <c r="E421" s="80">
        <v>2017</v>
      </c>
      <c r="F421" s="80" t="s">
        <v>71</v>
      </c>
      <c r="G421" s="80" t="s">
        <v>2220</v>
      </c>
      <c r="H421" s="80" t="s">
        <v>2221</v>
      </c>
      <c r="I421" s="177"/>
      <c r="J421" s="81">
        <v>106.97259574600346</v>
      </c>
      <c r="K421" s="81">
        <v>1.8464699221389556</v>
      </c>
      <c r="L421" s="81">
        <v>6.8463916448790876</v>
      </c>
      <c r="M421" s="81">
        <v>29.594868386054852</v>
      </c>
      <c r="N421" s="81">
        <v>22.044577535044752</v>
      </c>
      <c r="O421" s="81">
        <v>24.957746213361411</v>
      </c>
      <c r="P421" s="81">
        <v>29.508391684118759</v>
      </c>
      <c r="Q421" s="81">
        <v>1.6561543761694242</v>
      </c>
      <c r="R421" s="81">
        <v>0</v>
      </c>
      <c r="S421" s="81">
        <v>3.5122527093257006</v>
      </c>
      <c r="T421" s="82"/>
      <c r="U421" s="81">
        <v>5405244</v>
      </c>
      <c r="V421" s="81">
        <v>900</v>
      </c>
      <c r="W421" s="81">
        <v>160</v>
      </c>
      <c r="X421" s="81">
        <v>7696</v>
      </c>
      <c r="Y421" s="81">
        <v>9516</v>
      </c>
      <c r="Z421" s="81">
        <v>14922</v>
      </c>
      <c r="AA421" s="81">
        <v>6112</v>
      </c>
      <c r="AB421" s="81">
        <v>24248</v>
      </c>
      <c r="AC421" s="81">
        <v>0</v>
      </c>
      <c r="AD421" s="81">
        <v>3.512252709325701</v>
      </c>
      <c r="AE421" s="82"/>
      <c r="AF421" s="81">
        <v>43934217.842492722</v>
      </c>
      <c r="AG421" s="81">
        <v>1494452.504109029</v>
      </c>
      <c r="AH421" s="81">
        <v>1323044.944622433</v>
      </c>
      <c r="AI421" s="81">
        <v>51654071.644463383</v>
      </c>
      <c r="AJ421" s="81">
        <v>34205888.560018793</v>
      </c>
      <c r="AK421" s="81">
        <v>0</v>
      </c>
      <c r="AL421" s="81">
        <v>0</v>
      </c>
      <c r="AM421" s="81">
        <v>3330872.1589898039</v>
      </c>
      <c r="AN421" s="81">
        <v>0</v>
      </c>
      <c r="AO421" s="81">
        <v>0</v>
      </c>
      <c r="AP421" s="82"/>
      <c r="AQ421" s="81">
        <v>380</v>
      </c>
      <c r="AR421" s="81">
        <v>91</v>
      </c>
      <c r="AS421" s="81">
        <v>0</v>
      </c>
      <c r="AT421" s="81">
        <v>0</v>
      </c>
      <c r="AU421" s="81">
        <v>0</v>
      </c>
      <c r="AV421" s="81">
        <v>0</v>
      </c>
      <c r="AW421" s="81" t="s">
        <v>564</v>
      </c>
      <c r="AX421" s="82"/>
      <c r="AY421" s="81">
        <v>1641.8</v>
      </c>
      <c r="AZ421" s="81">
        <v>5260.2999999999993</v>
      </c>
      <c r="BA421" s="81">
        <v>0</v>
      </c>
      <c r="BB421" s="81">
        <v>0</v>
      </c>
      <c r="BC421" s="81">
        <v>0</v>
      </c>
      <c r="BD421" s="81">
        <v>0</v>
      </c>
      <c r="BE421" s="81" t="s">
        <v>564</v>
      </c>
      <c r="BF421" s="82"/>
      <c r="BG421" s="81">
        <v>0</v>
      </c>
      <c r="BH421" s="81">
        <v>0</v>
      </c>
      <c r="BI421" s="81">
        <v>43.734999999999999</v>
      </c>
      <c r="BJ421" s="81">
        <v>0</v>
      </c>
      <c r="BK421" s="81">
        <v>5.0810000000000004</v>
      </c>
      <c r="BL421" s="81">
        <v>0</v>
      </c>
      <c r="BM421" s="82"/>
      <c r="BN421" s="81">
        <v>0</v>
      </c>
      <c r="BO421" s="81">
        <v>0</v>
      </c>
      <c r="BP421" s="81">
        <v>2</v>
      </c>
      <c r="BQ421" s="81">
        <v>0</v>
      </c>
      <c r="BR421" s="81">
        <v>1</v>
      </c>
      <c r="BS421" s="81">
        <v>0</v>
      </c>
      <c r="BT421"/>
      <c r="BU421" s="80">
        <v>48.816000000000003</v>
      </c>
      <c r="BV421" s="80">
        <v>0</v>
      </c>
      <c r="BW421" s="80">
        <v>0</v>
      </c>
      <c r="BX421" s="80">
        <v>0</v>
      </c>
      <c r="BY421" s="80">
        <v>0</v>
      </c>
      <c r="BZ421" s="80">
        <v>0</v>
      </c>
      <c r="CA421" s="80">
        <v>0</v>
      </c>
      <c r="CB421" s="80">
        <v>0</v>
      </c>
      <c r="CC421" s="80">
        <v>0</v>
      </c>
    </row>
    <row r="422" spans="1:81">
      <c r="A422" s="80" t="s">
        <v>2235</v>
      </c>
      <c r="B422" s="80">
        <v>134</v>
      </c>
      <c r="C422" s="80">
        <v>15</v>
      </c>
      <c r="D422" s="80">
        <v>8</v>
      </c>
      <c r="E422" s="80">
        <v>2018</v>
      </c>
      <c r="F422" s="80" t="s">
        <v>93</v>
      </c>
      <c r="G422" s="80" t="s">
        <v>2220</v>
      </c>
      <c r="H422" s="80" t="s">
        <v>2221</v>
      </c>
      <c r="I422" s="177"/>
      <c r="J422" s="81">
        <v>96.202205012310117</v>
      </c>
      <c r="K422" s="81">
        <v>1.6096686303169119</v>
      </c>
      <c r="L422" s="81">
        <v>6.1796286389157018</v>
      </c>
      <c r="M422" s="81">
        <v>24.712494875873855</v>
      </c>
      <c r="N422" s="81">
        <v>17.841917166077536</v>
      </c>
      <c r="O422" s="81">
        <v>24.285345318844591</v>
      </c>
      <c r="P422" s="81">
        <v>29.08560124972788</v>
      </c>
      <c r="Q422" s="81">
        <v>1.5035534103946473</v>
      </c>
      <c r="R422" s="81">
        <v>0</v>
      </c>
      <c r="S422" s="81">
        <v>3.5323299308068634</v>
      </c>
      <c r="T422" s="82"/>
      <c r="U422" s="81">
        <v>5482498</v>
      </c>
      <c r="V422" s="81">
        <v>900</v>
      </c>
      <c r="W422" s="81">
        <v>160</v>
      </c>
      <c r="X422" s="81">
        <v>7696</v>
      </c>
      <c r="Y422" s="81">
        <v>9423</v>
      </c>
      <c r="Z422" s="81">
        <v>14798</v>
      </c>
      <c r="AA422" s="81">
        <v>6085</v>
      </c>
      <c r="AB422" s="81">
        <v>23723</v>
      </c>
      <c r="AC422" s="81">
        <v>0</v>
      </c>
      <c r="AD422" s="81">
        <v>3.532329930806863</v>
      </c>
      <c r="AE422" s="82"/>
      <c r="AF422" s="81">
        <v>42745655.028664261</v>
      </c>
      <c r="AG422" s="81">
        <v>1289309.906018324</v>
      </c>
      <c r="AH422" s="81">
        <v>1244633.124287281</v>
      </c>
      <c r="AI422" s="81">
        <v>48140427.15610943</v>
      </c>
      <c r="AJ422" s="81">
        <v>32323406.01161813</v>
      </c>
      <c r="AK422" s="81">
        <v>0</v>
      </c>
      <c r="AL422" s="81">
        <v>0</v>
      </c>
      <c r="AM422" s="81">
        <v>3265497.2994124461</v>
      </c>
      <c r="AN422" s="81">
        <v>0</v>
      </c>
      <c r="AO422" s="81">
        <v>0</v>
      </c>
      <c r="AP422" s="82"/>
      <c r="AQ422" s="81">
        <v>399</v>
      </c>
      <c r="AR422" s="81">
        <v>99</v>
      </c>
      <c r="AS422" s="81">
        <v>0</v>
      </c>
      <c r="AT422" s="81">
        <v>0</v>
      </c>
      <c r="AU422" s="81">
        <v>0</v>
      </c>
      <c r="AV422" s="81">
        <v>0</v>
      </c>
      <c r="AW422" s="81" t="s">
        <v>564</v>
      </c>
      <c r="AX422" s="82"/>
      <c r="AY422" s="81">
        <v>1754.4</v>
      </c>
      <c r="AZ422" s="81">
        <v>5515</v>
      </c>
      <c r="BA422" s="81">
        <v>0</v>
      </c>
      <c r="BB422" s="81">
        <v>0</v>
      </c>
      <c r="BC422" s="81">
        <v>0</v>
      </c>
      <c r="BD422" s="81">
        <v>0</v>
      </c>
      <c r="BE422" s="81" t="s">
        <v>564</v>
      </c>
      <c r="BF422" s="82"/>
      <c r="BG422" s="81">
        <v>0</v>
      </c>
      <c r="BH422" s="81">
        <v>0</v>
      </c>
      <c r="BI422" s="81">
        <v>36.673000000000002</v>
      </c>
      <c r="BJ422" s="81">
        <v>0</v>
      </c>
      <c r="BK422" s="81">
        <v>4.468</v>
      </c>
      <c r="BL422" s="81">
        <v>0</v>
      </c>
      <c r="BM422" s="82"/>
      <c r="BN422" s="81">
        <v>0</v>
      </c>
      <c r="BO422" s="81">
        <v>0</v>
      </c>
      <c r="BP422" s="81">
        <v>2</v>
      </c>
      <c r="BQ422" s="81">
        <v>0</v>
      </c>
      <c r="BR422" s="81">
        <v>1</v>
      </c>
      <c r="BS422" s="81">
        <v>0</v>
      </c>
      <c r="BT422"/>
      <c r="BU422" s="80">
        <v>41.140999999999998</v>
      </c>
      <c r="BV422" s="80">
        <v>0</v>
      </c>
      <c r="BW422" s="80">
        <v>0</v>
      </c>
      <c r="BX422" s="80">
        <v>0</v>
      </c>
      <c r="BY422" s="80">
        <v>0</v>
      </c>
      <c r="BZ422" s="80">
        <v>0</v>
      </c>
      <c r="CA422" s="80">
        <v>0</v>
      </c>
      <c r="CB422" s="80">
        <v>0</v>
      </c>
      <c r="CC422" s="80">
        <v>0</v>
      </c>
    </row>
    <row r="423" spans="1:81">
      <c r="A423" s="80" t="s">
        <v>2236</v>
      </c>
      <c r="B423" s="80">
        <v>135</v>
      </c>
      <c r="C423" s="80">
        <v>16</v>
      </c>
      <c r="D423" s="80">
        <v>8</v>
      </c>
      <c r="E423" s="80">
        <v>2019</v>
      </c>
      <c r="F423" s="80" t="s">
        <v>73</v>
      </c>
      <c r="G423" s="80" t="s">
        <v>2220</v>
      </c>
      <c r="H423" s="80" t="s">
        <v>2221</v>
      </c>
      <c r="I423" s="177"/>
      <c r="J423" s="81">
        <v>77.899835604949004</v>
      </c>
      <c r="K423" s="81">
        <v>1.5017417689164039</v>
      </c>
      <c r="L423" s="81">
        <v>6.2340482088847553</v>
      </c>
      <c r="M423" s="81">
        <v>23.874676805130221</v>
      </c>
      <c r="N423" s="81">
        <v>18.496653060577032</v>
      </c>
      <c r="O423" s="81">
        <v>23.470274386213806</v>
      </c>
      <c r="P423" s="81">
        <v>27.946840316291937</v>
      </c>
      <c r="Q423" s="81">
        <v>1.4334334810700693</v>
      </c>
      <c r="R423" s="81">
        <v>0</v>
      </c>
      <c r="S423" s="81">
        <v>3.4968294926032781</v>
      </c>
      <c r="T423" s="82"/>
      <c r="U423" s="81">
        <v>4648857</v>
      </c>
      <c r="V423" s="81">
        <v>900</v>
      </c>
      <c r="W423" s="81">
        <v>160</v>
      </c>
      <c r="X423" s="81">
        <v>7696</v>
      </c>
      <c r="Y423" s="81">
        <v>9374</v>
      </c>
      <c r="Z423" s="81">
        <v>14694</v>
      </c>
      <c r="AA423" s="81">
        <v>5803</v>
      </c>
      <c r="AB423" s="81">
        <v>23229</v>
      </c>
      <c r="AC423" s="81">
        <v>0</v>
      </c>
      <c r="AD423" s="81">
        <v>3.4968294926032781</v>
      </c>
      <c r="AE423" s="82"/>
      <c r="AF423" s="81">
        <v>34351121.563717663</v>
      </c>
      <c r="AG423" s="81">
        <v>1300079.1479032461</v>
      </c>
      <c r="AH423" s="81">
        <v>1332194.10152578</v>
      </c>
      <c r="AI423" s="81">
        <v>49070449.891441368</v>
      </c>
      <c r="AJ423" s="81">
        <v>34382151.99557922</v>
      </c>
      <c r="AK423" s="81">
        <v>0</v>
      </c>
      <c r="AL423" s="81">
        <v>0</v>
      </c>
      <c r="AM423" s="81">
        <v>3163614.9321816238</v>
      </c>
      <c r="AN423" s="81">
        <v>0</v>
      </c>
      <c r="AO423" s="81">
        <v>0</v>
      </c>
      <c r="AP423" s="82"/>
      <c r="AQ423" s="81">
        <v>419</v>
      </c>
      <c r="AR423" s="81">
        <v>109</v>
      </c>
      <c r="AS423" s="81">
        <v>0</v>
      </c>
      <c r="AT423" s="81">
        <v>0</v>
      </c>
      <c r="AU423" s="81">
        <v>0</v>
      </c>
      <c r="AV423" s="81">
        <v>1</v>
      </c>
      <c r="AW423" s="81" t="s">
        <v>564</v>
      </c>
      <c r="AX423" s="82"/>
      <c r="AY423" s="81">
        <v>1864.099999999999</v>
      </c>
      <c r="AZ423" s="81">
        <v>6010.2000000000007</v>
      </c>
      <c r="BA423" s="81">
        <v>0</v>
      </c>
      <c r="BB423" s="81">
        <v>0</v>
      </c>
      <c r="BC423" s="81">
        <v>0</v>
      </c>
      <c r="BD423" s="81">
        <v>1426</v>
      </c>
      <c r="BE423" s="81" t="s">
        <v>564</v>
      </c>
      <c r="BF423" s="82"/>
      <c r="BG423" s="81">
        <v>0</v>
      </c>
      <c r="BH423" s="81">
        <v>0</v>
      </c>
      <c r="BI423" s="81">
        <v>26.648</v>
      </c>
      <c r="BJ423" s="81">
        <v>0</v>
      </c>
      <c r="BK423" s="81">
        <v>3.9689999999999999</v>
      </c>
      <c r="BL423" s="81">
        <v>0</v>
      </c>
      <c r="BM423" s="82"/>
      <c r="BN423" s="81">
        <v>0</v>
      </c>
      <c r="BO423" s="81">
        <v>0</v>
      </c>
      <c r="BP423" s="81">
        <v>2</v>
      </c>
      <c r="BQ423" s="81">
        <v>0</v>
      </c>
      <c r="BR423" s="81">
        <v>1</v>
      </c>
      <c r="BS423" s="81">
        <v>0</v>
      </c>
      <c r="BT423"/>
      <c r="BU423" s="80">
        <v>30.617000000000001</v>
      </c>
      <c r="BV423" s="80">
        <v>0</v>
      </c>
      <c r="BW423" s="80">
        <v>0</v>
      </c>
      <c r="BX423" s="80">
        <v>0</v>
      </c>
      <c r="BY423" s="80">
        <v>0</v>
      </c>
      <c r="BZ423" s="80">
        <v>0</v>
      </c>
      <c r="CA423" s="80">
        <v>0</v>
      </c>
      <c r="CB423" s="80">
        <v>0</v>
      </c>
      <c r="CC423" s="80">
        <v>0</v>
      </c>
    </row>
    <row r="424" spans="1:81">
      <c r="A424" s="80" t="s">
        <v>2237</v>
      </c>
      <c r="B424" s="80">
        <v>136</v>
      </c>
      <c r="C424" s="80">
        <v>17</v>
      </c>
      <c r="D424" s="80">
        <v>8</v>
      </c>
      <c r="E424" s="80">
        <v>2020</v>
      </c>
      <c r="F424" s="80" t="s">
        <v>218</v>
      </c>
      <c r="G424" s="80" t="s">
        <v>2220</v>
      </c>
      <c r="H424" s="80" t="s">
        <v>2221</v>
      </c>
      <c r="I424" s="177"/>
      <c r="J424" s="81">
        <v>63.849559345269697</v>
      </c>
      <c r="K424" s="81">
        <v>1.3933622234629697</v>
      </c>
      <c r="L424" s="81">
        <v>9.7559273057101468</v>
      </c>
      <c r="M424" s="81">
        <v>21.462388653865609</v>
      </c>
      <c r="N424" s="81">
        <v>18.307907688401727</v>
      </c>
      <c r="O424" s="81">
        <v>20.349168057977874</v>
      </c>
      <c r="P424" s="81">
        <v>26.316263243828157</v>
      </c>
      <c r="Q424" s="81">
        <v>1.3457754160953681</v>
      </c>
      <c r="R424" s="81">
        <v>0</v>
      </c>
      <c r="S424" s="81">
        <v>3.5145452808941449</v>
      </c>
      <c r="T424" s="82"/>
      <c r="U424" s="81">
        <v>3698593</v>
      </c>
      <c r="V424" s="81">
        <v>739</v>
      </c>
      <c r="W424" s="81">
        <v>319</v>
      </c>
      <c r="X424" s="81">
        <v>7015</v>
      </c>
      <c r="Y424" s="81">
        <v>9343</v>
      </c>
      <c r="Z424" s="81">
        <v>14541</v>
      </c>
      <c r="AA424" s="81">
        <v>5937</v>
      </c>
      <c r="AB424" s="81">
        <v>22824</v>
      </c>
      <c r="AC424" s="81">
        <v>0</v>
      </c>
      <c r="AD424" s="81">
        <v>3.5145452808941449</v>
      </c>
      <c r="AE424" s="82"/>
      <c r="AF424" s="81">
        <v>29133563.663505532</v>
      </c>
      <c r="AG424" s="81">
        <v>1092713.1768872414</v>
      </c>
      <c r="AH424" s="81">
        <v>2132344.6426597727</v>
      </c>
      <c r="AI424" s="81">
        <v>42059683.722229071</v>
      </c>
      <c r="AJ424" s="81">
        <v>32516450.886067096</v>
      </c>
      <c r="AK424" s="81"/>
      <c r="AL424" s="81"/>
      <c r="AM424" s="81">
        <v>2978785.5799289281</v>
      </c>
      <c r="AN424" s="81"/>
      <c r="AO424" s="81"/>
      <c r="AP424" s="82"/>
      <c r="AQ424" s="81">
        <v>434</v>
      </c>
      <c r="AR424" s="81">
        <v>111</v>
      </c>
      <c r="AS424" s="81">
        <v>0</v>
      </c>
      <c r="AT424" s="81">
        <v>0</v>
      </c>
      <c r="AU424" s="81">
        <v>0</v>
      </c>
      <c r="AV424" s="81">
        <v>1</v>
      </c>
      <c r="AW424" s="81">
        <v>0</v>
      </c>
      <c r="AX424" s="82"/>
      <c r="AY424" s="81">
        <v>1956.6999999999989</v>
      </c>
      <c r="AZ424" s="81">
        <v>6292.8</v>
      </c>
      <c r="BA424" s="81">
        <v>0</v>
      </c>
      <c r="BB424" s="81">
        <v>0</v>
      </c>
      <c r="BC424" s="81">
        <v>0</v>
      </c>
      <c r="BD424" s="81">
        <v>1426</v>
      </c>
      <c r="BE424" s="81">
        <v>0</v>
      </c>
      <c r="BF424" s="82"/>
      <c r="BG424" s="81">
        <v>0</v>
      </c>
      <c r="BH424" s="81">
        <v>0</v>
      </c>
      <c r="BI424" s="81">
        <v>30.501000000000001</v>
      </c>
      <c r="BJ424" s="81">
        <v>0</v>
      </c>
      <c r="BK424" s="81">
        <v>3.911</v>
      </c>
      <c r="BL424" s="81">
        <v>0</v>
      </c>
      <c r="BM424" s="82"/>
      <c r="BN424" s="81">
        <v>0</v>
      </c>
      <c r="BO424" s="81">
        <v>0</v>
      </c>
      <c r="BP424" s="81">
        <v>2</v>
      </c>
      <c r="BQ424" s="81">
        <v>0</v>
      </c>
      <c r="BR424" s="81">
        <v>1</v>
      </c>
      <c r="BS424" s="81">
        <v>0</v>
      </c>
      <c r="BT424"/>
      <c r="BU424" s="80">
        <v>34.411999999999999</v>
      </c>
      <c r="BV424" s="80">
        <v>0</v>
      </c>
      <c r="BW424" s="80">
        <v>0</v>
      </c>
      <c r="BX424" s="80">
        <v>0</v>
      </c>
      <c r="BY424" s="80">
        <v>0</v>
      </c>
      <c r="BZ424" s="80">
        <v>0</v>
      </c>
      <c r="CA424" s="80">
        <v>0</v>
      </c>
      <c r="CB424" s="80">
        <v>0</v>
      </c>
      <c r="CC424" s="80">
        <v>0</v>
      </c>
    </row>
    <row r="425" spans="1:81">
      <c r="A425" s="80" t="s">
        <v>2238</v>
      </c>
      <c r="B425" s="80">
        <v>136</v>
      </c>
      <c r="C425" s="80">
        <v>18</v>
      </c>
      <c r="D425" s="80">
        <v>8</v>
      </c>
      <c r="E425" s="80">
        <v>2021</v>
      </c>
      <c r="F425" s="80" t="s">
        <v>75</v>
      </c>
      <c r="G425" s="174" t="s">
        <v>2220</v>
      </c>
      <c r="H425" s="80" t="s">
        <v>2221</v>
      </c>
      <c r="I425" s="177"/>
      <c r="J425" s="81">
        <v>78.657968846597186</v>
      </c>
      <c r="K425" s="81">
        <v>1.4229985177104314</v>
      </c>
      <c r="L425" s="81">
        <v>10.20234217721228</v>
      </c>
      <c r="M425" s="81">
        <v>20.135956838996261</v>
      </c>
      <c r="N425" s="81">
        <v>16.145014571297342</v>
      </c>
      <c r="O425" s="81">
        <v>19.543698702485251</v>
      </c>
      <c r="P425" s="81">
        <v>26.97176220450617</v>
      </c>
      <c r="Q425" s="81">
        <v>1.3359690244154312</v>
      </c>
      <c r="R425" s="81">
        <v>0</v>
      </c>
      <c r="S425" s="81">
        <v>3.6740212715437699</v>
      </c>
      <c r="T425" s="82"/>
      <c r="U425" s="81">
        <v>4861999</v>
      </c>
      <c r="V425" s="81">
        <v>739</v>
      </c>
      <c r="W425" s="81">
        <v>319</v>
      </c>
      <c r="X425" s="81">
        <v>7015</v>
      </c>
      <c r="Y425" s="81">
        <v>9281</v>
      </c>
      <c r="Z425" s="81">
        <v>14380</v>
      </c>
      <c r="AA425" s="81">
        <v>5934</v>
      </c>
      <c r="AB425" s="81">
        <v>22389</v>
      </c>
      <c r="AC425" s="81">
        <v>0</v>
      </c>
      <c r="AD425" s="81">
        <v>3.6740212715437699</v>
      </c>
      <c r="AE425" s="82"/>
      <c r="AF425" s="81">
        <v>36053668.325871788</v>
      </c>
      <c r="AG425" s="81">
        <v>1166911.5982116279</v>
      </c>
      <c r="AH425" s="81">
        <v>2156373.1600275268</v>
      </c>
      <c r="AI425" s="81">
        <v>45398903.894191228</v>
      </c>
      <c r="AJ425" s="81">
        <v>33016779.747486807</v>
      </c>
      <c r="AK425" s="81">
        <v>0</v>
      </c>
      <c r="AL425" s="81">
        <v>0</v>
      </c>
      <c r="AM425" s="81">
        <v>2938867.1841288996</v>
      </c>
      <c r="AN425" s="81">
        <v>0</v>
      </c>
      <c r="AO425" s="81">
        <v>0</v>
      </c>
      <c r="AP425" s="82"/>
      <c r="AQ425" s="81">
        <v>452</v>
      </c>
      <c r="AR425" s="81">
        <v>112</v>
      </c>
      <c r="AS425" s="81">
        <v>0</v>
      </c>
      <c r="AT425" s="81">
        <v>0</v>
      </c>
      <c r="AU425" s="81">
        <v>0</v>
      </c>
      <c r="AV425" s="81">
        <v>1</v>
      </c>
      <c r="AW425" s="81"/>
      <c r="AX425" s="82"/>
      <c r="AY425" s="81">
        <v>2050.9999999999991</v>
      </c>
      <c r="AZ425" s="81">
        <v>6892.8</v>
      </c>
      <c r="BA425" s="81">
        <v>0</v>
      </c>
      <c r="BB425" s="81">
        <v>0</v>
      </c>
      <c r="BC425" s="81">
        <v>0</v>
      </c>
      <c r="BD425" s="81">
        <v>1426</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2239</v>
      </c>
      <c r="B426" s="80">
        <v>136</v>
      </c>
      <c r="C426" s="80">
        <v>19</v>
      </c>
      <c r="D426" s="80">
        <v>8</v>
      </c>
      <c r="E426" s="80">
        <v>2022</v>
      </c>
      <c r="F426" s="80" t="s">
        <v>568</v>
      </c>
      <c r="G426" s="174" t="s">
        <v>2220</v>
      </c>
      <c r="H426" s="80" t="s">
        <v>2221</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483</v>
      </c>
      <c r="AR426" s="81">
        <v>113</v>
      </c>
      <c r="AS426" s="81">
        <v>0</v>
      </c>
      <c r="AT426" s="81">
        <v>0</v>
      </c>
      <c r="AU426" s="81">
        <v>0</v>
      </c>
      <c r="AV426" s="81">
        <v>1</v>
      </c>
      <c r="AW426" s="81"/>
      <c r="AX426" s="82"/>
      <c r="AY426" s="81">
        <v>2225.3999999999996</v>
      </c>
      <c r="AZ426" s="81">
        <v>6942.3</v>
      </c>
      <c r="BA426" s="81">
        <v>0</v>
      </c>
      <c r="BB426" s="81">
        <v>0</v>
      </c>
      <c r="BC426" s="81">
        <v>0</v>
      </c>
      <c r="BD426" s="81">
        <v>1426</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2240</v>
      </c>
      <c r="B427" s="80">
        <v>358</v>
      </c>
      <c r="C427" s="80">
        <v>1</v>
      </c>
      <c r="D427" s="80">
        <v>22</v>
      </c>
      <c r="E427" s="80">
        <v>1990</v>
      </c>
      <c r="F427" s="80" t="s">
        <v>562</v>
      </c>
      <c r="G427" s="80" t="s">
        <v>2241</v>
      </c>
      <c r="H427" s="80" t="s">
        <v>2242</v>
      </c>
      <c r="I427" s="177"/>
      <c r="J427" s="81">
        <v>21.890207940624105</v>
      </c>
      <c r="K427" s="81">
        <v>4.6249909107818397</v>
      </c>
      <c r="L427" s="81">
        <v>2.0750365944478841</v>
      </c>
      <c r="M427" s="81">
        <v>12.409414988606427</v>
      </c>
      <c r="N427" s="81">
        <v>19.261409286497159</v>
      </c>
      <c r="O427" s="81">
        <v>20.903854985933677</v>
      </c>
      <c r="P427" s="81">
        <v>23.318539199931898</v>
      </c>
      <c r="Q427" s="81">
        <v>1.4976654723580221</v>
      </c>
      <c r="R427" s="81">
        <v>0</v>
      </c>
      <c r="S427" s="81">
        <v>1.7402103185098143</v>
      </c>
      <c r="T427" s="82"/>
      <c r="U427" s="81">
        <v>3008661</v>
      </c>
      <c r="V427" s="81">
        <v>1033</v>
      </c>
      <c r="W427" s="81">
        <v>24</v>
      </c>
      <c r="X427" s="81">
        <v>4028</v>
      </c>
      <c r="Y427" s="81">
        <v>5982</v>
      </c>
      <c r="Z427" s="81">
        <v>8598</v>
      </c>
      <c r="AA427" s="81">
        <v>5662</v>
      </c>
      <c r="AB427" s="81">
        <v>24317</v>
      </c>
      <c r="AC427" s="81">
        <v>0</v>
      </c>
      <c r="AD427" s="81">
        <v>1.7402103185098143</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2243</v>
      </c>
      <c r="B428" s="80">
        <v>359</v>
      </c>
      <c r="C428" s="80">
        <v>2</v>
      </c>
      <c r="D428" s="80">
        <v>22</v>
      </c>
      <c r="E428" s="80">
        <v>2005</v>
      </c>
      <c r="F428" s="80" t="s">
        <v>565</v>
      </c>
      <c r="G428" s="80" t="s">
        <v>2241</v>
      </c>
      <c r="H428" s="80" t="s">
        <v>2242</v>
      </c>
      <c r="I428" s="177"/>
      <c r="J428" s="81">
        <v>36.401238618745658</v>
      </c>
      <c r="K428" s="81">
        <v>2.4707460589648056</v>
      </c>
      <c r="L428" s="81">
        <v>4.2199311822391552</v>
      </c>
      <c r="M428" s="81">
        <v>20.623213124840689</v>
      </c>
      <c r="N428" s="81">
        <v>31.316835396444755</v>
      </c>
      <c r="O428" s="81">
        <v>32.361551528668606</v>
      </c>
      <c r="P428" s="81">
        <v>26.752489862742056</v>
      </c>
      <c r="Q428" s="81">
        <v>1.4992639040354545</v>
      </c>
      <c r="R428" s="81">
        <v>0</v>
      </c>
      <c r="S428" s="81">
        <v>1.6390794478276629</v>
      </c>
      <c r="T428" s="82"/>
      <c r="U428" s="81">
        <v>5366490</v>
      </c>
      <c r="V428" s="81">
        <v>758</v>
      </c>
      <c r="W428" s="81">
        <v>56</v>
      </c>
      <c r="X428" s="81">
        <v>3859</v>
      </c>
      <c r="Y428" s="81">
        <v>8038</v>
      </c>
      <c r="Z428" s="81">
        <v>15403</v>
      </c>
      <c r="AA428" s="81">
        <v>5320</v>
      </c>
      <c r="AB428" s="81">
        <v>25448</v>
      </c>
      <c r="AC428" s="81">
        <v>0</v>
      </c>
      <c r="AD428" s="81">
        <v>1.6390794478276629</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2244</v>
      </c>
      <c r="B429" s="80">
        <v>360</v>
      </c>
      <c r="C429" s="80">
        <v>3</v>
      </c>
      <c r="D429" s="80">
        <v>22</v>
      </c>
      <c r="E429" s="80">
        <v>2006</v>
      </c>
      <c r="F429" s="80" t="s">
        <v>566</v>
      </c>
      <c r="G429" s="80" t="s">
        <v>2241</v>
      </c>
      <c r="H429" s="80" t="s">
        <v>2242</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2245</v>
      </c>
      <c r="B430" s="80">
        <v>361</v>
      </c>
      <c r="C430" s="80">
        <v>4</v>
      </c>
      <c r="D430" s="80">
        <v>22</v>
      </c>
      <c r="E430" s="80">
        <v>2007</v>
      </c>
      <c r="F430" s="80" t="s">
        <v>567</v>
      </c>
      <c r="G430" s="80" t="s">
        <v>2241</v>
      </c>
      <c r="H430" s="80" t="s">
        <v>2242</v>
      </c>
      <c r="I430" s="177"/>
      <c r="J430" s="81">
        <v>40.574216391198718</v>
      </c>
      <c r="K430" s="81">
        <v>2.0942885630516797</v>
      </c>
      <c r="L430" s="81">
        <v>1.0898436370059741</v>
      </c>
      <c r="M430" s="81">
        <v>19.527126971392263</v>
      </c>
      <c r="N430" s="81">
        <v>33.85585238573605</v>
      </c>
      <c r="O430" s="81">
        <v>31.760866930409637</v>
      </c>
      <c r="P430" s="81">
        <v>26.712108877738501</v>
      </c>
      <c r="Q430" s="81">
        <v>1.5687976576680778</v>
      </c>
      <c r="R430" s="81">
        <v>0</v>
      </c>
      <c r="S430" s="81">
        <v>1.2892415505198862</v>
      </c>
      <c r="T430" s="82"/>
      <c r="U430" s="81">
        <v>6554267</v>
      </c>
      <c r="V430" s="81">
        <v>673</v>
      </c>
      <c r="W430" s="81">
        <v>17</v>
      </c>
      <c r="X430" s="81">
        <v>4595</v>
      </c>
      <c r="Y430" s="81">
        <v>8211</v>
      </c>
      <c r="Z430" s="81">
        <v>15715</v>
      </c>
      <c r="AA430" s="81">
        <v>5231</v>
      </c>
      <c r="AB430" s="81">
        <v>25220</v>
      </c>
      <c r="AC430" s="81">
        <v>0</v>
      </c>
      <c r="AD430" s="81">
        <v>1.2892415505198862</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2246</v>
      </c>
      <c r="B431" s="80">
        <v>362</v>
      </c>
      <c r="C431" s="80">
        <v>5</v>
      </c>
      <c r="D431" s="80">
        <v>22</v>
      </c>
      <c r="E431" s="80">
        <v>2008</v>
      </c>
      <c r="F431" s="80" t="s">
        <v>84</v>
      </c>
      <c r="G431" s="80" t="s">
        <v>2241</v>
      </c>
      <c r="H431" s="80" t="s">
        <v>2242</v>
      </c>
      <c r="I431" s="177"/>
      <c r="J431" s="81">
        <v>25.527096192623556</v>
      </c>
      <c r="K431" s="81">
        <v>1.5012404136097324</v>
      </c>
      <c r="L431" s="81">
        <v>0.97367757720015824</v>
      </c>
      <c r="M431" s="81">
        <v>21.66871394608139</v>
      </c>
      <c r="N431" s="81">
        <v>31.018345657575665</v>
      </c>
      <c r="O431" s="81">
        <v>30.953363594624438</v>
      </c>
      <c r="P431" s="81">
        <v>26.013477160424134</v>
      </c>
      <c r="Q431" s="81">
        <v>1.5372545818522116</v>
      </c>
      <c r="R431" s="81">
        <v>0</v>
      </c>
      <c r="S431" s="81">
        <v>1.6477275062004908</v>
      </c>
      <c r="T431" s="82"/>
      <c r="U431" s="81">
        <v>4335148</v>
      </c>
      <c r="V431" s="81">
        <v>673</v>
      </c>
      <c r="W431" s="81">
        <v>17</v>
      </c>
      <c r="X431" s="81">
        <v>4595</v>
      </c>
      <c r="Y431" s="81">
        <v>8300</v>
      </c>
      <c r="Z431" s="81">
        <v>15853</v>
      </c>
      <c r="AA431" s="81">
        <v>5100</v>
      </c>
      <c r="AB431" s="81">
        <v>25119</v>
      </c>
      <c r="AC431" s="81">
        <v>0</v>
      </c>
      <c r="AD431" s="81">
        <v>1.6477275062004908</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2247</v>
      </c>
      <c r="B432" s="80">
        <v>363</v>
      </c>
      <c r="C432" s="80">
        <v>6</v>
      </c>
      <c r="D432" s="80">
        <v>22</v>
      </c>
      <c r="E432" s="80">
        <v>2009</v>
      </c>
      <c r="F432" s="80" t="s">
        <v>85</v>
      </c>
      <c r="G432" s="80" t="s">
        <v>2241</v>
      </c>
      <c r="H432" s="80" t="s">
        <v>2242</v>
      </c>
      <c r="I432" s="177"/>
      <c r="J432" s="81">
        <v>14.691430803816557</v>
      </c>
      <c r="K432" s="81">
        <v>1.6459531223284047</v>
      </c>
      <c r="L432" s="81">
        <v>1.856483773274217</v>
      </c>
      <c r="M432" s="81">
        <v>21.146064002062399</v>
      </c>
      <c r="N432" s="81">
        <v>27.129173559510338</v>
      </c>
      <c r="O432" s="81">
        <v>31.662169496317599</v>
      </c>
      <c r="P432" s="81">
        <v>25.001275012002992</v>
      </c>
      <c r="Q432" s="81">
        <v>1.4552984073902715</v>
      </c>
      <c r="R432" s="81">
        <v>0</v>
      </c>
      <c r="S432" s="81">
        <v>1.4089791523928512</v>
      </c>
      <c r="T432" s="82"/>
      <c r="U432" s="81">
        <v>2415168</v>
      </c>
      <c r="V432" s="81">
        <v>701</v>
      </c>
      <c r="W432" s="81">
        <v>38</v>
      </c>
      <c r="X432" s="81">
        <v>4894</v>
      </c>
      <c r="Y432" s="81">
        <v>8377</v>
      </c>
      <c r="Z432" s="81">
        <v>16006</v>
      </c>
      <c r="AA432" s="81">
        <v>5032</v>
      </c>
      <c r="AB432" s="81">
        <v>24963</v>
      </c>
      <c r="AC432" s="81">
        <v>0</v>
      </c>
      <c r="AD432" s="81">
        <v>1.4089791523928512</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0</v>
      </c>
      <c r="BJ432" s="81">
        <v>0</v>
      </c>
      <c r="BK432" s="81">
        <v>12.3</v>
      </c>
      <c r="BL432" s="81">
        <v>0</v>
      </c>
      <c r="BM432" s="82"/>
      <c r="BN432" s="81">
        <v>0</v>
      </c>
      <c r="BO432" s="81">
        <v>0</v>
      </c>
      <c r="BP432" s="81">
        <v>0</v>
      </c>
      <c r="BQ432" s="81">
        <v>0</v>
      </c>
      <c r="BR432" s="81">
        <v>2</v>
      </c>
      <c r="BS432" s="81">
        <v>0</v>
      </c>
      <c r="BT432"/>
      <c r="BU432" s="80"/>
      <c r="BV432" s="80"/>
      <c r="BW432" s="80"/>
      <c r="BX432" s="80"/>
      <c r="BY432" s="80"/>
      <c r="BZ432" s="80"/>
      <c r="CA432" s="80"/>
      <c r="CB432" s="80"/>
      <c r="CC432" s="80"/>
    </row>
    <row r="433" spans="1:81">
      <c r="A433" s="80" t="s">
        <v>2248</v>
      </c>
      <c r="B433" s="80">
        <v>364</v>
      </c>
      <c r="C433" s="80">
        <v>7</v>
      </c>
      <c r="D433" s="80">
        <v>22</v>
      </c>
      <c r="E433" s="80">
        <v>2010</v>
      </c>
      <c r="F433" s="80" t="s">
        <v>86</v>
      </c>
      <c r="G433" s="80" t="s">
        <v>2241</v>
      </c>
      <c r="H433" s="80" t="s">
        <v>2242</v>
      </c>
      <c r="I433" s="177"/>
      <c r="J433" s="81">
        <v>12.154722489395301</v>
      </c>
      <c r="K433" s="81">
        <v>1.6021471000806304</v>
      </c>
      <c r="L433" s="81">
        <v>1.6426012291342795</v>
      </c>
      <c r="M433" s="81">
        <v>21.228502721463922</v>
      </c>
      <c r="N433" s="81">
        <v>32.062963888348953</v>
      </c>
      <c r="O433" s="81">
        <v>31.803195415993528</v>
      </c>
      <c r="P433" s="81">
        <v>25.335898460810988</v>
      </c>
      <c r="Q433" s="81">
        <v>1.5091069498907959</v>
      </c>
      <c r="R433" s="81">
        <v>0</v>
      </c>
      <c r="S433" s="81">
        <v>1.754316280313283</v>
      </c>
      <c r="T433" s="82"/>
      <c r="U433" s="81">
        <v>2239394</v>
      </c>
      <c r="V433" s="81">
        <v>701</v>
      </c>
      <c r="W433" s="81">
        <v>38</v>
      </c>
      <c r="X433" s="81">
        <v>4894</v>
      </c>
      <c r="Y433" s="81">
        <v>8435</v>
      </c>
      <c r="Z433" s="81">
        <v>16152</v>
      </c>
      <c r="AA433" s="81">
        <v>4972</v>
      </c>
      <c r="AB433" s="81">
        <v>24804</v>
      </c>
      <c r="AC433" s="81">
        <v>0</v>
      </c>
      <c r="AD433" s="81">
        <v>1.754316280313283</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4.9720000000000004</v>
      </c>
      <c r="BJ433" s="81">
        <v>0</v>
      </c>
      <c r="BK433" s="81">
        <v>5.9690000000000003</v>
      </c>
      <c r="BL433" s="81">
        <v>0</v>
      </c>
      <c r="BM433" s="82"/>
      <c r="BN433" s="81">
        <v>0</v>
      </c>
      <c r="BO433" s="81">
        <v>0</v>
      </c>
      <c r="BP433" s="81">
        <v>1</v>
      </c>
      <c r="BQ433" s="81">
        <v>0</v>
      </c>
      <c r="BR433" s="81">
        <v>1</v>
      </c>
      <c r="BS433" s="81">
        <v>0</v>
      </c>
      <c r="BT433"/>
      <c r="BU433" s="80">
        <v>4.9720000000000004</v>
      </c>
      <c r="BV433" s="80">
        <v>5.9690000000000003</v>
      </c>
      <c r="BW433" s="80">
        <v>0</v>
      </c>
      <c r="BX433" s="80">
        <v>0</v>
      </c>
      <c r="BY433" s="80">
        <v>0</v>
      </c>
      <c r="BZ433" s="80">
        <v>0</v>
      </c>
      <c r="CA433" s="80">
        <v>0</v>
      </c>
      <c r="CB433" s="80">
        <v>0</v>
      </c>
      <c r="CC433" s="80">
        <v>0</v>
      </c>
    </row>
    <row r="434" spans="1:81">
      <c r="A434" s="80" t="s">
        <v>2249</v>
      </c>
      <c r="B434" s="80">
        <v>365</v>
      </c>
      <c r="C434" s="80">
        <v>8</v>
      </c>
      <c r="D434" s="80">
        <v>22</v>
      </c>
      <c r="E434" s="80">
        <v>2011</v>
      </c>
      <c r="F434" s="80" t="s">
        <v>87</v>
      </c>
      <c r="G434" s="80" t="s">
        <v>2241</v>
      </c>
      <c r="H434" s="80" t="s">
        <v>2242</v>
      </c>
      <c r="I434" s="177"/>
      <c r="J434" s="81">
        <v>13.046658876509898</v>
      </c>
      <c r="K434" s="81">
        <v>2.1560300700436512</v>
      </c>
      <c r="L434" s="81">
        <v>1.5779588176614192</v>
      </c>
      <c r="M434" s="81">
        <v>27.218508857117662</v>
      </c>
      <c r="N434" s="81">
        <v>32.153505506654469</v>
      </c>
      <c r="O434" s="81">
        <v>31.431448177777394</v>
      </c>
      <c r="P434" s="81">
        <v>24.564142947979686</v>
      </c>
      <c r="Q434" s="81">
        <v>1.7313692283886357</v>
      </c>
      <c r="R434" s="81">
        <v>0</v>
      </c>
      <c r="S434" s="81">
        <v>1.6555791122146952</v>
      </c>
      <c r="T434" s="82"/>
      <c r="U434" s="81">
        <v>2041675</v>
      </c>
      <c r="V434" s="81">
        <v>701</v>
      </c>
      <c r="W434" s="81">
        <v>38</v>
      </c>
      <c r="X434" s="81">
        <v>4894</v>
      </c>
      <c r="Y434" s="81">
        <v>8490</v>
      </c>
      <c r="Z434" s="81">
        <v>16310</v>
      </c>
      <c r="AA434" s="81">
        <v>4964</v>
      </c>
      <c r="AB434" s="81">
        <v>24671</v>
      </c>
      <c r="AC434" s="81">
        <v>0</v>
      </c>
      <c r="AD434" s="81">
        <v>1.6555791122146952</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7.8380000000000001</v>
      </c>
      <c r="BJ434" s="81">
        <v>0</v>
      </c>
      <c r="BK434" s="81">
        <v>0</v>
      </c>
      <c r="BL434" s="81">
        <v>0</v>
      </c>
      <c r="BM434" s="82"/>
      <c r="BN434" s="81">
        <v>0</v>
      </c>
      <c r="BO434" s="81">
        <v>0</v>
      </c>
      <c r="BP434" s="81">
        <v>2</v>
      </c>
      <c r="BQ434" s="81">
        <v>0</v>
      </c>
      <c r="BR434" s="81">
        <v>0</v>
      </c>
      <c r="BS434" s="81">
        <v>0</v>
      </c>
      <c r="BT434"/>
      <c r="BU434" s="80">
        <v>7.8380000000000001</v>
      </c>
      <c r="BV434" s="80">
        <v>0</v>
      </c>
      <c r="BW434" s="80">
        <v>0</v>
      </c>
      <c r="BX434" s="80">
        <v>0</v>
      </c>
      <c r="BY434" s="80">
        <v>0</v>
      </c>
      <c r="BZ434" s="80">
        <v>0</v>
      </c>
      <c r="CA434" s="80">
        <v>0</v>
      </c>
      <c r="CB434" s="80">
        <v>0</v>
      </c>
      <c r="CC434" s="80">
        <v>0</v>
      </c>
    </row>
    <row r="435" spans="1:81">
      <c r="A435" s="80" t="s">
        <v>2250</v>
      </c>
      <c r="B435" s="80">
        <v>366</v>
      </c>
      <c r="C435" s="80">
        <v>9</v>
      </c>
      <c r="D435" s="80">
        <v>22</v>
      </c>
      <c r="E435" s="80">
        <v>2012</v>
      </c>
      <c r="F435" s="80" t="s">
        <v>88</v>
      </c>
      <c r="G435" s="80" t="s">
        <v>2241</v>
      </c>
      <c r="H435" s="80" t="s">
        <v>2242</v>
      </c>
      <c r="I435" s="177"/>
      <c r="J435" s="81">
        <v>18.43204261111838</v>
      </c>
      <c r="K435" s="81">
        <v>1.9153642558040309</v>
      </c>
      <c r="L435" s="81">
        <v>1.5650058006373913</v>
      </c>
      <c r="M435" s="81">
        <v>25.827023120186315</v>
      </c>
      <c r="N435" s="81">
        <v>31.126253145537191</v>
      </c>
      <c r="O435" s="81">
        <v>31.453694783351789</v>
      </c>
      <c r="P435" s="81">
        <v>24.708880318191742</v>
      </c>
      <c r="Q435" s="81">
        <v>1.8769739422401575</v>
      </c>
      <c r="R435" s="81">
        <v>0</v>
      </c>
      <c r="S435" s="81">
        <v>1.441636907099674</v>
      </c>
      <c r="T435" s="82"/>
      <c r="U435" s="81">
        <v>2439603</v>
      </c>
      <c r="V435" s="81">
        <v>701</v>
      </c>
      <c r="W435" s="81">
        <v>38</v>
      </c>
      <c r="X435" s="81">
        <v>4894</v>
      </c>
      <c r="Y435" s="81">
        <v>8558</v>
      </c>
      <c r="Z435" s="81">
        <v>16451</v>
      </c>
      <c r="AA435" s="81">
        <v>4965</v>
      </c>
      <c r="AB435" s="81">
        <v>24617</v>
      </c>
      <c r="AC435" s="81">
        <v>0</v>
      </c>
      <c r="AD435" s="81">
        <v>1.441636907099674</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5.8140000000000001</v>
      </c>
      <c r="BJ435" s="81">
        <v>0</v>
      </c>
      <c r="BK435" s="81">
        <v>0</v>
      </c>
      <c r="BL435" s="81">
        <v>0</v>
      </c>
      <c r="BM435" s="82"/>
      <c r="BN435" s="81">
        <v>0</v>
      </c>
      <c r="BO435" s="81">
        <v>0</v>
      </c>
      <c r="BP435" s="81">
        <v>1</v>
      </c>
      <c r="BQ435" s="81">
        <v>0</v>
      </c>
      <c r="BR435" s="81">
        <v>0</v>
      </c>
      <c r="BS435" s="81">
        <v>0</v>
      </c>
      <c r="BT435"/>
      <c r="BU435" s="80">
        <v>5.8140000000000001</v>
      </c>
      <c r="BV435" s="80">
        <v>0</v>
      </c>
      <c r="BW435" s="80">
        <v>0</v>
      </c>
      <c r="BX435" s="80">
        <v>0</v>
      </c>
      <c r="BY435" s="80">
        <v>0</v>
      </c>
      <c r="BZ435" s="80">
        <v>0</v>
      </c>
      <c r="CA435" s="80">
        <v>0</v>
      </c>
      <c r="CB435" s="80">
        <v>0</v>
      </c>
      <c r="CC435" s="80">
        <v>0</v>
      </c>
    </row>
    <row r="436" spans="1:81">
      <c r="A436" s="80" t="s">
        <v>2251</v>
      </c>
      <c r="B436" s="80">
        <v>367</v>
      </c>
      <c r="C436" s="80">
        <v>10</v>
      </c>
      <c r="D436" s="80">
        <v>22</v>
      </c>
      <c r="E436" s="80">
        <v>2013</v>
      </c>
      <c r="F436" s="80" t="s">
        <v>89</v>
      </c>
      <c r="G436" s="80" t="s">
        <v>2241</v>
      </c>
      <c r="H436" s="80" t="s">
        <v>2242</v>
      </c>
      <c r="I436" s="177"/>
      <c r="J436" s="81">
        <v>15.525228268944566</v>
      </c>
      <c r="K436" s="81">
        <v>1.6247994291338161</v>
      </c>
      <c r="L436" s="81">
        <v>1.4855130549811715</v>
      </c>
      <c r="M436" s="81">
        <v>25.714280883839571</v>
      </c>
      <c r="N436" s="81">
        <v>35.719462774491305</v>
      </c>
      <c r="O436" s="81">
        <v>30.561437535102382</v>
      </c>
      <c r="P436" s="81">
        <v>24.377374807944662</v>
      </c>
      <c r="Q436" s="81">
        <v>1.8924424591926776</v>
      </c>
      <c r="R436" s="81">
        <v>0</v>
      </c>
      <c r="S436" s="81">
        <v>1.3913181489559838</v>
      </c>
      <c r="T436" s="82"/>
      <c r="U436" s="81">
        <v>2289643</v>
      </c>
      <c r="V436" s="81">
        <v>701</v>
      </c>
      <c r="W436" s="81">
        <v>38</v>
      </c>
      <c r="X436" s="81">
        <v>4894</v>
      </c>
      <c r="Y436" s="81">
        <v>8579</v>
      </c>
      <c r="Z436" s="81">
        <v>16698</v>
      </c>
      <c r="AA436" s="81">
        <v>4880</v>
      </c>
      <c r="AB436" s="81">
        <v>24464</v>
      </c>
      <c r="AC436" s="81">
        <v>0</v>
      </c>
      <c r="AD436" s="81">
        <v>1.3913181489559838</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6.04</v>
      </c>
      <c r="BJ436" s="81">
        <v>0</v>
      </c>
      <c r="BK436" s="81">
        <v>0</v>
      </c>
      <c r="BL436" s="81">
        <v>0</v>
      </c>
      <c r="BM436" s="82"/>
      <c r="BN436" s="81">
        <v>0</v>
      </c>
      <c r="BO436" s="81">
        <v>0</v>
      </c>
      <c r="BP436" s="81">
        <v>1</v>
      </c>
      <c r="BQ436" s="81">
        <v>0</v>
      </c>
      <c r="BR436" s="81">
        <v>0</v>
      </c>
      <c r="BS436" s="81">
        <v>0</v>
      </c>
      <c r="BT436"/>
      <c r="BU436" s="80">
        <v>6.04</v>
      </c>
      <c r="BV436" s="80">
        <v>0</v>
      </c>
      <c r="BW436" s="80">
        <v>0</v>
      </c>
      <c r="BX436" s="80">
        <v>0</v>
      </c>
      <c r="BY436" s="80">
        <v>0</v>
      </c>
      <c r="BZ436" s="80">
        <v>0</v>
      </c>
      <c r="CA436" s="80">
        <v>0</v>
      </c>
      <c r="CB436" s="80">
        <v>0</v>
      </c>
      <c r="CC436" s="80">
        <v>0</v>
      </c>
    </row>
    <row r="437" spans="1:81">
      <c r="A437" s="80" t="s">
        <v>2252</v>
      </c>
      <c r="B437" s="80">
        <v>368</v>
      </c>
      <c r="C437" s="80">
        <v>11</v>
      </c>
      <c r="D437" s="80">
        <v>22</v>
      </c>
      <c r="E437" s="80">
        <v>2014</v>
      </c>
      <c r="F437" s="80" t="s">
        <v>90</v>
      </c>
      <c r="G437" s="80" t="s">
        <v>2241</v>
      </c>
      <c r="H437" s="80" t="s">
        <v>2242</v>
      </c>
      <c r="I437" s="177"/>
      <c r="J437" s="81">
        <v>14.161403560449413</v>
      </c>
      <c r="K437" s="81">
        <v>1.474841512268152</v>
      </c>
      <c r="L437" s="81">
        <v>2.7550918675702856</v>
      </c>
      <c r="M437" s="81">
        <v>23.32413829302385</v>
      </c>
      <c r="N437" s="81">
        <v>32.796279934886826</v>
      </c>
      <c r="O437" s="81">
        <v>29.180737909951475</v>
      </c>
      <c r="P437" s="81">
        <v>24.348501908181074</v>
      </c>
      <c r="Q437" s="81">
        <v>1.8038379175731984</v>
      </c>
      <c r="R437" s="81">
        <v>0</v>
      </c>
      <c r="S437" s="81">
        <v>2.5505131787730666</v>
      </c>
      <c r="T437" s="82"/>
      <c r="U437" s="81">
        <v>2228050</v>
      </c>
      <c r="V437" s="81">
        <v>581</v>
      </c>
      <c r="W437" s="81">
        <v>67</v>
      </c>
      <c r="X437" s="81">
        <v>4596</v>
      </c>
      <c r="Y437" s="81">
        <v>8652</v>
      </c>
      <c r="Z437" s="81">
        <v>16792</v>
      </c>
      <c r="AA437" s="81">
        <v>4849</v>
      </c>
      <c r="AB437" s="81">
        <v>24304</v>
      </c>
      <c r="AC437" s="81">
        <v>0</v>
      </c>
      <c r="AD437" s="81">
        <v>2.5505131787730666</v>
      </c>
      <c r="AE437" s="82"/>
      <c r="AF437" s="81">
        <v>17846645.563489314</v>
      </c>
      <c r="AG437" s="81">
        <v>1249716.0740027975</v>
      </c>
      <c r="AH437" s="81">
        <v>713145.36447930359</v>
      </c>
      <c r="AI437" s="81">
        <v>30432971.951028928</v>
      </c>
      <c r="AJ437" s="81">
        <v>44138475.943995692</v>
      </c>
      <c r="AK437" s="81">
        <v>0</v>
      </c>
      <c r="AL437" s="81">
        <v>0</v>
      </c>
      <c r="AM437" s="81">
        <v>3336576.020103429</v>
      </c>
      <c r="AN437" s="81">
        <v>0</v>
      </c>
      <c r="AO437" s="81">
        <v>0</v>
      </c>
      <c r="AP437" s="82"/>
      <c r="AQ437" s="81">
        <v>275</v>
      </c>
      <c r="AR437" s="81">
        <v>131</v>
      </c>
      <c r="AS437" s="81">
        <v>0</v>
      </c>
      <c r="AT437" s="81">
        <v>0</v>
      </c>
      <c r="AU437" s="81">
        <v>0</v>
      </c>
      <c r="AV437" s="81">
        <v>0</v>
      </c>
      <c r="AW437" s="81" t="s">
        <v>564</v>
      </c>
      <c r="AX437" s="82"/>
      <c r="AY437" s="81">
        <v>1352.8999999999999</v>
      </c>
      <c r="AZ437" s="81">
        <v>5462.7</v>
      </c>
      <c r="BA437" s="81">
        <v>0</v>
      </c>
      <c r="BB437" s="81">
        <v>0</v>
      </c>
      <c r="BC437" s="81">
        <v>0</v>
      </c>
      <c r="BD437" s="81">
        <v>0</v>
      </c>
      <c r="BE437" s="81" t="s">
        <v>564</v>
      </c>
      <c r="BF437" s="82"/>
      <c r="BG437" s="81">
        <v>0</v>
      </c>
      <c r="BH437" s="81">
        <v>0</v>
      </c>
      <c r="BI437" s="81">
        <v>5.4550000000000001</v>
      </c>
      <c r="BJ437" s="81">
        <v>0</v>
      </c>
      <c r="BK437" s="81">
        <v>0</v>
      </c>
      <c r="BL437" s="81">
        <v>0</v>
      </c>
      <c r="BM437" s="82"/>
      <c r="BN437" s="81">
        <v>0</v>
      </c>
      <c r="BO437" s="81">
        <v>0</v>
      </c>
      <c r="BP437" s="81">
        <v>1</v>
      </c>
      <c r="BQ437" s="81">
        <v>0</v>
      </c>
      <c r="BR437" s="81">
        <v>0</v>
      </c>
      <c r="BS437" s="81">
        <v>0</v>
      </c>
      <c r="BT437"/>
      <c r="BU437" s="80">
        <v>5.4550000000000001</v>
      </c>
      <c r="BV437" s="80">
        <v>0</v>
      </c>
      <c r="BW437" s="80">
        <v>0</v>
      </c>
      <c r="BX437" s="80">
        <v>0</v>
      </c>
      <c r="BY437" s="80">
        <v>0</v>
      </c>
      <c r="BZ437" s="80">
        <v>0</v>
      </c>
      <c r="CA437" s="80">
        <v>0</v>
      </c>
      <c r="CB437" s="80">
        <v>0</v>
      </c>
      <c r="CC437" s="80">
        <v>0</v>
      </c>
    </row>
    <row r="438" spans="1:81">
      <c r="A438" s="80" t="s">
        <v>2253</v>
      </c>
      <c r="B438" s="80">
        <v>369</v>
      </c>
      <c r="C438" s="80">
        <v>12</v>
      </c>
      <c r="D438" s="80">
        <v>22</v>
      </c>
      <c r="E438" s="80">
        <v>2015</v>
      </c>
      <c r="F438" s="80" t="s">
        <v>91</v>
      </c>
      <c r="G438" s="80" t="s">
        <v>2241</v>
      </c>
      <c r="H438" s="80" t="s">
        <v>2242</v>
      </c>
      <c r="I438" s="177"/>
      <c r="J438" s="81">
        <v>11.159221010749084</v>
      </c>
      <c r="K438" s="81">
        <v>1.465319343427594</v>
      </c>
      <c r="L438" s="81">
        <v>2.5693851805930352</v>
      </c>
      <c r="M438" s="81">
        <v>20.878139621246831</v>
      </c>
      <c r="N438" s="81">
        <v>29.526833713138952</v>
      </c>
      <c r="O438" s="81">
        <v>28.852356845741276</v>
      </c>
      <c r="P438" s="81">
        <v>24.126445515896922</v>
      </c>
      <c r="Q438" s="81">
        <v>1.7462502487506146</v>
      </c>
      <c r="R438" s="81">
        <v>0</v>
      </c>
      <c r="S438" s="81">
        <v>2.4554176359816631</v>
      </c>
      <c r="T438" s="82"/>
      <c r="U438" s="81">
        <v>2005071</v>
      </c>
      <c r="V438" s="81">
        <v>581</v>
      </c>
      <c r="W438" s="81">
        <v>67</v>
      </c>
      <c r="X438" s="81">
        <v>4596</v>
      </c>
      <c r="Y438" s="81">
        <v>8648</v>
      </c>
      <c r="Z438" s="81">
        <v>16763</v>
      </c>
      <c r="AA438" s="81">
        <v>4801</v>
      </c>
      <c r="AB438" s="81">
        <v>24034</v>
      </c>
      <c r="AC438" s="81">
        <v>0</v>
      </c>
      <c r="AD438" s="81">
        <v>2.4554176359816631</v>
      </c>
      <c r="AE438" s="82"/>
      <c r="AF438" s="81">
        <v>13801105.155276846</v>
      </c>
      <c r="AG438" s="81">
        <v>1119543.4496633264</v>
      </c>
      <c r="AH438" s="81">
        <v>545965.82037447987</v>
      </c>
      <c r="AI438" s="81">
        <v>28945852.157014444</v>
      </c>
      <c r="AJ438" s="81">
        <v>42997811.921406686</v>
      </c>
      <c r="AK438" s="81">
        <v>0</v>
      </c>
      <c r="AL438" s="81">
        <v>0</v>
      </c>
      <c r="AM438" s="81">
        <v>3293758.8811618686</v>
      </c>
      <c r="AN438" s="81">
        <v>0</v>
      </c>
      <c r="AO438" s="81">
        <v>0</v>
      </c>
      <c r="AP438" s="82"/>
      <c r="AQ438" s="81">
        <v>321</v>
      </c>
      <c r="AR438" s="81">
        <v>198</v>
      </c>
      <c r="AS438" s="81">
        <v>0</v>
      </c>
      <c r="AT438" s="81">
        <v>0</v>
      </c>
      <c r="AU438" s="81">
        <v>0</v>
      </c>
      <c r="AV438" s="81">
        <v>0</v>
      </c>
      <c r="AW438" s="81" t="s">
        <v>564</v>
      </c>
      <c r="AX438" s="82"/>
      <c r="AY438" s="81">
        <v>1589.9</v>
      </c>
      <c r="AZ438" s="81">
        <v>19260.2</v>
      </c>
      <c r="BA438" s="81">
        <v>0</v>
      </c>
      <c r="BB438" s="81">
        <v>0</v>
      </c>
      <c r="BC438" s="81">
        <v>0</v>
      </c>
      <c r="BD438" s="81">
        <v>0</v>
      </c>
      <c r="BE438" s="81" t="s">
        <v>564</v>
      </c>
      <c r="BF438" s="82"/>
      <c r="BG438" s="81">
        <v>0</v>
      </c>
      <c r="BH438" s="81">
        <v>0</v>
      </c>
      <c r="BI438" s="81">
        <v>5.2590000000000003</v>
      </c>
      <c r="BJ438" s="81">
        <v>0</v>
      </c>
      <c r="BK438" s="81">
        <v>0</v>
      </c>
      <c r="BL438" s="81">
        <v>0</v>
      </c>
      <c r="BM438" s="82"/>
      <c r="BN438" s="81">
        <v>0</v>
      </c>
      <c r="BO438" s="81">
        <v>0</v>
      </c>
      <c r="BP438" s="81">
        <v>1</v>
      </c>
      <c r="BQ438" s="81">
        <v>0</v>
      </c>
      <c r="BR438" s="81">
        <v>0</v>
      </c>
      <c r="BS438" s="81">
        <v>0</v>
      </c>
      <c r="BT438"/>
      <c r="BU438" s="80">
        <v>5.2590000000000003</v>
      </c>
      <c r="BV438" s="80">
        <v>0</v>
      </c>
      <c r="BW438" s="80">
        <v>0</v>
      </c>
      <c r="BX438" s="80">
        <v>0</v>
      </c>
      <c r="BY438" s="80">
        <v>0</v>
      </c>
      <c r="BZ438" s="80">
        <v>0</v>
      </c>
      <c r="CA438" s="80">
        <v>0</v>
      </c>
      <c r="CB438" s="80">
        <v>0</v>
      </c>
      <c r="CC438" s="80">
        <v>0</v>
      </c>
    </row>
    <row r="439" spans="1:81">
      <c r="A439" s="80" t="s">
        <v>2254</v>
      </c>
      <c r="B439" s="80">
        <v>370</v>
      </c>
      <c r="C439" s="80">
        <v>13</v>
      </c>
      <c r="D439" s="80">
        <v>22</v>
      </c>
      <c r="E439" s="80">
        <v>2016</v>
      </c>
      <c r="F439" s="80" t="s">
        <v>92</v>
      </c>
      <c r="G439" s="80" t="s">
        <v>2241</v>
      </c>
      <c r="H439" s="80" t="s">
        <v>2242</v>
      </c>
      <c r="I439" s="177"/>
      <c r="J439" s="81">
        <v>11.300094766913469</v>
      </c>
      <c r="K439" s="81">
        <v>1.6095661459055792</v>
      </c>
      <c r="L439" s="81">
        <v>2.6420129091336428</v>
      </c>
      <c r="M439" s="81">
        <v>19.225841540913635</v>
      </c>
      <c r="N439" s="81">
        <v>31.065289157419453</v>
      </c>
      <c r="O439" s="81">
        <v>28.61250874641517</v>
      </c>
      <c r="P439" s="81">
        <v>23.297571673821146</v>
      </c>
      <c r="Q439" s="81">
        <v>1.6795589902762071</v>
      </c>
      <c r="R439" s="81">
        <v>0</v>
      </c>
      <c r="S439" s="81">
        <v>2.2177759827216592</v>
      </c>
      <c r="T439" s="82"/>
      <c r="U439" s="81">
        <v>2122827</v>
      </c>
      <c r="V439" s="81">
        <v>581</v>
      </c>
      <c r="W439" s="81">
        <v>67</v>
      </c>
      <c r="X439" s="81">
        <v>4596</v>
      </c>
      <c r="Y439" s="81">
        <v>8658</v>
      </c>
      <c r="Z439" s="81">
        <v>16828</v>
      </c>
      <c r="AA439" s="81">
        <v>4795</v>
      </c>
      <c r="AB439" s="81">
        <v>23779</v>
      </c>
      <c r="AC439" s="81">
        <v>0</v>
      </c>
      <c r="AD439" s="81">
        <v>2.2177759827216592</v>
      </c>
      <c r="AE439" s="82"/>
      <c r="AF439" s="81">
        <v>14614080.16137293</v>
      </c>
      <c r="AG439" s="81">
        <v>1230933.049776356</v>
      </c>
      <c r="AH439" s="81">
        <v>436083.62173771148</v>
      </c>
      <c r="AI439" s="81">
        <v>29288005.316498321</v>
      </c>
      <c r="AJ439" s="81">
        <v>45188458.134625807</v>
      </c>
      <c r="AK439" s="81">
        <v>0</v>
      </c>
      <c r="AL439" s="81">
        <v>0</v>
      </c>
      <c r="AM439" s="81">
        <v>3261343.978174909</v>
      </c>
      <c r="AN439" s="81">
        <v>0</v>
      </c>
      <c r="AO439" s="81">
        <v>0</v>
      </c>
      <c r="AP439" s="82"/>
      <c r="AQ439" s="81">
        <v>355</v>
      </c>
      <c r="AR439" s="81">
        <v>235</v>
      </c>
      <c r="AS439" s="81">
        <v>0</v>
      </c>
      <c r="AT439" s="81">
        <v>0</v>
      </c>
      <c r="AU439" s="81">
        <v>0</v>
      </c>
      <c r="AV439" s="81">
        <v>0</v>
      </c>
      <c r="AW439" s="81" t="s">
        <v>564</v>
      </c>
      <c r="AX439" s="82"/>
      <c r="AY439" s="81">
        <v>1788.9</v>
      </c>
      <c r="AZ439" s="81">
        <v>20256</v>
      </c>
      <c r="BA439" s="81">
        <v>0</v>
      </c>
      <c r="BB439" s="81">
        <v>0</v>
      </c>
      <c r="BC439" s="81">
        <v>0</v>
      </c>
      <c r="BD439" s="81">
        <v>0</v>
      </c>
      <c r="BE439" s="81" t="s">
        <v>564</v>
      </c>
      <c r="BF439" s="82"/>
      <c r="BG439" s="81">
        <v>0</v>
      </c>
      <c r="BH439" s="81">
        <v>0</v>
      </c>
      <c r="BI439" s="81">
        <v>5.68</v>
      </c>
      <c r="BJ439" s="81">
        <v>0</v>
      </c>
      <c r="BK439" s="81">
        <v>0</v>
      </c>
      <c r="BL439" s="81">
        <v>0</v>
      </c>
      <c r="BM439" s="82"/>
      <c r="BN439" s="81">
        <v>0</v>
      </c>
      <c r="BO439" s="81">
        <v>0</v>
      </c>
      <c r="BP439" s="81">
        <v>1</v>
      </c>
      <c r="BQ439" s="81">
        <v>0</v>
      </c>
      <c r="BR439" s="81">
        <v>0</v>
      </c>
      <c r="BS439" s="81">
        <v>0</v>
      </c>
      <c r="BT439"/>
      <c r="BU439" s="80">
        <v>5.68</v>
      </c>
      <c r="BV439" s="80">
        <v>0</v>
      </c>
      <c r="BW439" s="80">
        <v>0</v>
      </c>
      <c r="BX439" s="80">
        <v>0</v>
      </c>
      <c r="BY439" s="80">
        <v>0</v>
      </c>
      <c r="BZ439" s="80">
        <v>0</v>
      </c>
      <c r="CA439" s="80">
        <v>0</v>
      </c>
      <c r="CB439" s="80">
        <v>0</v>
      </c>
      <c r="CC439" s="80">
        <v>0</v>
      </c>
    </row>
    <row r="440" spans="1:81">
      <c r="A440" s="80" t="s">
        <v>2255</v>
      </c>
      <c r="B440" s="80">
        <v>371</v>
      </c>
      <c r="C440" s="80">
        <v>14</v>
      </c>
      <c r="D440" s="80">
        <v>22</v>
      </c>
      <c r="E440" s="80">
        <v>2017</v>
      </c>
      <c r="F440" s="80" t="s">
        <v>71</v>
      </c>
      <c r="G440" s="80" t="s">
        <v>2241</v>
      </c>
      <c r="H440" s="80" t="s">
        <v>2242</v>
      </c>
      <c r="I440" s="177"/>
      <c r="J440" s="81">
        <v>11.193640643746704</v>
      </c>
      <c r="K440" s="81">
        <v>1.5936923274571946</v>
      </c>
      <c r="L440" s="81">
        <v>3.035798579607714</v>
      </c>
      <c r="M440" s="81">
        <v>18.914257986598322</v>
      </c>
      <c r="N440" s="81">
        <v>30.688059268260776</v>
      </c>
      <c r="O440" s="81">
        <v>28.179071719790446</v>
      </c>
      <c r="P440" s="81">
        <v>22.816861763603608</v>
      </c>
      <c r="Q440" s="81">
        <v>1.602674960277777</v>
      </c>
      <c r="R440" s="81">
        <v>0</v>
      </c>
      <c r="S440" s="81">
        <v>2.244231705391377</v>
      </c>
      <c r="T440" s="82"/>
      <c r="U440" s="81">
        <v>2082215</v>
      </c>
      <c r="V440" s="81">
        <v>581</v>
      </c>
      <c r="W440" s="81">
        <v>67</v>
      </c>
      <c r="X440" s="81">
        <v>4596</v>
      </c>
      <c r="Y440" s="81">
        <v>8701</v>
      </c>
      <c r="Z440" s="81">
        <v>16848</v>
      </c>
      <c r="AA440" s="81">
        <v>4726</v>
      </c>
      <c r="AB440" s="81">
        <v>23465</v>
      </c>
      <c r="AC440" s="81">
        <v>0</v>
      </c>
      <c r="AD440" s="81">
        <v>2.244231705391377</v>
      </c>
      <c r="AE440" s="82"/>
      <c r="AF440" s="81">
        <v>14990764.06778645</v>
      </c>
      <c r="AG440" s="81">
        <v>1252985.839238869</v>
      </c>
      <c r="AH440" s="81">
        <v>658241.13988959498</v>
      </c>
      <c r="AI440" s="81">
        <v>30645401.909369409</v>
      </c>
      <c r="AJ440" s="81">
        <v>42773512.935097039</v>
      </c>
      <c r="AK440" s="81">
        <v>0</v>
      </c>
      <c r="AL440" s="81">
        <v>0</v>
      </c>
      <c r="AM440" s="81">
        <v>3223313.890246443</v>
      </c>
      <c r="AN440" s="81">
        <v>0</v>
      </c>
      <c r="AO440" s="81">
        <v>0</v>
      </c>
      <c r="AP440" s="82"/>
      <c r="AQ440" s="81">
        <v>384</v>
      </c>
      <c r="AR440" s="81">
        <v>257</v>
      </c>
      <c r="AS440" s="81">
        <v>0</v>
      </c>
      <c r="AT440" s="81">
        <v>0</v>
      </c>
      <c r="AU440" s="81">
        <v>0</v>
      </c>
      <c r="AV440" s="81">
        <v>0</v>
      </c>
      <c r="AW440" s="81" t="s">
        <v>564</v>
      </c>
      <c r="AX440" s="82"/>
      <c r="AY440" s="81">
        <v>1932.6</v>
      </c>
      <c r="AZ440" s="81">
        <v>21950.6</v>
      </c>
      <c r="BA440" s="81">
        <v>0</v>
      </c>
      <c r="BB440" s="81">
        <v>0</v>
      </c>
      <c r="BC440" s="81">
        <v>0</v>
      </c>
      <c r="BD440" s="81">
        <v>0</v>
      </c>
      <c r="BE440" s="81" t="s">
        <v>564</v>
      </c>
      <c r="BF440" s="82"/>
      <c r="BG440" s="81">
        <v>0</v>
      </c>
      <c r="BH440" s="81">
        <v>0</v>
      </c>
      <c r="BI440" s="81">
        <v>6.2450000000000001</v>
      </c>
      <c r="BJ440" s="81">
        <v>0</v>
      </c>
      <c r="BK440" s="81">
        <v>0</v>
      </c>
      <c r="BL440" s="81">
        <v>0</v>
      </c>
      <c r="BM440" s="82"/>
      <c r="BN440" s="81">
        <v>0</v>
      </c>
      <c r="BO440" s="81">
        <v>0</v>
      </c>
      <c r="BP440" s="81">
        <v>1</v>
      </c>
      <c r="BQ440" s="81">
        <v>0</v>
      </c>
      <c r="BR440" s="81">
        <v>0</v>
      </c>
      <c r="BS440" s="81">
        <v>0</v>
      </c>
      <c r="BT440"/>
      <c r="BU440" s="80">
        <v>6.2450000000000001</v>
      </c>
      <c r="BV440" s="80">
        <v>0</v>
      </c>
      <c r="BW440" s="80">
        <v>0</v>
      </c>
      <c r="BX440" s="80">
        <v>0</v>
      </c>
      <c r="BY440" s="80">
        <v>0</v>
      </c>
      <c r="BZ440" s="80">
        <v>0</v>
      </c>
      <c r="CA440" s="80">
        <v>0</v>
      </c>
      <c r="CB440" s="80">
        <v>0</v>
      </c>
      <c r="CC440" s="80">
        <v>0</v>
      </c>
    </row>
    <row r="441" spans="1:81">
      <c r="A441" s="80" t="s">
        <v>2256</v>
      </c>
      <c r="B441" s="80">
        <v>372</v>
      </c>
      <c r="C441" s="80">
        <v>15</v>
      </c>
      <c r="D441" s="80">
        <v>22</v>
      </c>
      <c r="E441" s="80">
        <v>2018</v>
      </c>
      <c r="F441" s="80" t="s">
        <v>93</v>
      </c>
      <c r="G441" s="80" t="s">
        <v>2241</v>
      </c>
      <c r="H441" s="80" t="s">
        <v>2242</v>
      </c>
      <c r="I441" s="177"/>
      <c r="J441" s="81">
        <v>11.478827424256664</v>
      </c>
      <c r="K441" s="81">
        <v>1.4374837269182352</v>
      </c>
      <c r="L441" s="81">
        <v>2.8128480071104422</v>
      </c>
      <c r="M441" s="81">
        <v>18.65893932659575</v>
      </c>
      <c r="N441" s="81">
        <v>26.905998188048585</v>
      </c>
      <c r="O441" s="81">
        <v>27.605338127333749</v>
      </c>
      <c r="P441" s="81">
        <v>22.4176614398067</v>
      </c>
      <c r="Q441" s="81">
        <v>1.4687580294433906</v>
      </c>
      <c r="R441" s="81">
        <v>0</v>
      </c>
      <c r="S441" s="81">
        <v>2.2482565008913604</v>
      </c>
      <c r="T441" s="82"/>
      <c r="U441" s="81">
        <v>2126385</v>
      </c>
      <c r="V441" s="81">
        <v>581</v>
      </c>
      <c r="W441" s="81">
        <v>67</v>
      </c>
      <c r="X441" s="81">
        <v>4596</v>
      </c>
      <c r="Y441" s="81">
        <v>8721</v>
      </c>
      <c r="Z441" s="81">
        <v>16821</v>
      </c>
      <c r="AA441" s="81">
        <v>4690</v>
      </c>
      <c r="AB441" s="81">
        <v>23174</v>
      </c>
      <c r="AC441" s="81">
        <v>0</v>
      </c>
      <c r="AD441" s="81">
        <v>2.24825650089136</v>
      </c>
      <c r="AE441" s="82"/>
      <c r="AF441" s="81">
        <v>15599632.306461809</v>
      </c>
      <c r="AG441" s="81">
        <v>1081727.7379702451</v>
      </c>
      <c r="AH441" s="81">
        <v>623226.18771017005</v>
      </c>
      <c r="AI441" s="81">
        <v>29609366.055200581</v>
      </c>
      <c r="AJ441" s="81">
        <v>40447719.410495162</v>
      </c>
      <c r="AK441" s="81">
        <v>0</v>
      </c>
      <c r="AL441" s="81">
        <v>0</v>
      </c>
      <c r="AM441" s="81">
        <v>3189926.8396317512</v>
      </c>
      <c r="AN441" s="81">
        <v>0</v>
      </c>
      <c r="AO441" s="81">
        <v>0</v>
      </c>
      <c r="AP441" s="82"/>
      <c r="AQ441" s="81">
        <v>411</v>
      </c>
      <c r="AR441" s="81">
        <v>282</v>
      </c>
      <c r="AS441" s="81">
        <v>0</v>
      </c>
      <c r="AT441" s="81">
        <v>0</v>
      </c>
      <c r="AU441" s="81">
        <v>0</v>
      </c>
      <c r="AV441" s="81">
        <v>0</v>
      </c>
      <c r="AW441" s="81" t="s">
        <v>564</v>
      </c>
      <c r="AX441" s="82"/>
      <c r="AY441" s="81">
        <v>2066</v>
      </c>
      <c r="AZ441" s="81">
        <v>41669</v>
      </c>
      <c r="BA441" s="81">
        <v>0</v>
      </c>
      <c r="BB441" s="81">
        <v>0</v>
      </c>
      <c r="BC441" s="81">
        <v>0</v>
      </c>
      <c r="BD441" s="81">
        <v>0</v>
      </c>
      <c r="BE441" s="81" t="s">
        <v>564</v>
      </c>
      <c r="BF441" s="82"/>
      <c r="BG441" s="81">
        <v>0</v>
      </c>
      <c r="BH441" s="81">
        <v>0</v>
      </c>
      <c r="BI441" s="81">
        <v>5.8460000000000001</v>
      </c>
      <c r="BJ441" s="81">
        <v>0</v>
      </c>
      <c r="BK441" s="81">
        <v>0</v>
      </c>
      <c r="BL441" s="81">
        <v>0</v>
      </c>
      <c r="BM441" s="82"/>
      <c r="BN441" s="81">
        <v>0</v>
      </c>
      <c r="BO441" s="81">
        <v>0</v>
      </c>
      <c r="BP441" s="81">
        <v>1</v>
      </c>
      <c r="BQ441" s="81">
        <v>0</v>
      </c>
      <c r="BR441" s="81">
        <v>0</v>
      </c>
      <c r="BS441" s="81">
        <v>0</v>
      </c>
      <c r="BT441"/>
      <c r="BU441" s="80">
        <v>5.8460000000000001</v>
      </c>
      <c r="BV441" s="80">
        <v>0</v>
      </c>
      <c r="BW441" s="80">
        <v>0</v>
      </c>
      <c r="BX441" s="80">
        <v>0</v>
      </c>
      <c r="BY441" s="80">
        <v>0</v>
      </c>
      <c r="BZ441" s="80">
        <v>0</v>
      </c>
      <c r="CA441" s="80">
        <v>0</v>
      </c>
      <c r="CB441" s="80">
        <v>0</v>
      </c>
      <c r="CC441" s="80">
        <v>0</v>
      </c>
    </row>
    <row r="442" spans="1:81">
      <c r="A442" s="80" t="s">
        <v>2257</v>
      </c>
      <c r="B442" s="80">
        <v>373</v>
      </c>
      <c r="C442" s="80">
        <v>16</v>
      </c>
      <c r="D442" s="80">
        <v>22</v>
      </c>
      <c r="E442" s="80">
        <v>2019</v>
      </c>
      <c r="F442" s="80" t="s">
        <v>73</v>
      </c>
      <c r="G442" s="80" t="s">
        <v>2241</v>
      </c>
      <c r="H442" s="80" t="s">
        <v>2242</v>
      </c>
      <c r="I442" s="177"/>
      <c r="J442" s="81">
        <v>9.1207831416324137</v>
      </c>
      <c r="K442" s="81">
        <v>1.3276980374595542</v>
      </c>
      <c r="L442" s="81">
        <v>2.8366789347087162</v>
      </c>
      <c r="M442" s="81">
        <v>18.091545061908473</v>
      </c>
      <c r="N442" s="81">
        <v>27.674052257456776</v>
      </c>
      <c r="O442" s="81">
        <v>26.693563736382544</v>
      </c>
      <c r="P442" s="81">
        <v>22.413337038087658</v>
      </c>
      <c r="Q442" s="81">
        <v>1.4118354045977921</v>
      </c>
      <c r="R442" s="81">
        <v>0</v>
      </c>
      <c r="S442" s="81">
        <v>2.9011509134089319</v>
      </c>
      <c r="T442" s="82"/>
      <c r="U442" s="81">
        <v>1787188</v>
      </c>
      <c r="V442" s="81">
        <v>581</v>
      </c>
      <c r="W442" s="81">
        <v>67</v>
      </c>
      <c r="X442" s="81">
        <v>4596</v>
      </c>
      <c r="Y442" s="81">
        <v>8760</v>
      </c>
      <c r="Z442" s="81">
        <v>16712</v>
      </c>
      <c r="AA442" s="81">
        <v>4654</v>
      </c>
      <c r="AB442" s="81">
        <v>22879</v>
      </c>
      <c r="AC442" s="81">
        <v>0</v>
      </c>
      <c r="AD442" s="81">
        <v>2.9011509134089319</v>
      </c>
      <c r="AE442" s="82"/>
      <c r="AF442" s="81">
        <v>12680439.35769096</v>
      </c>
      <c r="AG442" s="81">
        <v>1044146.901331724</v>
      </c>
      <c r="AH442" s="81">
        <v>665396.18293599039</v>
      </c>
      <c r="AI442" s="81">
        <v>29903858.84582844</v>
      </c>
      <c r="AJ442" s="81">
        <v>39988530.776862219</v>
      </c>
      <c r="AK442" s="81">
        <v>0</v>
      </c>
      <c r="AL442" s="81">
        <v>0</v>
      </c>
      <c r="AM442" s="81">
        <v>3115947.5669802129</v>
      </c>
      <c r="AN442" s="81">
        <v>0</v>
      </c>
      <c r="AO442" s="81">
        <v>0</v>
      </c>
      <c r="AP442" s="82"/>
      <c r="AQ442" s="81">
        <v>439</v>
      </c>
      <c r="AR442" s="81">
        <v>303</v>
      </c>
      <c r="AS442" s="81">
        <v>0</v>
      </c>
      <c r="AT442" s="81">
        <v>0</v>
      </c>
      <c r="AU442" s="81">
        <v>0</v>
      </c>
      <c r="AV442" s="81">
        <v>0</v>
      </c>
      <c r="AW442" s="81" t="s">
        <v>564</v>
      </c>
      <c r="AX442" s="82"/>
      <c r="AY442" s="81">
        <v>2207.5000000000009</v>
      </c>
      <c r="AZ442" s="81">
        <v>42517.4</v>
      </c>
      <c r="BA442" s="81">
        <v>0</v>
      </c>
      <c r="BB442" s="81">
        <v>0</v>
      </c>
      <c r="BC442" s="81">
        <v>0</v>
      </c>
      <c r="BD442" s="81">
        <v>0</v>
      </c>
      <c r="BE442" s="81" t="s">
        <v>564</v>
      </c>
      <c r="BF442" s="82"/>
      <c r="BG442" s="81">
        <v>0</v>
      </c>
      <c r="BH442" s="81">
        <v>0</v>
      </c>
      <c r="BI442" s="81">
        <v>5.7220000000000004</v>
      </c>
      <c r="BJ442" s="81">
        <v>0</v>
      </c>
      <c r="BK442" s="81">
        <v>0</v>
      </c>
      <c r="BL442" s="81">
        <v>0</v>
      </c>
      <c r="BM442" s="82"/>
      <c r="BN442" s="81">
        <v>0</v>
      </c>
      <c r="BO442" s="81">
        <v>0</v>
      </c>
      <c r="BP442" s="81">
        <v>1</v>
      </c>
      <c r="BQ442" s="81">
        <v>0</v>
      </c>
      <c r="BR442" s="81">
        <v>0</v>
      </c>
      <c r="BS442" s="81">
        <v>0</v>
      </c>
      <c r="BT442"/>
      <c r="BU442" s="80">
        <v>5.7220000000000004</v>
      </c>
      <c r="BV442" s="80">
        <v>0</v>
      </c>
      <c r="BW442" s="80">
        <v>0</v>
      </c>
      <c r="BX442" s="80">
        <v>0</v>
      </c>
      <c r="BY442" s="80">
        <v>0</v>
      </c>
      <c r="BZ442" s="80">
        <v>0</v>
      </c>
      <c r="CA442" s="80">
        <v>0</v>
      </c>
      <c r="CB442" s="80">
        <v>0</v>
      </c>
      <c r="CC442" s="80">
        <v>0</v>
      </c>
    </row>
    <row r="443" spans="1:81">
      <c r="A443" s="80" t="s">
        <v>2258</v>
      </c>
      <c r="B443" s="80">
        <v>374</v>
      </c>
      <c r="C443" s="80">
        <v>17</v>
      </c>
      <c r="D443" s="80">
        <v>22</v>
      </c>
      <c r="E443" s="80">
        <v>2020</v>
      </c>
      <c r="F443" s="80" t="s">
        <v>218</v>
      </c>
      <c r="G443" s="80" t="s">
        <v>2241</v>
      </c>
      <c r="H443" s="80" t="s">
        <v>2242</v>
      </c>
      <c r="I443" s="177"/>
      <c r="J443" s="81">
        <v>8.091047116249614</v>
      </c>
      <c r="K443" s="81">
        <v>1.6164087285285222</v>
      </c>
      <c r="L443" s="81">
        <v>4.5847078860021666</v>
      </c>
      <c r="M443" s="81">
        <v>16.653929190288608</v>
      </c>
      <c r="N443" s="81">
        <v>26.108398019018477</v>
      </c>
      <c r="O443" s="81">
        <v>23.289378641143507</v>
      </c>
      <c r="P443" s="81">
        <v>20.979429667010052</v>
      </c>
      <c r="Q443" s="81">
        <v>1.3284402438060219</v>
      </c>
      <c r="R443" s="81">
        <v>0</v>
      </c>
      <c r="S443" s="81">
        <v>2.3555051073062301</v>
      </c>
      <c r="T443" s="82"/>
      <c r="U443" s="81">
        <v>1470822</v>
      </c>
      <c r="V443" s="81">
        <v>605</v>
      </c>
      <c r="W443" s="81">
        <v>131</v>
      </c>
      <c r="X443" s="81">
        <v>4427</v>
      </c>
      <c r="Y443" s="81">
        <v>8771</v>
      </c>
      <c r="Z443" s="81">
        <v>16642</v>
      </c>
      <c r="AA443" s="81">
        <v>4733</v>
      </c>
      <c r="AB443" s="81">
        <v>22530</v>
      </c>
      <c r="AC443" s="81">
        <v>0</v>
      </c>
      <c r="AD443" s="81">
        <v>2.3555051073062301</v>
      </c>
      <c r="AE443" s="82"/>
      <c r="AF443" s="81">
        <v>11442447.521673219</v>
      </c>
      <c r="AG443" s="81">
        <v>1228911.2515441221</v>
      </c>
      <c r="AH443" s="81">
        <v>1129089.9610571025</v>
      </c>
      <c r="AI443" s="81">
        <v>27215899.344911784</v>
      </c>
      <c r="AJ443" s="81">
        <v>35582930.805440895</v>
      </c>
      <c r="AK443" s="81"/>
      <c r="AL443" s="81"/>
      <c r="AM443" s="81">
        <v>2940415.3135208008</v>
      </c>
      <c r="AN443" s="81"/>
      <c r="AO443" s="81"/>
      <c r="AP443" s="82"/>
      <c r="AQ443" s="81">
        <v>477</v>
      </c>
      <c r="AR443" s="81">
        <v>329</v>
      </c>
      <c r="AS443" s="81">
        <v>0</v>
      </c>
      <c r="AT443" s="81">
        <v>0</v>
      </c>
      <c r="AU443" s="81">
        <v>0</v>
      </c>
      <c r="AV443" s="81">
        <v>0</v>
      </c>
      <c r="AW443" s="81">
        <v>0</v>
      </c>
      <c r="AX443" s="82"/>
      <c r="AY443" s="81">
        <v>2435.400000000001</v>
      </c>
      <c r="AZ443" s="81">
        <v>43688.899999999972</v>
      </c>
      <c r="BA443" s="81">
        <v>0</v>
      </c>
      <c r="BB443" s="81">
        <v>0</v>
      </c>
      <c r="BC443" s="81">
        <v>0</v>
      </c>
      <c r="BD443" s="81">
        <v>0</v>
      </c>
      <c r="BE443" s="81">
        <v>0</v>
      </c>
      <c r="BF443" s="82"/>
      <c r="BG443" s="81">
        <v>0</v>
      </c>
      <c r="BH443" s="81">
        <v>0</v>
      </c>
      <c r="BI443" s="81">
        <v>4.9329999999999998</v>
      </c>
      <c r="BJ443" s="81">
        <v>0</v>
      </c>
      <c r="BK443" s="81">
        <v>0</v>
      </c>
      <c r="BL443" s="81">
        <v>0</v>
      </c>
      <c r="BM443" s="82"/>
      <c r="BN443" s="81">
        <v>0</v>
      </c>
      <c r="BO443" s="81">
        <v>0</v>
      </c>
      <c r="BP443" s="81">
        <v>1</v>
      </c>
      <c r="BQ443" s="81">
        <v>0</v>
      </c>
      <c r="BR443" s="81">
        <v>0</v>
      </c>
      <c r="BS443" s="81">
        <v>0</v>
      </c>
      <c r="BT443"/>
      <c r="BU443" s="80">
        <v>4.9329999999999998</v>
      </c>
      <c r="BV443" s="80">
        <v>0</v>
      </c>
      <c r="BW443" s="80">
        <v>0</v>
      </c>
      <c r="BX443" s="80">
        <v>0</v>
      </c>
      <c r="BY443" s="80">
        <v>0</v>
      </c>
      <c r="BZ443" s="80">
        <v>0</v>
      </c>
      <c r="CA443" s="80">
        <v>0</v>
      </c>
      <c r="CB443" s="80">
        <v>0</v>
      </c>
      <c r="CC443" s="80">
        <v>0</v>
      </c>
    </row>
    <row r="444" spans="1:81">
      <c r="A444" s="80" t="s">
        <v>2259</v>
      </c>
      <c r="B444" s="80">
        <v>374</v>
      </c>
      <c r="C444" s="80">
        <v>18</v>
      </c>
      <c r="D444" s="80">
        <v>22</v>
      </c>
      <c r="E444" s="80">
        <v>2021</v>
      </c>
      <c r="F444" s="80" t="s">
        <v>75</v>
      </c>
      <c r="G444" s="174" t="s">
        <v>2241</v>
      </c>
      <c r="H444" s="80" t="s">
        <v>2242</v>
      </c>
      <c r="I444" s="177"/>
      <c r="J444" s="81">
        <v>9.1687560998477196</v>
      </c>
      <c r="K444" s="81">
        <v>1.8517978614075248</v>
      </c>
      <c r="L444" s="81">
        <v>3.8450460387736114</v>
      </c>
      <c r="M444" s="81">
        <v>18.465723875040382</v>
      </c>
      <c r="N444" s="81">
        <v>24.261132640550308</v>
      </c>
      <c r="O444" s="81">
        <v>22.486126219236333</v>
      </c>
      <c r="P444" s="81">
        <v>21.531047786104775</v>
      </c>
      <c r="Q444" s="81">
        <v>1.3244525644702714</v>
      </c>
      <c r="R444" s="81">
        <v>0</v>
      </c>
      <c r="S444" s="81">
        <v>2.9127809419566901</v>
      </c>
      <c r="T444" s="82"/>
      <c r="U444" s="81">
        <v>1708023</v>
      </c>
      <c r="V444" s="81">
        <v>605</v>
      </c>
      <c r="W444" s="81">
        <v>131</v>
      </c>
      <c r="X444" s="81">
        <v>4427</v>
      </c>
      <c r="Y444" s="81">
        <v>8785</v>
      </c>
      <c r="Z444" s="81">
        <v>16545</v>
      </c>
      <c r="AA444" s="81">
        <v>4737</v>
      </c>
      <c r="AB444" s="81">
        <v>22196</v>
      </c>
      <c r="AC444" s="81">
        <v>0</v>
      </c>
      <c r="AD444" s="81">
        <v>2.9127809419566901</v>
      </c>
      <c r="AE444" s="82"/>
      <c r="AF444" s="81">
        <v>12799000.915024877</v>
      </c>
      <c r="AG444" s="81">
        <v>1602584.0684427454</v>
      </c>
      <c r="AH444" s="81">
        <v>908302.74472282571</v>
      </c>
      <c r="AI444" s="81">
        <v>30281218.704782575</v>
      </c>
      <c r="AJ444" s="81">
        <v>35856314.270583257</v>
      </c>
      <c r="AK444" s="81">
        <v>0</v>
      </c>
      <c r="AL444" s="81">
        <v>0</v>
      </c>
      <c r="AM444" s="81">
        <v>2913533.2537819939</v>
      </c>
      <c r="AN444" s="81">
        <v>0</v>
      </c>
      <c r="AO444" s="81">
        <v>0</v>
      </c>
      <c r="AP444" s="82"/>
      <c r="AQ444" s="81">
        <v>524</v>
      </c>
      <c r="AR444" s="81">
        <v>340</v>
      </c>
      <c r="AS444" s="81">
        <v>0</v>
      </c>
      <c r="AT444" s="81">
        <v>0</v>
      </c>
      <c r="AU444" s="81">
        <v>0</v>
      </c>
      <c r="AV444" s="81">
        <v>0</v>
      </c>
      <c r="AW444" s="81"/>
      <c r="AX444" s="82"/>
      <c r="AY444" s="81">
        <v>2699.200000000003</v>
      </c>
      <c r="AZ444" s="81">
        <v>44192.099999999962</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2260</v>
      </c>
      <c r="B445" s="80">
        <v>374</v>
      </c>
      <c r="C445" s="80">
        <v>19</v>
      </c>
      <c r="D445" s="80">
        <v>22</v>
      </c>
      <c r="E445" s="80">
        <v>2022</v>
      </c>
      <c r="F445" s="80" t="s">
        <v>568</v>
      </c>
      <c r="G445" s="174" t="s">
        <v>2241</v>
      </c>
      <c r="H445" s="80" t="s">
        <v>2242</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579</v>
      </c>
      <c r="AR445" s="81">
        <v>385</v>
      </c>
      <c r="AS445" s="81">
        <v>0</v>
      </c>
      <c r="AT445" s="81">
        <v>0</v>
      </c>
      <c r="AU445" s="81">
        <v>0</v>
      </c>
      <c r="AV445" s="81">
        <v>0</v>
      </c>
      <c r="AW445" s="81"/>
      <c r="AX445" s="82"/>
      <c r="AY445" s="81">
        <v>3037.100000000004</v>
      </c>
      <c r="AZ445" s="81">
        <v>46221.599999999962</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2261</v>
      </c>
      <c r="B446" s="80">
        <v>35</v>
      </c>
      <c r="C446" s="80">
        <v>1</v>
      </c>
      <c r="D446" s="80">
        <v>3</v>
      </c>
      <c r="E446" s="80">
        <v>1990</v>
      </c>
      <c r="F446" s="80" t="s">
        <v>562</v>
      </c>
      <c r="G446" s="80" t="s">
        <v>2262</v>
      </c>
      <c r="H446" s="80" t="s">
        <v>2263</v>
      </c>
      <c r="I446" s="177"/>
      <c r="J446" s="81">
        <v>78.579671464463246</v>
      </c>
      <c r="K446" s="81">
        <v>1.9408988695082308</v>
      </c>
      <c r="L446" s="81">
        <v>0.75621845044910962</v>
      </c>
      <c r="M446" s="81">
        <v>15.974380453321054</v>
      </c>
      <c r="N446" s="81">
        <v>22.279331884619136</v>
      </c>
      <c r="O446" s="81">
        <v>19.253038803629774</v>
      </c>
      <c r="P446" s="81">
        <v>15.913605699141089</v>
      </c>
      <c r="Q446" s="81">
        <v>1.3733783924049652</v>
      </c>
      <c r="R446" s="81">
        <v>0</v>
      </c>
      <c r="S446" s="81">
        <v>1.3595308042031562</v>
      </c>
      <c r="T446" s="82"/>
      <c r="U446" s="81">
        <v>6571005</v>
      </c>
      <c r="V446" s="81">
        <v>521</v>
      </c>
      <c r="W446" s="81">
        <v>10</v>
      </c>
      <c r="X446" s="81">
        <v>5621</v>
      </c>
      <c r="Y446" s="81">
        <v>6425</v>
      </c>
      <c r="Z446" s="81">
        <v>7919</v>
      </c>
      <c r="AA446" s="81">
        <v>3864</v>
      </c>
      <c r="AB446" s="81">
        <v>22299</v>
      </c>
      <c r="AC446" s="81">
        <v>0</v>
      </c>
      <c r="AD446" s="81">
        <v>1.3595308042031562</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2264</v>
      </c>
      <c r="B447" s="80">
        <v>36</v>
      </c>
      <c r="C447" s="80">
        <v>2</v>
      </c>
      <c r="D447" s="80">
        <v>3</v>
      </c>
      <c r="E447" s="80">
        <v>2005</v>
      </c>
      <c r="F447" s="80" t="s">
        <v>565</v>
      </c>
      <c r="G447" s="80" t="s">
        <v>2262</v>
      </c>
      <c r="H447" s="80" t="s">
        <v>2263</v>
      </c>
      <c r="I447" s="177"/>
      <c r="J447" s="81">
        <v>47.162448132094283</v>
      </c>
      <c r="K447" s="81">
        <v>1.182236749206746</v>
      </c>
      <c r="L447" s="81">
        <v>2.1625525141004727</v>
      </c>
      <c r="M447" s="81">
        <v>27.767729850317284</v>
      </c>
      <c r="N447" s="81">
        <v>30.429067504838244</v>
      </c>
      <c r="O447" s="81">
        <v>26.478779063546742</v>
      </c>
      <c r="P447" s="81">
        <v>16.700191510181646</v>
      </c>
      <c r="Q447" s="81">
        <v>1.2966558968844826</v>
      </c>
      <c r="R447" s="81">
        <v>0</v>
      </c>
      <c r="S447" s="81">
        <v>2.3022593775042446</v>
      </c>
      <c r="T447" s="82"/>
      <c r="U447" s="81">
        <v>4119950</v>
      </c>
      <c r="V447" s="81">
        <v>430</v>
      </c>
      <c r="W447" s="81">
        <v>30</v>
      </c>
      <c r="X447" s="81">
        <v>5181</v>
      </c>
      <c r="Y447" s="81">
        <v>7504</v>
      </c>
      <c r="Z447" s="81">
        <v>12603</v>
      </c>
      <c r="AA447" s="81">
        <v>3321</v>
      </c>
      <c r="AB447" s="81">
        <v>22009</v>
      </c>
      <c r="AC447" s="81">
        <v>0</v>
      </c>
      <c r="AD447" s="81">
        <v>2.3022593775042446</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2265</v>
      </c>
      <c r="B448" s="80">
        <v>37</v>
      </c>
      <c r="C448" s="80">
        <v>3</v>
      </c>
      <c r="D448" s="80">
        <v>3</v>
      </c>
      <c r="E448" s="80">
        <v>2006</v>
      </c>
      <c r="F448" s="80" t="s">
        <v>566</v>
      </c>
      <c r="G448" s="80" t="s">
        <v>2262</v>
      </c>
      <c r="H448" s="80" t="s">
        <v>2263</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2266</v>
      </c>
      <c r="B449" s="80">
        <v>38</v>
      </c>
      <c r="C449" s="80">
        <v>4</v>
      </c>
      <c r="D449" s="80">
        <v>3</v>
      </c>
      <c r="E449" s="80">
        <v>2007</v>
      </c>
      <c r="F449" s="80" t="s">
        <v>567</v>
      </c>
      <c r="G449" s="80" t="s">
        <v>2262</v>
      </c>
      <c r="H449" s="80" t="s">
        <v>2263</v>
      </c>
      <c r="I449" s="177"/>
      <c r="J449" s="81">
        <v>42.819827427623729</v>
      </c>
      <c r="K449" s="81">
        <v>1.0624813329695599</v>
      </c>
      <c r="L449" s="81">
        <v>0.59484594305351435</v>
      </c>
      <c r="M449" s="81">
        <v>28.506036051851595</v>
      </c>
      <c r="N449" s="81">
        <v>32.94498448317696</v>
      </c>
      <c r="O449" s="81">
        <v>25.618883182301783</v>
      </c>
      <c r="P449" s="81">
        <v>16.66251410209534</v>
      </c>
      <c r="Q449" s="81">
        <v>1.3700542589270186</v>
      </c>
      <c r="R449" s="81">
        <v>0</v>
      </c>
      <c r="S449" s="81">
        <v>2.6726531803210216</v>
      </c>
      <c r="T449" s="82"/>
      <c r="U449" s="81">
        <v>4595244</v>
      </c>
      <c r="V449" s="81">
        <v>381</v>
      </c>
      <c r="W449" s="81">
        <v>10</v>
      </c>
      <c r="X449" s="81">
        <v>6386</v>
      </c>
      <c r="Y449" s="81">
        <v>7678</v>
      </c>
      <c r="Z449" s="81">
        <v>12676</v>
      </c>
      <c r="AA449" s="81">
        <v>3263</v>
      </c>
      <c r="AB449" s="81">
        <v>22025</v>
      </c>
      <c r="AC449" s="81">
        <v>0</v>
      </c>
      <c r="AD449" s="81">
        <v>2.6726531803210216</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2267</v>
      </c>
      <c r="B450" s="80">
        <v>39</v>
      </c>
      <c r="C450" s="80">
        <v>5</v>
      </c>
      <c r="D450" s="80">
        <v>3</v>
      </c>
      <c r="E450" s="80">
        <v>2008</v>
      </c>
      <c r="F450" s="80" t="s">
        <v>84</v>
      </c>
      <c r="G450" s="80" t="s">
        <v>2262</v>
      </c>
      <c r="H450" s="80" t="s">
        <v>2263</v>
      </c>
      <c r="I450" s="177"/>
      <c r="J450" s="81">
        <v>39.140018137311763</v>
      </c>
      <c r="K450" s="81">
        <v>0.79067912599467205</v>
      </c>
      <c r="L450" s="81">
        <v>0.51472101783344459</v>
      </c>
      <c r="M450" s="81">
        <v>30.203909633848092</v>
      </c>
      <c r="N450" s="81">
        <v>34.523406031034142</v>
      </c>
      <c r="O450" s="81">
        <v>24.892728976715258</v>
      </c>
      <c r="P450" s="81">
        <v>16.291577656940134</v>
      </c>
      <c r="Q450" s="81">
        <v>1.3480276553389334</v>
      </c>
      <c r="R450" s="81">
        <v>0</v>
      </c>
      <c r="S450" s="81">
        <v>2.5361033913545956</v>
      </c>
      <c r="T450" s="82"/>
      <c r="U450" s="81">
        <v>4560211</v>
      </c>
      <c r="V450" s="81">
        <v>381</v>
      </c>
      <c r="W450" s="81">
        <v>10</v>
      </c>
      <c r="X450" s="81">
        <v>6386</v>
      </c>
      <c r="Y450" s="81">
        <v>7783</v>
      </c>
      <c r="Z450" s="81">
        <v>12749</v>
      </c>
      <c r="AA450" s="81">
        <v>3194</v>
      </c>
      <c r="AB450" s="81">
        <v>22027</v>
      </c>
      <c r="AC450" s="81">
        <v>0</v>
      </c>
      <c r="AD450" s="81">
        <v>2.5361033913545956</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2268</v>
      </c>
      <c r="B451" s="80">
        <v>40</v>
      </c>
      <c r="C451" s="80">
        <v>6</v>
      </c>
      <c r="D451" s="80">
        <v>3</v>
      </c>
      <c r="E451" s="80">
        <v>2009</v>
      </c>
      <c r="F451" s="80" t="s">
        <v>85</v>
      </c>
      <c r="G451" s="80" t="s">
        <v>2262</v>
      </c>
      <c r="H451" s="80" t="s">
        <v>2263</v>
      </c>
      <c r="I451" s="177"/>
      <c r="J451" s="81">
        <v>37.226648198649087</v>
      </c>
      <c r="K451" s="81">
        <v>0.88705681323940377</v>
      </c>
      <c r="L451" s="81">
        <v>1.2022185760082276</v>
      </c>
      <c r="M451" s="81">
        <v>32.224021373655766</v>
      </c>
      <c r="N451" s="81">
        <v>32.178349766290438</v>
      </c>
      <c r="O451" s="81">
        <v>25.217377029804869</v>
      </c>
      <c r="P451" s="81">
        <v>15.446932434880225</v>
      </c>
      <c r="Q451" s="81">
        <v>1.2908974335954326</v>
      </c>
      <c r="R451" s="81">
        <v>0</v>
      </c>
      <c r="S451" s="81">
        <v>2.2494625927574283</v>
      </c>
      <c r="T451" s="82"/>
      <c r="U451" s="81">
        <v>3767393</v>
      </c>
      <c r="V451" s="81">
        <v>419</v>
      </c>
      <c r="W451" s="81">
        <v>31</v>
      </c>
      <c r="X451" s="81">
        <v>6983</v>
      </c>
      <c r="Y451" s="81">
        <v>7885</v>
      </c>
      <c r="Z451" s="81">
        <v>12748</v>
      </c>
      <c r="AA451" s="81">
        <v>3109</v>
      </c>
      <c r="AB451" s="81">
        <v>22143</v>
      </c>
      <c r="AC451" s="81">
        <v>0</v>
      </c>
      <c r="AD451" s="81">
        <v>2.2494625927574283</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9.0440000000000005</v>
      </c>
      <c r="BJ451" s="81">
        <v>0</v>
      </c>
      <c r="BK451" s="81">
        <v>2.7440000000000002</v>
      </c>
      <c r="BL451" s="81">
        <v>0</v>
      </c>
      <c r="BM451" s="82"/>
      <c r="BN451" s="81">
        <v>0</v>
      </c>
      <c r="BO451" s="81">
        <v>0</v>
      </c>
      <c r="BP451" s="81">
        <v>2</v>
      </c>
      <c r="BQ451" s="81">
        <v>0</v>
      </c>
      <c r="BR451" s="81">
        <v>1</v>
      </c>
      <c r="BS451" s="81">
        <v>0</v>
      </c>
      <c r="BT451"/>
      <c r="BU451" s="80"/>
      <c r="BV451" s="80"/>
      <c r="BW451" s="80"/>
      <c r="BX451" s="80"/>
      <c r="BY451" s="80"/>
      <c r="BZ451" s="80"/>
      <c r="CA451" s="80"/>
      <c r="CB451" s="80"/>
      <c r="CC451" s="80"/>
    </row>
    <row r="452" spans="1:81">
      <c r="A452" s="80" t="s">
        <v>2269</v>
      </c>
      <c r="B452" s="80">
        <v>41</v>
      </c>
      <c r="C452" s="80">
        <v>7</v>
      </c>
      <c r="D452" s="80">
        <v>3</v>
      </c>
      <c r="E452" s="80">
        <v>2010</v>
      </c>
      <c r="F452" s="80" t="s">
        <v>86</v>
      </c>
      <c r="G452" s="80" t="s">
        <v>2262</v>
      </c>
      <c r="H452" s="80" t="s">
        <v>2263</v>
      </c>
      <c r="I452" s="177"/>
      <c r="J452" s="81">
        <v>36.282978754114446</v>
      </c>
      <c r="K452" s="81">
        <v>0.93889176807003794</v>
      </c>
      <c r="L452" s="81">
        <v>1.4317768639837796</v>
      </c>
      <c r="M452" s="81">
        <v>32.947173384431679</v>
      </c>
      <c r="N452" s="81">
        <v>36.518940227490205</v>
      </c>
      <c r="O452" s="81">
        <v>25.230692549562971</v>
      </c>
      <c r="P452" s="81">
        <v>15.3992528456498</v>
      </c>
      <c r="Q452" s="81">
        <v>1.3463565430629503</v>
      </c>
      <c r="R452" s="81">
        <v>0</v>
      </c>
      <c r="S452" s="81">
        <v>2.9586771909783747</v>
      </c>
      <c r="T452" s="82"/>
      <c r="U452" s="81">
        <v>3444805</v>
      </c>
      <c r="V452" s="81">
        <v>419</v>
      </c>
      <c r="W452" s="81">
        <v>31</v>
      </c>
      <c r="X452" s="81">
        <v>6983</v>
      </c>
      <c r="Y452" s="81">
        <v>7991</v>
      </c>
      <c r="Z452" s="81">
        <v>12814</v>
      </c>
      <c r="AA452" s="81">
        <v>3022</v>
      </c>
      <c r="AB452" s="81">
        <v>22129</v>
      </c>
      <c r="AC452" s="81">
        <v>0</v>
      </c>
      <c r="AD452" s="81">
        <v>2.9586771909783747</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9.9120000000000008</v>
      </c>
      <c r="BJ452" s="81">
        <v>0</v>
      </c>
      <c r="BK452" s="81">
        <v>3.1019999999999999</v>
      </c>
      <c r="BL452" s="81">
        <v>0</v>
      </c>
      <c r="BM452" s="82"/>
      <c r="BN452" s="81">
        <v>0</v>
      </c>
      <c r="BO452" s="81">
        <v>0</v>
      </c>
      <c r="BP452" s="81">
        <v>2</v>
      </c>
      <c r="BQ452" s="81">
        <v>0</v>
      </c>
      <c r="BR452" s="81">
        <v>1</v>
      </c>
      <c r="BS452" s="81">
        <v>0</v>
      </c>
      <c r="BT452"/>
      <c r="BU452" s="80">
        <v>13.013999999999999</v>
      </c>
      <c r="BV452" s="80">
        <v>0</v>
      </c>
      <c r="BW452" s="80">
        <v>0</v>
      </c>
      <c r="BX452" s="80">
        <v>0</v>
      </c>
      <c r="BY452" s="80">
        <v>0</v>
      </c>
      <c r="BZ452" s="80">
        <v>0</v>
      </c>
      <c r="CA452" s="80">
        <v>0</v>
      </c>
      <c r="CB452" s="80">
        <v>0</v>
      </c>
      <c r="CC452" s="80">
        <v>0</v>
      </c>
    </row>
    <row r="453" spans="1:81">
      <c r="A453" s="80" t="s">
        <v>2270</v>
      </c>
      <c r="B453" s="80">
        <v>42</v>
      </c>
      <c r="C453" s="80">
        <v>8</v>
      </c>
      <c r="D453" s="80">
        <v>3</v>
      </c>
      <c r="E453" s="80">
        <v>2011</v>
      </c>
      <c r="F453" s="80" t="s">
        <v>87</v>
      </c>
      <c r="G453" s="80" t="s">
        <v>2262</v>
      </c>
      <c r="H453" s="80" t="s">
        <v>2263</v>
      </c>
      <c r="I453" s="177"/>
      <c r="J453" s="81">
        <v>40.662074432982735</v>
      </c>
      <c r="K453" s="81">
        <v>1.2239545351778429</v>
      </c>
      <c r="L453" s="81">
        <v>1.2068238071019646</v>
      </c>
      <c r="M453" s="81">
        <v>37.715629511832581</v>
      </c>
      <c r="N453" s="81">
        <v>36.660201881699223</v>
      </c>
      <c r="O453" s="81">
        <v>25.031458024595374</v>
      </c>
      <c r="P453" s="81">
        <v>14.880011652815252</v>
      </c>
      <c r="Q453" s="81">
        <v>1.5536075545404568</v>
      </c>
      <c r="R453" s="81">
        <v>0</v>
      </c>
      <c r="S453" s="81">
        <v>2.9780216091070497</v>
      </c>
      <c r="T453" s="82"/>
      <c r="U453" s="81">
        <v>3837726</v>
      </c>
      <c r="V453" s="81">
        <v>419</v>
      </c>
      <c r="W453" s="81">
        <v>31</v>
      </c>
      <c r="X453" s="81">
        <v>6983</v>
      </c>
      <c r="Y453" s="81">
        <v>8112</v>
      </c>
      <c r="Z453" s="81">
        <v>12989</v>
      </c>
      <c r="AA453" s="81">
        <v>3007</v>
      </c>
      <c r="AB453" s="81">
        <v>22138</v>
      </c>
      <c r="AC453" s="81">
        <v>0</v>
      </c>
      <c r="AD453" s="81">
        <v>2.9780216091070497</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11.510999999999999</v>
      </c>
      <c r="BJ453" s="81">
        <v>0</v>
      </c>
      <c r="BK453" s="81">
        <v>2.988</v>
      </c>
      <c r="BL453" s="81">
        <v>0</v>
      </c>
      <c r="BM453" s="82"/>
      <c r="BN453" s="81">
        <v>0</v>
      </c>
      <c r="BO453" s="81">
        <v>0</v>
      </c>
      <c r="BP453" s="81">
        <v>2</v>
      </c>
      <c r="BQ453" s="81">
        <v>0</v>
      </c>
      <c r="BR453" s="81">
        <v>1</v>
      </c>
      <c r="BS453" s="81">
        <v>0</v>
      </c>
      <c r="BT453"/>
      <c r="BU453" s="80">
        <v>14.499000000000001</v>
      </c>
      <c r="BV453" s="80">
        <v>0</v>
      </c>
      <c r="BW453" s="80">
        <v>0</v>
      </c>
      <c r="BX453" s="80">
        <v>0</v>
      </c>
      <c r="BY453" s="80">
        <v>0</v>
      </c>
      <c r="BZ453" s="80">
        <v>0</v>
      </c>
      <c r="CA453" s="80">
        <v>0</v>
      </c>
      <c r="CB453" s="80">
        <v>0</v>
      </c>
      <c r="CC453" s="80">
        <v>0</v>
      </c>
    </row>
    <row r="454" spans="1:81">
      <c r="A454" s="80" t="s">
        <v>2271</v>
      </c>
      <c r="B454" s="80">
        <v>43</v>
      </c>
      <c r="C454" s="80">
        <v>9</v>
      </c>
      <c r="D454" s="80">
        <v>3</v>
      </c>
      <c r="E454" s="80">
        <v>2012</v>
      </c>
      <c r="F454" s="80" t="s">
        <v>88</v>
      </c>
      <c r="G454" s="80" t="s">
        <v>2262</v>
      </c>
      <c r="H454" s="80" t="s">
        <v>2263</v>
      </c>
      <c r="I454" s="177"/>
      <c r="J454" s="81">
        <v>33.937250224721687</v>
      </c>
      <c r="K454" s="81">
        <v>1.1047458418828178</v>
      </c>
      <c r="L454" s="81">
        <v>1.1725235819306976</v>
      </c>
      <c r="M454" s="81">
        <v>36.660346166679204</v>
      </c>
      <c r="N454" s="81">
        <v>36.532078984983897</v>
      </c>
      <c r="O454" s="81">
        <v>25.146130556844124</v>
      </c>
      <c r="P454" s="81">
        <v>14.427199202907927</v>
      </c>
      <c r="Q454" s="81">
        <v>1.7096878866982597</v>
      </c>
      <c r="R454" s="81">
        <v>0</v>
      </c>
      <c r="S454" s="81">
        <v>2.5221196678605953</v>
      </c>
      <c r="T454" s="82"/>
      <c r="U454" s="81">
        <v>3463451</v>
      </c>
      <c r="V454" s="81">
        <v>419</v>
      </c>
      <c r="W454" s="81">
        <v>31</v>
      </c>
      <c r="X454" s="81">
        <v>6983</v>
      </c>
      <c r="Y454" s="81">
        <v>8407</v>
      </c>
      <c r="Z454" s="81">
        <v>13152</v>
      </c>
      <c r="AA454" s="81">
        <v>2899</v>
      </c>
      <c r="AB454" s="81">
        <v>22423</v>
      </c>
      <c r="AC454" s="81">
        <v>0</v>
      </c>
      <c r="AD454" s="81">
        <v>2.5221196678605953</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11.428000000000001</v>
      </c>
      <c r="BJ454" s="81">
        <v>0</v>
      </c>
      <c r="BK454" s="81">
        <v>3.1749999999999998</v>
      </c>
      <c r="BL454" s="81">
        <v>0</v>
      </c>
      <c r="BM454" s="82"/>
      <c r="BN454" s="81">
        <v>0</v>
      </c>
      <c r="BO454" s="81">
        <v>0</v>
      </c>
      <c r="BP454" s="81">
        <v>2</v>
      </c>
      <c r="BQ454" s="81">
        <v>0</v>
      </c>
      <c r="BR454" s="81">
        <v>1</v>
      </c>
      <c r="BS454" s="81">
        <v>0</v>
      </c>
      <c r="BT454"/>
      <c r="BU454" s="80">
        <v>14.603</v>
      </c>
      <c r="BV454" s="80">
        <v>0</v>
      </c>
      <c r="BW454" s="80">
        <v>0</v>
      </c>
      <c r="BX454" s="80">
        <v>0</v>
      </c>
      <c r="BY454" s="80">
        <v>0</v>
      </c>
      <c r="BZ454" s="80">
        <v>0</v>
      </c>
      <c r="CA454" s="80">
        <v>0</v>
      </c>
      <c r="CB454" s="80">
        <v>0</v>
      </c>
      <c r="CC454" s="80">
        <v>0</v>
      </c>
    </row>
    <row r="455" spans="1:81">
      <c r="A455" s="80" t="s">
        <v>2272</v>
      </c>
      <c r="B455" s="80">
        <v>44</v>
      </c>
      <c r="C455" s="80">
        <v>10</v>
      </c>
      <c r="D455" s="80">
        <v>3</v>
      </c>
      <c r="E455" s="80">
        <v>2013</v>
      </c>
      <c r="F455" s="80" t="s">
        <v>89</v>
      </c>
      <c r="G455" s="80" t="s">
        <v>2262</v>
      </c>
      <c r="H455" s="80" t="s">
        <v>2263</v>
      </c>
      <c r="I455" s="177"/>
      <c r="J455" s="81">
        <v>36.053316273534037</v>
      </c>
      <c r="K455" s="81">
        <v>0.89190213411823482</v>
      </c>
      <c r="L455" s="81">
        <v>1.1367306022266193</v>
      </c>
      <c r="M455" s="81">
        <v>37.371214540538034</v>
      </c>
      <c r="N455" s="81">
        <v>34.445668388618728</v>
      </c>
      <c r="O455" s="81">
        <v>24.139106458885212</v>
      </c>
      <c r="P455" s="81">
        <v>14.231791153244741</v>
      </c>
      <c r="Q455" s="81">
        <v>1.7364923284809199</v>
      </c>
      <c r="R455" s="81">
        <v>0</v>
      </c>
      <c r="S455" s="81">
        <v>2.6320779076691165</v>
      </c>
      <c r="T455" s="82"/>
      <c r="U455" s="81">
        <v>3230052</v>
      </c>
      <c r="V455" s="81">
        <v>419</v>
      </c>
      <c r="W455" s="81">
        <v>31</v>
      </c>
      <c r="X455" s="81">
        <v>6983</v>
      </c>
      <c r="Y455" s="81">
        <v>8467</v>
      </c>
      <c r="Z455" s="81">
        <v>13189</v>
      </c>
      <c r="AA455" s="81">
        <v>2849</v>
      </c>
      <c r="AB455" s="81">
        <v>22448</v>
      </c>
      <c r="AC455" s="81">
        <v>0</v>
      </c>
      <c r="AD455" s="81">
        <v>2.6320779076691165</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10.52</v>
      </c>
      <c r="BJ455" s="81">
        <v>0</v>
      </c>
      <c r="BK455" s="81">
        <v>3.1749999999999998</v>
      </c>
      <c r="BL455" s="81">
        <v>0</v>
      </c>
      <c r="BM455" s="82"/>
      <c r="BN455" s="81">
        <v>0</v>
      </c>
      <c r="BO455" s="81">
        <v>0</v>
      </c>
      <c r="BP455" s="81">
        <v>2</v>
      </c>
      <c r="BQ455" s="81">
        <v>0</v>
      </c>
      <c r="BR455" s="81">
        <v>1</v>
      </c>
      <c r="BS455" s="81">
        <v>0</v>
      </c>
      <c r="BT455"/>
      <c r="BU455" s="80">
        <v>13.695</v>
      </c>
      <c r="BV455" s="80">
        <v>0</v>
      </c>
      <c r="BW455" s="80">
        <v>0</v>
      </c>
      <c r="BX455" s="80">
        <v>0</v>
      </c>
      <c r="BY455" s="80">
        <v>0</v>
      </c>
      <c r="BZ455" s="80">
        <v>0</v>
      </c>
      <c r="CA455" s="80">
        <v>0</v>
      </c>
      <c r="CB455" s="80">
        <v>0</v>
      </c>
      <c r="CC455" s="80">
        <v>0</v>
      </c>
    </row>
    <row r="456" spans="1:81">
      <c r="A456" s="80" t="s">
        <v>2273</v>
      </c>
      <c r="B456" s="80">
        <v>45</v>
      </c>
      <c r="C456" s="80">
        <v>11</v>
      </c>
      <c r="D456" s="80">
        <v>3</v>
      </c>
      <c r="E456" s="80">
        <v>2014</v>
      </c>
      <c r="F456" s="80" t="s">
        <v>90</v>
      </c>
      <c r="G456" s="80" t="s">
        <v>2262</v>
      </c>
      <c r="H456" s="80" t="s">
        <v>2263</v>
      </c>
      <c r="I456" s="177"/>
      <c r="J456" s="81">
        <v>30.648317897603835</v>
      </c>
      <c r="K456" s="81">
        <v>0.76370658709313355</v>
      </c>
      <c r="L456" s="81">
        <v>0.29096966118193757</v>
      </c>
      <c r="M456" s="81">
        <v>34.474636043082221</v>
      </c>
      <c r="N456" s="81">
        <v>34.587962667911818</v>
      </c>
      <c r="O456" s="81">
        <v>23.197574461644962</v>
      </c>
      <c r="P456" s="81">
        <v>14.320875941870987</v>
      </c>
      <c r="Q456" s="81">
        <v>1.6707618236706006</v>
      </c>
      <c r="R456" s="81">
        <v>0</v>
      </c>
      <c r="S456" s="81">
        <v>2.8348949740785914</v>
      </c>
      <c r="T456" s="82"/>
      <c r="U456" s="81">
        <v>3329020</v>
      </c>
      <c r="V456" s="81">
        <v>308</v>
      </c>
      <c r="W456" s="81">
        <v>10</v>
      </c>
      <c r="X456" s="81">
        <v>6894</v>
      </c>
      <c r="Y456" s="81">
        <v>8617</v>
      </c>
      <c r="Z456" s="81">
        <v>13349</v>
      </c>
      <c r="AA456" s="81">
        <v>2852</v>
      </c>
      <c r="AB456" s="81">
        <v>22511</v>
      </c>
      <c r="AC456" s="81">
        <v>0</v>
      </c>
      <c r="AD456" s="81">
        <v>2.8348949740785914</v>
      </c>
      <c r="AE456" s="82"/>
      <c r="AF456" s="81">
        <v>33525413.766093399</v>
      </c>
      <c r="AG456" s="81">
        <v>623951.19773291075</v>
      </c>
      <c r="AH456" s="81">
        <v>70331.906078193686</v>
      </c>
      <c r="AI456" s="81">
        <v>45111854.061467797</v>
      </c>
      <c r="AJ456" s="81">
        <v>47459181.465173021</v>
      </c>
      <c r="AK456" s="81">
        <v>0</v>
      </c>
      <c r="AL456" s="81">
        <v>0</v>
      </c>
      <c r="AM456" s="81">
        <v>3090423.9132878659</v>
      </c>
      <c r="AN456" s="81">
        <v>0</v>
      </c>
      <c r="AO456" s="81">
        <v>0</v>
      </c>
      <c r="AP456" s="82"/>
      <c r="AQ456" s="81">
        <v>208</v>
      </c>
      <c r="AR456" s="81">
        <v>109</v>
      </c>
      <c r="AS456" s="81">
        <v>0</v>
      </c>
      <c r="AT456" s="81">
        <v>0</v>
      </c>
      <c r="AU456" s="81">
        <v>0</v>
      </c>
      <c r="AV456" s="81">
        <v>0</v>
      </c>
      <c r="AW456" s="81" t="s">
        <v>564</v>
      </c>
      <c r="AX456" s="82"/>
      <c r="AY456" s="81">
        <v>942</v>
      </c>
      <c r="AZ456" s="81">
        <v>3730.1</v>
      </c>
      <c r="BA456" s="81">
        <v>0</v>
      </c>
      <c r="BB456" s="81">
        <v>0</v>
      </c>
      <c r="BC456" s="81">
        <v>0</v>
      </c>
      <c r="BD456" s="81">
        <v>0</v>
      </c>
      <c r="BE456" s="81" t="s">
        <v>564</v>
      </c>
      <c r="BF456" s="82"/>
      <c r="BG456" s="81">
        <v>0</v>
      </c>
      <c r="BH456" s="81">
        <v>0</v>
      </c>
      <c r="BI456" s="81">
        <v>11.897</v>
      </c>
      <c r="BJ456" s="81">
        <v>0</v>
      </c>
      <c r="BK456" s="81">
        <v>4.8029999999999999</v>
      </c>
      <c r="BL456" s="81">
        <v>0</v>
      </c>
      <c r="BM456" s="82"/>
      <c r="BN456" s="81">
        <v>0</v>
      </c>
      <c r="BO456" s="81">
        <v>0</v>
      </c>
      <c r="BP456" s="81">
        <v>2</v>
      </c>
      <c r="BQ456" s="81">
        <v>0</v>
      </c>
      <c r="BR456" s="81">
        <v>1</v>
      </c>
      <c r="BS456" s="81">
        <v>0</v>
      </c>
      <c r="BT456"/>
      <c r="BU456" s="80">
        <v>16.7</v>
      </c>
      <c r="BV456" s="80">
        <v>0</v>
      </c>
      <c r="BW456" s="80">
        <v>0</v>
      </c>
      <c r="BX456" s="80">
        <v>0</v>
      </c>
      <c r="BY456" s="80">
        <v>0</v>
      </c>
      <c r="BZ456" s="80">
        <v>0</v>
      </c>
      <c r="CA456" s="80">
        <v>0</v>
      </c>
      <c r="CB456" s="80">
        <v>0</v>
      </c>
      <c r="CC456" s="80">
        <v>0</v>
      </c>
    </row>
    <row r="457" spans="1:81">
      <c r="A457" s="80" t="s">
        <v>2274</v>
      </c>
      <c r="B457" s="80">
        <v>46</v>
      </c>
      <c r="C457" s="80">
        <v>12</v>
      </c>
      <c r="D457" s="80">
        <v>3</v>
      </c>
      <c r="E457" s="80">
        <v>2015</v>
      </c>
      <c r="F457" s="80" t="s">
        <v>91</v>
      </c>
      <c r="G457" s="80" t="s">
        <v>2262</v>
      </c>
      <c r="H457" s="80" t="s">
        <v>2263</v>
      </c>
      <c r="I457" s="177"/>
      <c r="J457" s="81">
        <v>30.944204375793788</v>
      </c>
      <c r="K457" s="81">
        <v>0.75212156493500637</v>
      </c>
      <c r="L457" s="81">
        <v>0.25963897957263715</v>
      </c>
      <c r="M457" s="81">
        <v>44.969526716266856</v>
      </c>
      <c r="N457" s="81">
        <v>33.146676650987139</v>
      </c>
      <c r="O457" s="81">
        <v>23.160371873548566</v>
      </c>
      <c r="P457" s="81">
        <v>14.407523285581435</v>
      </c>
      <c r="Q457" s="81">
        <v>1.6384265253110746</v>
      </c>
      <c r="R457" s="81">
        <v>0</v>
      </c>
      <c r="S457" s="81">
        <v>5.2215742050157843</v>
      </c>
      <c r="T457" s="82"/>
      <c r="U457" s="81">
        <v>3635899</v>
      </c>
      <c r="V457" s="81">
        <v>308</v>
      </c>
      <c r="W457" s="81">
        <v>10</v>
      </c>
      <c r="X457" s="81">
        <v>6894</v>
      </c>
      <c r="Y457" s="81">
        <v>8688</v>
      </c>
      <c r="Z457" s="81">
        <v>13456</v>
      </c>
      <c r="AA457" s="81">
        <v>2867</v>
      </c>
      <c r="AB457" s="81">
        <v>22550</v>
      </c>
      <c r="AC457" s="81">
        <v>0</v>
      </c>
      <c r="AD457" s="81">
        <v>5.2215742050157843</v>
      </c>
      <c r="AE457" s="82"/>
      <c r="AF457" s="81">
        <v>34847174.773122281</v>
      </c>
      <c r="AG457" s="81">
        <v>577483.73448858003</v>
      </c>
      <c r="AH457" s="81">
        <v>53977.253274429699</v>
      </c>
      <c r="AI457" s="81">
        <v>44357104.600297242</v>
      </c>
      <c r="AJ457" s="81">
        <v>48610769.124895073</v>
      </c>
      <c r="AK457" s="81">
        <v>0</v>
      </c>
      <c r="AL457" s="81">
        <v>0</v>
      </c>
      <c r="AM457" s="81">
        <v>3090382.9063077369</v>
      </c>
      <c r="AN457" s="81">
        <v>0</v>
      </c>
      <c r="AO457" s="81">
        <v>0</v>
      </c>
      <c r="AP457" s="82"/>
      <c r="AQ457" s="81">
        <v>258</v>
      </c>
      <c r="AR457" s="81">
        <v>164</v>
      </c>
      <c r="AS457" s="81">
        <v>0</v>
      </c>
      <c r="AT457" s="81">
        <v>0</v>
      </c>
      <c r="AU457" s="81">
        <v>0</v>
      </c>
      <c r="AV457" s="81">
        <v>0</v>
      </c>
      <c r="AW457" s="81" t="s">
        <v>564</v>
      </c>
      <c r="AX457" s="82"/>
      <c r="AY457" s="81">
        <v>1195.6000000000001</v>
      </c>
      <c r="AZ457" s="81">
        <v>5230.8</v>
      </c>
      <c r="BA457" s="81">
        <v>0</v>
      </c>
      <c r="BB457" s="81">
        <v>0</v>
      </c>
      <c r="BC457" s="81">
        <v>0</v>
      </c>
      <c r="BD457" s="81">
        <v>0</v>
      </c>
      <c r="BE457" s="81" t="s">
        <v>564</v>
      </c>
      <c r="BF457" s="82"/>
      <c r="BG457" s="81">
        <v>0</v>
      </c>
      <c r="BH457" s="81">
        <v>0</v>
      </c>
      <c r="BI457" s="81">
        <v>10.314</v>
      </c>
      <c r="BJ457" s="81">
        <v>0</v>
      </c>
      <c r="BK457" s="81">
        <v>4.7119999999999997</v>
      </c>
      <c r="BL457" s="81">
        <v>0</v>
      </c>
      <c r="BM457" s="82"/>
      <c r="BN457" s="81">
        <v>0</v>
      </c>
      <c r="BO457" s="81">
        <v>0</v>
      </c>
      <c r="BP457" s="81">
        <v>2</v>
      </c>
      <c r="BQ457" s="81">
        <v>0</v>
      </c>
      <c r="BR457" s="81">
        <v>1</v>
      </c>
      <c r="BS457" s="81">
        <v>0</v>
      </c>
      <c r="BT457"/>
      <c r="BU457" s="80">
        <v>15.026</v>
      </c>
      <c r="BV457" s="80">
        <v>0</v>
      </c>
      <c r="BW457" s="80">
        <v>0</v>
      </c>
      <c r="BX457" s="80">
        <v>0</v>
      </c>
      <c r="BY457" s="80">
        <v>0</v>
      </c>
      <c r="BZ457" s="80">
        <v>0</v>
      </c>
      <c r="CA457" s="80">
        <v>0</v>
      </c>
      <c r="CB457" s="80">
        <v>0</v>
      </c>
      <c r="CC457" s="80">
        <v>0</v>
      </c>
    </row>
    <row r="458" spans="1:81">
      <c r="A458" s="80" t="s">
        <v>2275</v>
      </c>
      <c r="B458" s="80">
        <v>47</v>
      </c>
      <c r="C458" s="80">
        <v>13</v>
      </c>
      <c r="D458" s="80">
        <v>3</v>
      </c>
      <c r="E458" s="80">
        <v>2016</v>
      </c>
      <c r="F458" s="80" t="s">
        <v>92</v>
      </c>
      <c r="G458" s="80" t="s">
        <v>2262</v>
      </c>
      <c r="H458" s="80" t="s">
        <v>2263</v>
      </c>
      <c r="I458" s="177"/>
      <c r="J458" s="81">
        <v>28.823227564639815</v>
      </c>
      <c r="K458" s="81">
        <v>0.74774615498836638</v>
      </c>
      <c r="L458" s="81">
        <v>0.24679507017376379</v>
      </c>
      <c r="M458" s="81">
        <v>29.923206966410692</v>
      </c>
      <c r="N458" s="81">
        <v>32.788858297054041</v>
      </c>
      <c r="O458" s="81">
        <v>23.091661592884737</v>
      </c>
      <c r="P458" s="81">
        <v>13.954249394622384</v>
      </c>
      <c r="Q458" s="81">
        <v>1.5857596572896726</v>
      </c>
      <c r="R458" s="81">
        <v>0</v>
      </c>
      <c r="S458" s="81">
        <v>0</v>
      </c>
      <c r="T458" s="82"/>
      <c r="U458" s="81">
        <v>3332603</v>
      </c>
      <c r="V458" s="81">
        <v>308</v>
      </c>
      <c r="W458" s="81">
        <v>10</v>
      </c>
      <c r="X458" s="81">
        <v>6894</v>
      </c>
      <c r="Y458" s="81">
        <v>8755</v>
      </c>
      <c r="Z458" s="81">
        <v>13581</v>
      </c>
      <c r="AA458" s="81">
        <v>2872</v>
      </c>
      <c r="AB458" s="81">
        <v>22451</v>
      </c>
      <c r="AC458" s="81">
        <v>0</v>
      </c>
      <c r="AD458" s="81">
        <v>0</v>
      </c>
      <c r="AE458" s="82"/>
      <c r="AF458" s="81">
        <v>33253100.367269859</v>
      </c>
      <c r="AG458" s="81">
        <v>553432.25745265826</v>
      </c>
      <c r="AH458" s="81">
        <v>39388.991181428493</v>
      </c>
      <c r="AI458" s="81">
        <v>44075198.598708689</v>
      </c>
      <c r="AJ458" s="81">
        <v>48969030.311946847</v>
      </c>
      <c r="AK458" s="81">
        <v>0</v>
      </c>
      <c r="AL458" s="81">
        <v>0</v>
      </c>
      <c r="AM458" s="81">
        <v>3079205.7552464302</v>
      </c>
      <c r="AN458" s="81">
        <v>0</v>
      </c>
      <c r="AO458" s="81">
        <v>0</v>
      </c>
      <c r="AP458" s="82"/>
      <c r="AQ458" s="81">
        <v>288</v>
      </c>
      <c r="AR458" s="81">
        <v>197</v>
      </c>
      <c r="AS458" s="81">
        <v>0</v>
      </c>
      <c r="AT458" s="81">
        <v>0</v>
      </c>
      <c r="AU458" s="81">
        <v>0</v>
      </c>
      <c r="AV458" s="81">
        <v>0</v>
      </c>
      <c r="AW458" s="81" t="s">
        <v>564</v>
      </c>
      <c r="AX458" s="82"/>
      <c r="AY458" s="81">
        <v>1340.3</v>
      </c>
      <c r="AZ458" s="81">
        <v>6044.6</v>
      </c>
      <c r="BA458" s="81">
        <v>0</v>
      </c>
      <c r="BB458" s="81">
        <v>0</v>
      </c>
      <c r="BC458" s="81">
        <v>0</v>
      </c>
      <c r="BD458" s="81">
        <v>0</v>
      </c>
      <c r="BE458" s="81" t="s">
        <v>564</v>
      </c>
      <c r="BF458" s="82"/>
      <c r="BG458" s="81">
        <v>0</v>
      </c>
      <c r="BH458" s="81">
        <v>0</v>
      </c>
      <c r="BI458" s="81">
        <v>4.2649999999999997</v>
      </c>
      <c r="BJ458" s="81">
        <v>0</v>
      </c>
      <c r="BK458" s="81">
        <v>4.7690000000000001</v>
      </c>
      <c r="BL458" s="81">
        <v>0</v>
      </c>
      <c r="BM458" s="82"/>
      <c r="BN458" s="81">
        <v>0</v>
      </c>
      <c r="BO458" s="81">
        <v>0</v>
      </c>
      <c r="BP458" s="81">
        <v>1</v>
      </c>
      <c r="BQ458" s="81">
        <v>0</v>
      </c>
      <c r="BR458" s="81">
        <v>1</v>
      </c>
      <c r="BS458" s="81">
        <v>0</v>
      </c>
      <c r="BT458"/>
      <c r="BU458" s="80">
        <v>9.0340000000000007</v>
      </c>
      <c r="BV458" s="80">
        <v>0</v>
      </c>
      <c r="BW458" s="80">
        <v>0</v>
      </c>
      <c r="BX458" s="80">
        <v>0</v>
      </c>
      <c r="BY458" s="80">
        <v>0</v>
      </c>
      <c r="BZ458" s="80">
        <v>0</v>
      </c>
      <c r="CA458" s="80">
        <v>0</v>
      </c>
      <c r="CB458" s="80">
        <v>0</v>
      </c>
      <c r="CC458" s="80">
        <v>0</v>
      </c>
    </row>
    <row r="459" spans="1:81">
      <c r="A459" s="80" t="s">
        <v>2276</v>
      </c>
      <c r="B459" s="80">
        <v>48</v>
      </c>
      <c r="C459" s="80">
        <v>14</v>
      </c>
      <c r="D459" s="80">
        <v>3</v>
      </c>
      <c r="E459" s="80">
        <v>2017</v>
      </c>
      <c r="F459" s="80" t="s">
        <v>71</v>
      </c>
      <c r="G459" s="80" t="s">
        <v>2262</v>
      </c>
      <c r="H459" s="80" t="s">
        <v>2263</v>
      </c>
      <c r="I459" s="177"/>
      <c r="J459" s="81">
        <v>27.817780325794175</v>
      </c>
      <c r="K459" s="81">
        <v>0.74435299180000059</v>
      </c>
      <c r="L459" s="81">
        <v>0.26493982659170867</v>
      </c>
      <c r="M459" s="81">
        <v>26.496660372149787</v>
      </c>
      <c r="N459" s="81">
        <v>31.871347462995349</v>
      </c>
      <c r="O459" s="81">
        <v>22.843646815580364</v>
      </c>
      <c r="P459" s="81">
        <v>13.740327672284355</v>
      </c>
      <c r="Q459" s="81">
        <v>1.5258367190541462</v>
      </c>
      <c r="R459" s="81">
        <v>0</v>
      </c>
      <c r="S459" s="81">
        <v>0</v>
      </c>
      <c r="T459" s="82"/>
      <c r="U459" s="81">
        <v>3272016</v>
      </c>
      <c r="V459" s="81">
        <v>308</v>
      </c>
      <c r="W459" s="81">
        <v>10</v>
      </c>
      <c r="X459" s="81">
        <v>6894</v>
      </c>
      <c r="Y459" s="81">
        <v>8807</v>
      </c>
      <c r="Z459" s="81">
        <v>13658</v>
      </c>
      <c r="AA459" s="81">
        <v>2846</v>
      </c>
      <c r="AB459" s="81">
        <v>22340</v>
      </c>
      <c r="AC459" s="81">
        <v>0</v>
      </c>
      <c r="AD459" s="81">
        <v>0</v>
      </c>
      <c r="AE459" s="82"/>
      <c r="AF459" s="81">
        <v>32527023.284299642</v>
      </c>
      <c r="AG459" s="81">
        <v>557000.3855226856</v>
      </c>
      <c r="AH459" s="81">
        <v>54279.371383504978</v>
      </c>
      <c r="AI459" s="81">
        <v>41616782.250070721</v>
      </c>
      <c r="AJ459" s="81">
        <v>45329380.096801087</v>
      </c>
      <c r="AK459" s="81">
        <v>0</v>
      </c>
      <c r="AL459" s="81">
        <v>0</v>
      </c>
      <c r="AM459" s="81">
        <v>3068776.1477990858</v>
      </c>
      <c r="AN459" s="81">
        <v>0</v>
      </c>
      <c r="AO459" s="81">
        <v>0</v>
      </c>
      <c r="AP459" s="82"/>
      <c r="AQ459" s="81">
        <v>332</v>
      </c>
      <c r="AR459" s="81">
        <v>211</v>
      </c>
      <c r="AS459" s="81">
        <v>0</v>
      </c>
      <c r="AT459" s="81">
        <v>0</v>
      </c>
      <c r="AU459" s="81">
        <v>0</v>
      </c>
      <c r="AV459" s="81">
        <v>0</v>
      </c>
      <c r="AW459" s="81" t="s">
        <v>564</v>
      </c>
      <c r="AX459" s="82"/>
      <c r="AY459" s="81">
        <v>1580.7</v>
      </c>
      <c r="AZ459" s="81">
        <v>6297.5</v>
      </c>
      <c r="BA459" s="81">
        <v>0</v>
      </c>
      <c r="BB459" s="81">
        <v>0</v>
      </c>
      <c r="BC459" s="81">
        <v>0</v>
      </c>
      <c r="BD459" s="81">
        <v>0</v>
      </c>
      <c r="BE459" s="81" t="s">
        <v>564</v>
      </c>
      <c r="BF459" s="82"/>
      <c r="BG459" s="81">
        <v>0</v>
      </c>
      <c r="BH459" s="81">
        <v>0</v>
      </c>
      <c r="BI459" s="81">
        <v>4.3890000000000002</v>
      </c>
      <c r="BJ459" s="81">
        <v>0</v>
      </c>
      <c r="BK459" s="81">
        <v>4.6849999999999996</v>
      </c>
      <c r="BL459" s="81">
        <v>0</v>
      </c>
      <c r="BM459" s="82"/>
      <c r="BN459" s="81">
        <v>0</v>
      </c>
      <c r="BO459" s="81">
        <v>0</v>
      </c>
      <c r="BP459" s="81">
        <v>1</v>
      </c>
      <c r="BQ459" s="81">
        <v>0</v>
      </c>
      <c r="BR459" s="81">
        <v>1</v>
      </c>
      <c r="BS459" s="81">
        <v>0</v>
      </c>
      <c r="BT459"/>
      <c r="BU459" s="80">
        <v>9.0739999999999998</v>
      </c>
      <c r="BV459" s="80">
        <v>0</v>
      </c>
      <c r="BW459" s="80">
        <v>0</v>
      </c>
      <c r="BX459" s="80">
        <v>0</v>
      </c>
      <c r="BY459" s="80">
        <v>0</v>
      </c>
      <c r="BZ459" s="80">
        <v>0</v>
      </c>
      <c r="CA459" s="80">
        <v>0</v>
      </c>
      <c r="CB459" s="80">
        <v>0</v>
      </c>
      <c r="CC459" s="80">
        <v>0</v>
      </c>
    </row>
    <row r="460" spans="1:81">
      <c r="A460" s="80" t="s">
        <v>2277</v>
      </c>
      <c r="B460" s="80">
        <v>49</v>
      </c>
      <c r="C460" s="80">
        <v>15</v>
      </c>
      <c r="D460" s="80">
        <v>3</v>
      </c>
      <c r="E460" s="80">
        <v>2018</v>
      </c>
      <c r="F460" s="80" t="s">
        <v>93</v>
      </c>
      <c r="G460" s="80" t="s">
        <v>2262</v>
      </c>
      <c r="H460" s="80" t="s">
        <v>2263</v>
      </c>
      <c r="I460" s="177"/>
      <c r="J460" s="81">
        <v>26.626246006326372</v>
      </c>
      <c r="K460" s="81">
        <v>0.70117632640717531</v>
      </c>
      <c r="L460" s="81">
        <v>0.23471229200135532</v>
      </c>
      <c r="M460" s="81">
        <v>27.3970044372929</v>
      </c>
      <c r="N460" s="81">
        <v>29.056766702590071</v>
      </c>
      <c r="O460" s="81">
        <v>22.652427452088919</v>
      </c>
      <c r="P460" s="81">
        <v>13.297640538495147</v>
      </c>
      <c r="Q460" s="81">
        <v>1.4116530417620023</v>
      </c>
      <c r="R460" s="81">
        <v>0</v>
      </c>
      <c r="S460" s="81">
        <v>0</v>
      </c>
      <c r="T460" s="82"/>
      <c r="U460" s="81">
        <v>3339965</v>
      </c>
      <c r="V460" s="81">
        <v>308</v>
      </c>
      <c r="W460" s="81">
        <v>10</v>
      </c>
      <c r="X460" s="81">
        <v>6894</v>
      </c>
      <c r="Y460" s="81">
        <v>8944</v>
      </c>
      <c r="Z460" s="81">
        <v>13803</v>
      </c>
      <c r="AA460" s="81">
        <v>2782</v>
      </c>
      <c r="AB460" s="81">
        <v>22273</v>
      </c>
      <c r="AC460" s="81">
        <v>0</v>
      </c>
      <c r="AD460" s="81">
        <v>0</v>
      </c>
      <c r="AE460" s="82"/>
      <c r="AF460" s="81">
        <v>31618996.328044832</v>
      </c>
      <c r="AG460" s="81">
        <v>497018.00126818131</v>
      </c>
      <c r="AH460" s="81">
        <v>51147.209372753343</v>
      </c>
      <c r="AI460" s="81">
        <v>42383463.642933682</v>
      </c>
      <c r="AJ460" s="81">
        <v>42424528.536106408</v>
      </c>
      <c r="AK460" s="81">
        <v>0</v>
      </c>
      <c r="AL460" s="81">
        <v>0</v>
      </c>
      <c r="AM460" s="81">
        <v>3065903.1888805539</v>
      </c>
      <c r="AN460" s="81">
        <v>0</v>
      </c>
      <c r="AO460" s="81">
        <v>0</v>
      </c>
      <c r="AP460" s="82"/>
      <c r="AQ460" s="81">
        <v>369</v>
      </c>
      <c r="AR460" s="81">
        <v>229</v>
      </c>
      <c r="AS460" s="81">
        <v>0</v>
      </c>
      <c r="AT460" s="81">
        <v>0</v>
      </c>
      <c r="AU460" s="81">
        <v>0</v>
      </c>
      <c r="AV460" s="81">
        <v>0</v>
      </c>
      <c r="AW460" s="81" t="s">
        <v>564</v>
      </c>
      <c r="AX460" s="82"/>
      <c r="AY460" s="81">
        <v>1755.2</v>
      </c>
      <c r="AZ460" s="81">
        <v>6675.1</v>
      </c>
      <c r="BA460" s="81">
        <v>0</v>
      </c>
      <c r="BB460" s="81">
        <v>0</v>
      </c>
      <c r="BC460" s="81">
        <v>0</v>
      </c>
      <c r="BD460" s="81">
        <v>0</v>
      </c>
      <c r="BE460" s="81" t="s">
        <v>564</v>
      </c>
      <c r="BF460" s="82"/>
      <c r="BG460" s="81">
        <v>0</v>
      </c>
      <c r="BH460" s="81">
        <v>0</v>
      </c>
      <c r="BI460" s="81">
        <v>4.0330000000000004</v>
      </c>
      <c r="BJ460" s="81">
        <v>0</v>
      </c>
      <c r="BK460" s="81">
        <v>4.3440000000000003</v>
      </c>
      <c r="BL460" s="81">
        <v>0</v>
      </c>
      <c r="BM460" s="82"/>
      <c r="BN460" s="81">
        <v>0</v>
      </c>
      <c r="BO460" s="81">
        <v>0</v>
      </c>
      <c r="BP460" s="81">
        <v>1</v>
      </c>
      <c r="BQ460" s="81">
        <v>0</v>
      </c>
      <c r="BR460" s="81">
        <v>1</v>
      </c>
      <c r="BS460" s="81">
        <v>0</v>
      </c>
      <c r="BT460"/>
      <c r="BU460" s="80">
        <v>8.3770000000000007</v>
      </c>
      <c r="BV460" s="80">
        <v>0</v>
      </c>
      <c r="BW460" s="80">
        <v>0</v>
      </c>
      <c r="BX460" s="80">
        <v>0</v>
      </c>
      <c r="BY460" s="80">
        <v>0</v>
      </c>
      <c r="BZ460" s="80">
        <v>0</v>
      </c>
      <c r="CA460" s="80">
        <v>0</v>
      </c>
      <c r="CB460" s="80">
        <v>0</v>
      </c>
      <c r="CC460" s="80">
        <v>0</v>
      </c>
    </row>
    <row r="461" spans="1:81">
      <c r="A461" s="80" t="s">
        <v>2278</v>
      </c>
      <c r="B461" s="80">
        <v>50</v>
      </c>
      <c r="C461" s="80">
        <v>16</v>
      </c>
      <c r="D461" s="80">
        <v>3</v>
      </c>
      <c r="E461" s="80">
        <v>2019</v>
      </c>
      <c r="F461" s="80" t="s">
        <v>73</v>
      </c>
      <c r="G461" s="80" t="s">
        <v>2262</v>
      </c>
      <c r="H461" s="80" t="s">
        <v>2263</v>
      </c>
      <c r="I461" s="177"/>
      <c r="J461" s="81">
        <v>27.21520918483246</v>
      </c>
      <c r="K461" s="81">
        <v>0.63750819065204989</v>
      </c>
      <c r="L461" s="81">
        <v>0.23578141915064008</v>
      </c>
      <c r="M461" s="81">
        <v>28.130536443430497</v>
      </c>
      <c r="N461" s="81">
        <v>27.912685396937714</v>
      </c>
      <c r="O461" s="81">
        <v>22.053496559851233</v>
      </c>
      <c r="P461" s="81">
        <v>13.402732483239783</v>
      </c>
      <c r="Q461" s="81">
        <v>1.3716012735694358</v>
      </c>
      <c r="R461" s="81">
        <v>0</v>
      </c>
      <c r="S461" s="81">
        <v>0</v>
      </c>
      <c r="T461" s="82"/>
      <c r="U461" s="81">
        <v>3588337</v>
      </c>
      <c r="V461" s="81">
        <v>308</v>
      </c>
      <c r="W461" s="81">
        <v>10</v>
      </c>
      <c r="X461" s="81">
        <v>6894</v>
      </c>
      <c r="Y461" s="81">
        <v>9044</v>
      </c>
      <c r="Z461" s="81">
        <v>13807</v>
      </c>
      <c r="AA461" s="81">
        <v>2783</v>
      </c>
      <c r="AB461" s="81">
        <v>22227</v>
      </c>
      <c r="AC461" s="81">
        <v>0</v>
      </c>
      <c r="AD461" s="81">
        <v>0</v>
      </c>
      <c r="AE461" s="82"/>
      <c r="AF461" s="81">
        <v>34173347.57735429</v>
      </c>
      <c r="AG461" s="81">
        <v>482375.30440942151</v>
      </c>
      <c r="AH461" s="81">
        <v>53914.126203156782</v>
      </c>
      <c r="AI461" s="81">
        <v>47052544.212825462</v>
      </c>
      <c r="AJ461" s="81">
        <v>42139529.103924416</v>
      </c>
      <c r="AK461" s="81">
        <v>0</v>
      </c>
      <c r="AL461" s="81">
        <v>0</v>
      </c>
      <c r="AM461" s="81">
        <v>3027150.0752335847</v>
      </c>
      <c r="AN461" s="81">
        <v>0</v>
      </c>
      <c r="AO461" s="81">
        <v>0</v>
      </c>
      <c r="AP461" s="82"/>
      <c r="AQ461" s="81">
        <v>429</v>
      </c>
      <c r="AR461" s="81">
        <v>240</v>
      </c>
      <c r="AS461" s="81">
        <v>0</v>
      </c>
      <c r="AT461" s="81">
        <v>0</v>
      </c>
      <c r="AU461" s="81">
        <v>0</v>
      </c>
      <c r="AV461" s="81">
        <v>0</v>
      </c>
      <c r="AW461" s="81" t="s">
        <v>564</v>
      </c>
      <c r="AX461" s="82"/>
      <c r="AY461" s="81">
        <v>2044.900000000001</v>
      </c>
      <c r="AZ461" s="81">
        <v>6943.2000000000007</v>
      </c>
      <c r="BA461" s="81">
        <v>0</v>
      </c>
      <c r="BB461" s="81">
        <v>0</v>
      </c>
      <c r="BC461" s="81">
        <v>0</v>
      </c>
      <c r="BD461" s="81">
        <v>0</v>
      </c>
      <c r="BE461" s="81" t="s">
        <v>564</v>
      </c>
      <c r="BF461" s="82"/>
      <c r="BG461" s="81">
        <v>0</v>
      </c>
      <c r="BH461" s="81">
        <v>0</v>
      </c>
      <c r="BI461" s="81">
        <v>3.5019999999999998</v>
      </c>
      <c r="BJ461" s="81">
        <v>0</v>
      </c>
      <c r="BK461" s="81">
        <v>4.423</v>
      </c>
      <c r="BL461" s="81">
        <v>0</v>
      </c>
      <c r="BM461" s="82"/>
      <c r="BN461" s="81">
        <v>0</v>
      </c>
      <c r="BO461" s="81">
        <v>0</v>
      </c>
      <c r="BP461" s="81">
        <v>1</v>
      </c>
      <c r="BQ461" s="81">
        <v>0</v>
      </c>
      <c r="BR461" s="81">
        <v>1</v>
      </c>
      <c r="BS461" s="81">
        <v>0</v>
      </c>
      <c r="BT461"/>
      <c r="BU461" s="80">
        <v>7.9249999999999998</v>
      </c>
      <c r="BV461" s="80">
        <v>0</v>
      </c>
      <c r="BW461" s="80">
        <v>0</v>
      </c>
      <c r="BX461" s="80">
        <v>0</v>
      </c>
      <c r="BY461" s="80">
        <v>0</v>
      </c>
      <c r="BZ461" s="80">
        <v>0</v>
      </c>
      <c r="CA461" s="80">
        <v>0</v>
      </c>
      <c r="CB461" s="80">
        <v>0</v>
      </c>
      <c r="CC461" s="80">
        <v>0</v>
      </c>
    </row>
    <row r="462" spans="1:81">
      <c r="A462" s="80" t="s">
        <v>2279</v>
      </c>
      <c r="B462" s="80">
        <v>51</v>
      </c>
      <c r="C462" s="80">
        <v>17</v>
      </c>
      <c r="D462" s="80">
        <v>3</v>
      </c>
      <c r="E462" s="80">
        <v>2020</v>
      </c>
      <c r="F462" s="80" t="s">
        <v>218</v>
      </c>
      <c r="G462" s="174" t="s">
        <v>2262</v>
      </c>
      <c r="H462" s="80" t="s">
        <v>2263</v>
      </c>
      <c r="I462" s="177"/>
      <c r="J462" s="81">
        <v>29.215965407945859</v>
      </c>
      <c r="K462" s="81">
        <v>0.5841557529755228</v>
      </c>
      <c r="L462" s="81">
        <v>0.23980684444351136</v>
      </c>
      <c r="M462" s="81">
        <v>25.70652290112324</v>
      </c>
      <c r="N462" s="81">
        <v>27.38288845362203</v>
      </c>
      <c r="O462" s="81">
        <v>19.400351886922994</v>
      </c>
      <c r="P462" s="81">
        <v>12.446701564539239</v>
      </c>
      <c r="Q462" s="81">
        <v>1.3028502275693681</v>
      </c>
      <c r="R462" s="81">
        <v>0</v>
      </c>
      <c r="S462" s="81">
        <v>0</v>
      </c>
      <c r="T462" s="82"/>
      <c r="U462" s="81">
        <v>3698120</v>
      </c>
      <c r="V462" s="81">
        <v>256</v>
      </c>
      <c r="W462" s="81">
        <v>12</v>
      </c>
      <c r="X462" s="81">
        <v>7169</v>
      </c>
      <c r="Y462" s="81">
        <v>9143</v>
      </c>
      <c r="Z462" s="81">
        <v>13863</v>
      </c>
      <c r="AA462" s="81">
        <v>2808</v>
      </c>
      <c r="AB462" s="81">
        <v>22096</v>
      </c>
      <c r="AC462" s="81">
        <v>0</v>
      </c>
      <c r="AD462" s="81">
        <v>0</v>
      </c>
      <c r="AE462" s="82"/>
      <c r="AF462" s="81">
        <v>36682405.041444361</v>
      </c>
      <c r="AG462" s="81">
        <v>431053.30195178301</v>
      </c>
      <c r="AH462" s="81">
        <v>58209.874321363735</v>
      </c>
      <c r="AI462" s="81">
        <v>45382913.151662201</v>
      </c>
      <c r="AJ462" s="81">
        <v>46424386.598178253</v>
      </c>
      <c r="AK462" s="81"/>
      <c r="AL462" s="81"/>
      <c r="AM462" s="81">
        <v>2883773.4916802314</v>
      </c>
      <c r="AN462" s="81"/>
      <c r="AO462" s="81"/>
      <c r="AP462" s="82"/>
      <c r="AQ462" s="81">
        <v>485</v>
      </c>
      <c r="AR462" s="81">
        <v>242</v>
      </c>
      <c r="AS462" s="81">
        <v>0</v>
      </c>
      <c r="AT462" s="81">
        <v>0</v>
      </c>
      <c r="AU462" s="81">
        <v>0</v>
      </c>
      <c r="AV462" s="81">
        <v>0</v>
      </c>
      <c r="AW462" s="81">
        <v>0</v>
      </c>
      <c r="AX462" s="82"/>
      <c r="AY462" s="81">
        <v>2364.3000000000011</v>
      </c>
      <c r="AZ462" s="81">
        <v>7003.5999999999995</v>
      </c>
      <c r="BA462" s="81">
        <v>0</v>
      </c>
      <c r="BB462" s="81">
        <v>0</v>
      </c>
      <c r="BC462" s="81">
        <v>0</v>
      </c>
      <c r="BD462" s="81">
        <v>0</v>
      </c>
      <c r="BE462" s="81">
        <v>0</v>
      </c>
      <c r="BF462" s="82"/>
      <c r="BG462" s="81">
        <v>0</v>
      </c>
      <c r="BH462" s="81">
        <v>0</v>
      </c>
      <c r="BI462" s="81">
        <v>2.6339999999999999</v>
      </c>
      <c r="BJ462" s="81">
        <v>0</v>
      </c>
      <c r="BK462" s="81">
        <v>4.1689999999999996</v>
      </c>
      <c r="BL462" s="81">
        <v>0</v>
      </c>
      <c r="BM462" s="82"/>
      <c r="BN462" s="81">
        <v>0</v>
      </c>
      <c r="BO462" s="81">
        <v>0</v>
      </c>
      <c r="BP462" s="81">
        <v>1</v>
      </c>
      <c r="BQ462" s="81">
        <v>0</v>
      </c>
      <c r="BR462" s="81">
        <v>1</v>
      </c>
      <c r="BS462" s="81">
        <v>0</v>
      </c>
      <c r="BT462"/>
      <c r="BU462" s="80">
        <v>6.8029999999999999</v>
      </c>
      <c r="BV462" s="80">
        <v>0</v>
      </c>
      <c r="BW462" s="80">
        <v>0</v>
      </c>
      <c r="BX462" s="80">
        <v>0</v>
      </c>
      <c r="BY462" s="80">
        <v>0</v>
      </c>
      <c r="BZ462" s="80">
        <v>0</v>
      </c>
      <c r="CA462" s="80">
        <v>0</v>
      </c>
      <c r="CB462" s="80">
        <v>0</v>
      </c>
      <c r="CC462" s="80">
        <v>0</v>
      </c>
    </row>
    <row r="463" spans="1:81">
      <c r="A463" s="80" t="s">
        <v>2280</v>
      </c>
      <c r="B463" s="80">
        <v>51</v>
      </c>
      <c r="C463" s="80">
        <v>18</v>
      </c>
      <c r="D463" s="80">
        <v>3</v>
      </c>
      <c r="E463" s="80">
        <v>2021</v>
      </c>
      <c r="F463" s="80" t="s">
        <v>75</v>
      </c>
      <c r="G463" s="174" t="s">
        <v>2262</v>
      </c>
      <c r="H463" s="80" t="s">
        <v>2263</v>
      </c>
      <c r="I463" s="177"/>
      <c r="J463" s="81">
        <v>22.27013192531907</v>
      </c>
      <c r="K463" s="81">
        <v>0.63689444373284654</v>
      </c>
      <c r="L463" s="81">
        <v>0.27002300825825715</v>
      </c>
      <c r="M463" s="81">
        <v>29.215170833442773</v>
      </c>
      <c r="N463" s="81">
        <v>27.08469848120432</v>
      </c>
      <c r="O463" s="81">
        <v>18.849204263196654</v>
      </c>
      <c r="P463" s="81">
        <v>12.676819141956138</v>
      </c>
      <c r="Q463" s="81">
        <v>1.3118620305405893</v>
      </c>
      <c r="R463" s="81">
        <v>0</v>
      </c>
      <c r="S463" s="81">
        <v>0</v>
      </c>
      <c r="T463" s="82"/>
      <c r="U463" s="81">
        <v>3027424</v>
      </c>
      <c r="V463" s="81">
        <v>256</v>
      </c>
      <c r="W463" s="81">
        <v>12</v>
      </c>
      <c r="X463" s="81">
        <v>7169</v>
      </c>
      <c r="Y463" s="81">
        <v>9189</v>
      </c>
      <c r="Z463" s="81">
        <v>13869</v>
      </c>
      <c r="AA463" s="81">
        <v>2789</v>
      </c>
      <c r="AB463" s="81">
        <v>21985</v>
      </c>
      <c r="AC463" s="81">
        <v>0</v>
      </c>
      <c r="AD463" s="81">
        <v>0</v>
      </c>
      <c r="AE463" s="82"/>
      <c r="AF463" s="81">
        <v>27152732.468228951</v>
      </c>
      <c r="AG463" s="81">
        <v>439467.79156995408</v>
      </c>
      <c r="AH463" s="81">
        <v>62629.234834402843</v>
      </c>
      <c r="AI463" s="81">
        <v>44824930.27273085</v>
      </c>
      <c r="AJ463" s="81">
        <v>44802555.286695421</v>
      </c>
      <c r="AK463" s="81">
        <v>0</v>
      </c>
      <c r="AL463" s="81">
        <v>0</v>
      </c>
      <c r="AM463" s="81">
        <v>2885836.5734545472</v>
      </c>
      <c r="AN463" s="81">
        <v>0</v>
      </c>
      <c r="AO463" s="81">
        <v>0</v>
      </c>
      <c r="AP463" s="82"/>
      <c r="AQ463" s="81">
        <v>552</v>
      </c>
      <c r="AR463" s="81">
        <v>244</v>
      </c>
      <c r="AS463" s="81">
        <v>0</v>
      </c>
      <c r="AT463" s="81">
        <v>0</v>
      </c>
      <c r="AU463" s="81">
        <v>0</v>
      </c>
      <c r="AV463" s="81">
        <v>0</v>
      </c>
      <c r="AW463" s="81"/>
      <c r="AX463" s="82"/>
      <c r="AY463" s="81">
        <v>2729.2000000000021</v>
      </c>
      <c r="AZ463" s="81">
        <v>7058</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2281</v>
      </c>
      <c r="B464" s="80">
        <v>51</v>
      </c>
      <c r="C464" s="80">
        <v>19</v>
      </c>
      <c r="D464" s="80">
        <v>3</v>
      </c>
      <c r="E464" s="80">
        <v>2022</v>
      </c>
      <c r="F464" s="80" t="s">
        <v>568</v>
      </c>
      <c r="G464" s="80" t="s">
        <v>2262</v>
      </c>
      <c r="H464" s="80" t="s">
        <v>2263</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635</v>
      </c>
      <c r="AR464" s="81">
        <v>245</v>
      </c>
      <c r="AS464" s="81">
        <v>0</v>
      </c>
      <c r="AT464" s="81">
        <v>0</v>
      </c>
      <c r="AU464" s="81">
        <v>0</v>
      </c>
      <c r="AV464" s="81">
        <v>0</v>
      </c>
      <c r="AW464" s="81"/>
      <c r="AX464" s="82"/>
      <c r="AY464" s="81">
        <v>3214.5000000000045</v>
      </c>
      <c r="AZ464" s="81">
        <v>7068</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2282</v>
      </c>
      <c r="B465" s="80">
        <v>290</v>
      </c>
      <c r="C465" s="80">
        <v>1</v>
      </c>
      <c r="D465" s="80">
        <v>18</v>
      </c>
      <c r="E465" s="80">
        <v>1990</v>
      </c>
      <c r="F465" s="80" t="s">
        <v>562</v>
      </c>
      <c r="G465" s="80" t="s">
        <v>2283</v>
      </c>
      <c r="H465" s="80" t="s">
        <v>2284</v>
      </c>
      <c r="I465" s="177"/>
      <c r="J465" s="81">
        <v>112.99586494388478</v>
      </c>
      <c r="K465" s="81">
        <v>3.9058092769103787</v>
      </c>
      <c r="L465" s="81">
        <v>5.5493299187889633</v>
      </c>
      <c r="M465" s="81">
        <v>19.243156851966692</v>
      </c>
      <c r="N465" s="81">
        <v>31.445215756324821</v>
      </c>
      <c r="O465" s="81">
        <v>21.047298512820173</v>
      </c>
      <c r="P465" s="81">
        <v>31.975474805417033</v>
      </c>
      <c r="Q465" s="81">
        <v>1.8356672041629662</v>
      </c>
      <c r="R465" s="81">
        <v>0</v>
      </c>
      <c r="S465" s="81">
        <v>1.8506426572849188</v>
      </c>
      <c r="T465" s="82"/>
      <c r="U465" s="81">
        <v>6809219</v>
      </c>
      <c r="V465" s="81">
        <v>1401</v>
      </c>
      <c r="W465" s="81">
        <v>53</v>
      </c>
      <c r="X465" s="81">
        <v>6333</v>
      </c>
      <c r="Y465" s="81">
        <v>7701</v>
      </c>
      <c r="Z465" s="81">
        <v>8657</v>
      </c>
      <c r="AA465" s="81">
        <v>7764</v>
      </c>
      <c r="AB465" s="81">
        <v>29805</v>
      </c>
      <c r="AC465" s="81">
        <v>0</v>
      </c>
      <c r="AD465" s="81">
        <v>1.8506426572849188</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2285</v>
      </c>
      <c r="B466" s="80">
        <v>291</v>
      </c>
      <c r="C466" s="80">
        <v>2</v>
      </c>
      <c r="D466" s="80">
        <v>18</v>
      </c>
      <c r="E466" s="80">
        <v>2005</v>
      </c>
      <c r="F466" s="80" t="s">
        <v>565</v>
      </c>
      <c r="G466" s="80" t="s">
        <v>2283</v>
      </c>
      <c r="H466" s="80" t="s">
        <v>2284</v>
      </c>
      <c r="I466" s="177"/>
      <c r="J466" s="81">
        <v>149.30245178003412</v>
      </c>
      <c r="K466" s="81">
        <v>2.2473615299328298</v>
      </c>
      <c r="L466" s="81">
        <v>2.2080781289322613</v>
      </c>
      <c r="M466" s="81">
        <v>24.734058318519715</v>
      </c>
      <c r="N466" s="81">
        <v>37.07509653473673</v>
      </c>
      <c r="O466" s="81">
        <v>31.304753475112786</v>
      </c>
      <c r="P466" s="81">
        <v>26.194308213350258</v>
      </c>
      <c r="Q466" s="81">
        <v>1.6147369177068427</v>
      </c>
      <c r="R466" s="81">
        <v>0</v>
      </c>
      <c r="S466" s="81">
        <v>0</v>
      </c>
      <c r="T466" s="82"/>
      <c r="U466" s="81">
        <v>10777949</v>
      </c>
      <c r="V466" s="81">
        <v>957</v>
      </c>
      <c r="W466" s="81">
        <v>13</v>
      </c>
      <c r="X466" s="81">
        <v>4658</v>
      </c>
      <c r="Y466" s="81">
        <v>7809</v>
      </c>
      <c r="Z466" s="81">
        <v>14900</v>
      </c>
      <c r="AA466" s="81">
        <v>5209</v>
      </c>
      <c r="AB466" s="81">
        <v>27408</v>
      </c>
      <c r="AC466" s="81">
        <v>0</v>
      </c>
      <c r="AD466" s="81">
        <v>0</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2286</v>
      </c>
      <c r="B467" s="80">
        <v>292</v>
      </c>
      <c r="C467" s="80">
        <v>3</v>
      </c>
      <c r="D467" s="80">
        <v>18</v>
      </c>
      <c r="E467" s="80">
        <v>2006</v>
      </c>
      <c r="F467" s="80" t="s">
        <v>566</v>
      </c>
      <c r="G467" s="80" t="s">
        <v>2283</v>
      </c>
      <c r="H467" s="80" t="s">
        <v>2284</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2287</v>
      </c>
      <c r="B468" s="80">
        <v>293</v>
      </c>
      <c r="C468" s="80">
        <v>4</v>
      </c>
      <c r="D468" s="80">
        <v>18</v>
      </c>
      <c r="E468" s="80">
        <v>2007</v>
      </c>
      <c r="F468" s="80" t="s">
        <v>567</v>
      </c>
      <c r="G468" s="80" t="s">
        <v>2283</v>
      </c>
      <c r="H468" s="80" t="s">
        <v>2284</v>
      </c>
      <c r="I468" s="177"/>
      <c r="J468" s="81">
        <v>190.4155115383964</v>
      </c>
      <c r="K468" s="81">
        <v>2.7035450591693548</v>
      </c>
      <c r="L468" s="81">
        <v>2.7880046248577561</v>
      </c>
      <c r="M468" s="81">
        <v>35.621963053072058</v>
      </c>
      <c r="N468" s="81">
        <v>56.050797600058033</v>
      </c>
      <c r="O468" s="81">
        <v>30.234971000886297</v>
      </c>
      <c r="P468" s="81">
        <v>25.389525012448065</v>
      </c>
      <c r="Q468" s="81">
        <v>1.6647170069196311</v>
      </c>
      <c r="R468" s="81">
        <v>0</v>
      </c>
      <c r="S468" s="81">
        <v>4.7045464784991458</v>
      </c>
      <c r="T468" s="82"/>
      <c r="U468" s="81">
        <v>11926555</v>
      </c>
      <c r="V468" s="81">
        <v>925</v>
      </c>
      <c r="W468" s="81">
        <v>39</v>
      </c>
      <c r="X468" s="81">
        <v>5861</v>
      </c>
      <c r="Y468" s="81">
        <v>8061</v>
      </c>
      <c r="Z468" s="81">
        <v>14960</v>
      </c>
      <c r="AA468" s="81">
        <v>4972</v>
      </c>
      <c r="AB468" s="81">
        <v>26762</v>
      </c>
      <c r="AC468" s="81">
        <v>0</v>
      </c>
      <c r="AD468" s="81">
        <v>4.7045464784991458</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2288</v>
      </c>
      <c r="B469" s="80">
        <v>294</v>
      </c>
      <c r="C469" s="80">
        <v>5</v>
      </c>
      <c r="D469" s="80">
        <v>18</v>
      </c>
      <c r="E469" s="80">
        <v>2008</v>
      </c>
      <c r="F469" s="80" t="s">
        <v>84</v>
      </c>
      <c r="G469" s="80" t="s">
        <v>2283</v>
      </c>
      <c r="H469" s="80" t="s">
        <v>2284</v>
      </c>
      <c r="I469" s="177"/>
      <c r="J469" s="81">
        <v>145.21955215835237</v>
      </c>
      <c r="K469" s="81">
        <v>1.8767981366553439</v>
      </c>
      <c r="L469" s="81">
        <v>2.3891345257542027</v>
      </c>
      <c r="M469" s="81">
        <v>36.364013857102549</v>
      </c>
      <c r="N469" s="81">
        <v>50.895946527743675</v>
      </c>
      <c r="O469" s="81">
        <v>29.364009026654696</v>
      </c>
      <c r="P469" s="81">
        <v>24.513876712352623</v>
      </c>
      <c r="Q469" s="81">
        <v>1.6180982978690426</v>
      </c>
      <c r="R469" s="81">
        <v>0</v>
      </c>
      <c r="S469" s="81">
        <v>3.3318367927271497</v>
      </c>
      <c r="T469" s="82"/>
      <c r="U469" s="81">
        <v>11988977</v>
      </c>
      <c r="V469" s="81">
        <v>925</v>
      </c>
      <c r="W469" s="81">
        <v>39</v>
      </c>
      <c r="X469" s="81">
        <v>5861</v>
      </c>
      <c r="Y469" s="81">
        <v>8050</v>
      </c>
      <c r="Z469" s="81">
        <v>15039</v>
      </c>
      <c r="AA469" s="81">
        <v>4806</v>
      </c>
      <c r="AB469" s="81">
        <v>26440</v>
      </c>
      <c r="AC469" s="81">
        <v>0</v>
      </c>
      <c r="AD469" s="81">
        <v>3.3318367927271497</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2289</v>
      </c>
      <c r="B470" s="80">
        <v>295</v>
      </c>
      <c r="C470" s="80">
        <v>6</v>
      </c>
      <c r="D470" s="80">
        <v>18</v>
      </c>
      <c r="E470" s="80">
        <v>2009</v>
      </c>
      <c r="F470" s="80" t="s">
        <v>85</v>
      </c>
      <c r="G470" s="80" t="s">
        <v>2283</v>
      </c>
      <c r="H470" s="80" t="s">
        <v>2284</v>
      </c>
      <c r="I470" s="177"/>
      <c r="J470" s="81">
        <v>155.69825694800267</v>
      </c>
      <c r="K470" s="81">
        <v>1.4997239493344725</v>
      </c>
      <c r="L470" s="81">
        <v>3.6848568405625755</v>
      </c>
      <c r="M470" s="81">
        <v>34.843250988298166</v>
      </c>
      <c r="N470" s="81">
        <v>36.97504648122289</v>
      </c>
      <c r="O470" s="81">
        <v>29.824473915780363</v>
      </c>
      <c r="P470" s="81">
        <v>23.341810414624412</v>
      </c>
      <c r="Q470" s="81">
        <v>1.5268303204563238</v>
      </c>
      <c r="R470" s="81">
        <v>0</v>
      </c>
      <c r="S470" s="81">
        <v>3.5460549216021588</v>
      </c>
      <c r="T470" s="82"/>
      <c r="U470" s="81">
        <v>11735865</v>
      </c>
      <c r="V470" s="81">
        <v>846</v>
      </c>
      <c r="W470" s="81">
        <v>81</v>
      </c>
      <c r="X470" s="81">
        <v>6358</v>
      </c>
      <c r="Y470" s="81">
        <v>8010</v>
      </c>
      <c r="Z470" s="81">
        <v>15077</v>
      </c>
      <c r="AA470" s="81">
        <v>4698</v>
      </c>
      <c r="AB470" s="81">
        <v>26190</v>
      </c>
      <c r="AC470" s="81">
        <v>0</v>
      </c>
      <c r="AD470" s="81">
        <v>3.5460549216021588</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44.335000000000001</v>
      </c>
      <c r="BJ470" s="81">
        <v>0</v>
      </c>
      <c r="BK470" s="81">
        <v>3.87</v>
      </c>
      <c r="BL470" s="81">
        <v>0</v>
      </c>
      <c r="BM470" s="82"/>
      <c r="BN470" s="81">
        <v>0</v>
      </c>
      <c r="BO470" s="81">
        <v>0</v>
      </c>
      <c r="BP470" s="81">
        <v>6</v>
      </c>
      <c r="BQ470" s="81">
        <v>0</v>
      </c>
      <c r="BR470" s="81">
        <v>1</v>
      </c>
      <c r="BS470" s="81">
        <v>0</v>
      </c>
      <c r="BT470"/>
      <c r="BU470" s="80"/>
      <c r="BV470" s="80"/>
      <c r="BW470" s="80"/>
      <c r="BX470" s="80"/>
      <c r="BY470" s="80"/>
      <c r="BZ470" s="80"/>
      <c r="CA470" s="80"/>
      <c r="CB470" s="80"/>
      <c r="CC470" s="80"/>
    </row>
    <row r="471" spans="1:81">
      <c r="A471" s="80" t="s">
        <v>2290</v>
      </c>
      <c r="B471" s="80">
        <v>296</v>
      </c>
      <c r="C471" s="80">
        <v>7</v>
      </c>
      <c r="D471" s="80">
        <v>18</v>
      </c>
      <c r="E471" s="80">
        <v>2010</v>
      </c>
      <c r="F471" s="80" t="s">
        <v>86</v>
      </c>
      <c r="G471" s="80" t="s">
        <v>2283</v>
      </c>
      <c r="H471" s="80" t="s">
        <v>2284</v>
      </c>
      <c r="I471" s="177"/>
      <c r="J471" s="81">
        <v>151.01490460555772</v>
      </c>
      <c r="K471" s="81">
        <v>1.6909139944749325</v>
      </c>
      <c r="L471" s="81">
        <v>3.4645861333403003</v>
      </c>
      <c r="M471" s="81">
        <v>40.631901903920237</v>
      </c>
      <c r="N471" s="81">
        <v>41.840392900628544</v>
      </c>
      <c r="O471" s="81">
        <v>29.704247526354528</v>
      </c>
      <c r="P471" s="81">
        <v>23.700173721084454</v>
      </c>
      <c r="Q471" s="81">
        <v>1.5760323508293492</v>
      </c>
      <c r="R471" s="81">
        <v>0</v>
      </c>
      <c r="S471" s="81">
        <v>3.7942844345295903</v>
      </c>
      <c r="T471" s="82"/>
      <c r="U471" s="81">
        <v>11467921</v>
      </c>
      <c r="V471" s="81">
        <v>846</v>
      </c>
      <c r="W471" s="81">
        <v>81</v>
      </c>
      <c r="X471" s="81">
        <v>6358</v>
      </c>
      <c r="Y471" s="81">
        <v>7991</v>
      </c>
      <c r="Z471" s="81">
        <v>15086</v>
      </c>
      <c r="AA471" s="81">
        <v>4651</v>
      </c>
      <c r="AB471" s="81">
        <v>25904</v>
      </c>
      <c r="AC471" s="81">
        <v>0</v>
      </c>
      <c r="AD471" s="81">
        <v>3.7942844345295903</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36.948999999999998</v>
      </c>
      <c r="BJ471" s="81">
        <v>0</v>
      </c>
      <c r="BK471" s="81">
        <v>3.641</v>
      </c>
      <c r="BL471" s="81">
        <v>0</v>
      </c>
      <c r="BM471" s="82"/>
      <c r="BN471" s="81">
        <v>0</v>
      </c>
      <c r="BO471" s="81">
        <v>0</v>
      </c>
      <c r="BP471" s="81">
        <v>5</v>
      </c>
      <c r="BQ471" s="81">
        <v>0</v>
      </c>
      <c r="BR471" s="81">
        <v>1</v>
      </c>
      <c r="BS471" s="81">
        <v>0</v>
      </c>
      <c r="BT471"/>
      <c r="BU471" s="80">
        <v>40.590000000000003</v>
      </c>
      <c r="BV471" s="80">
        <v>0</v>
      </c>
      <c r="BW471" s="80">
        <v>0</v>
      </c>
      <c r="BX471" s="80">
        <v>0</v>
      </c>
      <c r="BY471" s="80">
        <v>0</v>
      </c>
      <c r="BZ471" s="80">
        <v>0</v>
      </c>
      <c r="CA471" s="80">
        <v>0</v>
      </c>
      <c r="CB471" s="80">
        <v>0</v>
      </c>
      <c r="CC471" s="80">
        <v>0</v>
      </c>
    </row>
    <row r="472" spans="1:81">
      <c r="A472" s="80" t="s">
        <v>2291</v>
      </c>
      <c r="B472" s="80">
        <v>297</v>
      </c>
      <c r="C472" s="80">
        <v>8</v>
      </c>
      <c r="D472" s="80">
        <v>18</v>
      </c>
      <c r="E472" s="80">
        <v>2011</v>
      </c>
      <c r="F472" s="80" t="s">
        <v>87</v>
      </c>
      <c r="G472" s="80" t="s">
        <v>2283</v>
      </c>
      <c r="H472" s="80" t="s">
        <v>2284</v>
      </c>
      <c r="I472" s="177"/>
      <c r="J472" s="81">
        <v>229.02121296759137</v>
      </c>
      <c r="K472" s="81">
        <v>2.2886025961265388</v>
      </c>
      <c r="L472" s="81">
        <v>3.7104009486547644</v>
      </c>
      <c r="M472" s="81">
        <v>48.411325204330531</v>
      </c>
      <c r="N472" s="81">
        <v>56.153978801832501</v>
      </c>
      <c r="O472" s="81">
        <v>29.301972381551519</v>
      </c>
      <c r="P472" s="81">
        <v>22.787646711411451</v>
      </c>
      <c r="Q472" s="81">
        <v>1.7986702332131137</v>
      </c>
      <c r="R472" s="81">
        <v>0</v>
      </c>
      <c r="S472" s="81">
        <v>3.3768466493847287</v>
      </c>
      <c r="T472" s="82"/>
      <c r="U472" s="81">
        <v>14943435</v>
      </c>
      <c r="V472" s="81">
        <v>846</v>
      </c>
      <c r="W472" s="81">
        <v>81</v>
      </c>
      <c r="X472" s="81">
        <v>6358</v>
      </c>
      <c r="Y472" s="81">
        <v>8004</v>
      </c>
      <c r="Z472" s="81">
        <v>15205</v>
      </c>
      <c r="AA472" s="81">
        <v>4605</v>
      </c>
      <c r="AB472" s="81">
        <v>25630</v>
      </c>
      <c r="AC472" s="81">
        <v>0</v>
      </c>
      <c r="AD472" s="81">
        <v>3.3768466493847287</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44.429000000000002</v>
      </c>
      <c r="BJ472" s="81">
        <v>0</v>
      </c>
      <c r="BK472" s="81">
        <v>3.6960000000000002</v>
      </c>
      <c r="BL472" s="81">
        <v>0</v>
      </c>
      <c r="BM472" s="82"/>
      <c r="BN472" s="81">
        <v>0</v>
      </c>
      <c r="BO472" s="81">
        <v>0</v>
      </c>
      <c r="BP472" s="81">
        <v>6</v>
      </c>
      <c r="BQ472" s="81">
        <v>0</v>
      </c>
      <c r="BR472" s="81">
        <v>1</v>
      </c>
      <c r="BS472" s="81">
        <v>0</v>
      </c>
      <c r="BT472"/>
      <c r="BU472" s="80">
        <v>48.125</v>
      </c>
      <c r="BV472" s="80">
        <v>0</v>
      </c>
      <c r="BW472" s="80">
        <v>0</v>
      </c>
      <c r="BX472" s="80">
        <v>0</v>
      </c>
      <c r="BY472" s="80">
        <v>0</v>
      </c>
      <c r="BZ472" s="80">
        <v>0</v>
      </c>
      <c r="CA472" s="80">
        <v>0</v>
      </c>
      <c r="CB472" s="80">
        <v>0</v>
      </c>
      <c r="CC472" s="80">
        <v>0</v>
      </c>
    </row>
    <row r="473" spans="1:81">
      <c r="A473" s="80" t="s">
        <v>2292</v>
      </c>
      <c r="B473" s="80">
        <v>298</v>
      </c>
      <c r="C473" s="80">
        <v>9</v>
      </c>
      <c r="D473" s="80">
        <v>18</v>
      </c>
      <c r="E473" s="80">
        <v>2012</v>
      </c>
      <c r="F473" s="80" t="s">
        <v>88</v>
      </c>
      <c r="G473" s="80" t="s">
        <v>2283</v>
      </c>
      <c r="H473" s="80" t="s">
        <v>2284</v>
      </c>
      <c r="I473" s="177"/>
      <c r="J473" s="81">
        <v>217.67352315170496</v>
      </c>
      <c r="K473" s="81">
        <v>2.0786925626806028</v>
      </c>
      <c r="L473" s="81">
        <v>3.601660136044353</v>
      </c>
      <c r="M473" s="81">
        <v>46.925137741685766</v>
      </c>
      <c r="N473" s="81">
        <v>60.961015995061018</v>
      </c>
      <c r="O473" s="81">
        <v>29.184195317797201</v>
      </c>
      <c r="P473" s="81">
        <v>22.554007170603214</v>
      </c>
      <c r="Q473" s="81">
        <v>1.9466637575388335</v>
      </c>
      <c r="R473" s="81">
        <v>0</v>
      </c>
      <c r="S473" s="81">
        <v>3.452654446378649</v>
      </c>
      <c r="T473" s="82"/>
      <c r="U473" s="81">
        <v>14638666</v>
      </c>
      <c r="V473" s="81">
        <v>846</v>
      </c>
      <c r="W473" s="81">
        <v>81</v>
      </c>
      <c r="X473" s="81">
        <v>6358</v>
      </c>
      <c r="Y473" s="81">
        <v>8127</v>
      </c>
      <c r="Z473" s="81">
        <v>15264</v>
      </c>
      <c r="AA473" s="81">
        <v>4532</v>
      </c>
      <c r="AB473" s="81">
        <v>25531</v>
      </c>
      <c r="AC473" s="81">
        <v>0</v>
      </c>
      <c r="AD473" s="81">
        <v>3.452654446378649</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69.418000000000006</v>
      </c>
      <c r="BJ473" s="81">
        <v>0</v>
      </c>
      <c r="BK473" s="81">
        <v>4.593</v>
      </c>
      <c r="BL473" s="81">
        <v>0</v>
      </c>
      <c r="BM473" s="82"/>
      <c r="BN473" s="81">
        <v>0</v>
      </c>
      <c r="BO473" s="81">
        <v>0</v>
      </c>
      <c r="BP473" s="81">
        <v>7</v>
      </c>
      <c r="BQ473" s="81">
        <v>0</v>
      </c>
      <c r="BR473" s="81">
        <v>1</v>
      </c>
      <c r="BS473" s="81">
        <v>0</v>
      </c>
      <c r="BT473"/>
      <c r="BU473" s="80">
        <v>74.010999999999996</v>
      </c>
      <c r="BV473" s="80">
        <v>0</v>
      </c>
      <c r="BW473" s="80">
        <v>0</v>
      </c>
      <c r="BX473" s="80">
        <v>0</v>
      </c>
      <c r="BY473" s="80">
        <v>0</v>
      </c>
      <c r="BZ473" s="80">
        <v>0</v>
      </c>
      <c r="CA473" s="80">
        <v>0</v>
      </c>
      <c r="CB473" s="80">
        <v>0</v>
      </c>
      <c r="CC473" s="80">
        <v>0</v>
      </c>
    </row>
    <row r="474" spans="1:81">
      <c r="A474" s="80" t="s">
        <v>2293</v>
      </c>
      <c r="B474" s="80">
        <v>299</v>
      </c>
      <c r="C474" s="80">
        <v>10</v>
      </c>
      <c r="D474" s="80">
        <v>18</v>
      </c>
      <c r="E474" s="80">
        <v>2013</v>
      </c>
      <c r="F474" s="80" t="s">
        <v>89</v>
      </c>
      <c r="G474" s="80" t="s">
        <v>2283</v>
      </c>
      <c r="H474" s="80" t="s">
        <v>2284</v>
      </c>
      <c r="I474" s="177"/>
      <c r="J474" s="81">
        <v>181.26145137024352</v>
      </c>
      <c r="K474" s="81">
        <v>1.7428589950742022</v>
      </c>
      <c r="L474" s="81">
        <v>3.7995628865658251</v>
      </c>
      <c r="M474" s="81">
        <v>48.222611385742368</v>
      </c>
      <c r="N474" s="81">
        <v>57.995422415838945</v>
      </c>
      <c r="O474" s="81">
        <v>27.989942761068434</v>
      </c>
      <c r="P474" s="81">
        <v>22.144447238446453</v>
      </c>
      <c r="Q474" s="81">
        <v>1.9568801868131607</v>
      </c>
      <c r="R474" s="81">
        <v>0</v>
      </c>
      <c r="S474" s="81">
        <v>3.8251792376410867</v>
      </c>
      <c r="T474" s="82"/>
      <c r="U474" s="81">
        <v>11604086</v>
      </c>
      <c r="V474" s="81">
        <v>846</v>
      </c>
      <c r="W474" s="81">
        <v>81</v>
      </c>
      <c r="X474" s="81">
        <v>6358</v>
      </c>
      <c r="Y474" s="81">
        <v>8107</v>
      </c>
      <c r="Z474" s="81">
        <v>15293</v>
      </c>
      <c r="AA474" s="81">
        <v>4433</v>
      </c>
      <c r="AB474" s="81">
        <v>25297</v>
      </c>
      <c r="AC474" s="81">
        <v>0</v>
      </c>
      <c r="AD474" s="81">
        <v>3.8251792376410867</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68.662000000000006</v>
      </c>
      <c r="BJ474" s="81">
        <v>0</v>
      </c>
      <c r="BK474" s="81">
        <v>4.8049999999999997</v>
      </c>
      <c r="BL474" s="81">
        <v>0</v>
      </c>
      <c r="BM474" s="82"/>
      <c r="BN474" s="81">
        <v>0</v>
      </c>
      <c r="BO474" s="81">
        <v>0</v>
      </c>
      <c r="BP474" s="81">
        <v>7</v>
      </c>
      <c r="BQ474" s="81">
        <v>0</v>
      </c>
      <c r="BR474" s="81">
        <v>1</v>
      </c>
      <c r="BS474" s="81">
        <v>0</v>
      </c>
      <c r="BT474"/>
      <c r="BU474" s="80">
        <v>73.466999999999999</v>
      </c>
      <c r="BV474" s="80">
        <v>0</v>
      </c>
      <c r="BW474" s="80">
        <v>0</v>
      </c>
      <c r="BX474" s="80">
        <v>0</v>
      </c>
      <c r="BY474" s="80">
        <v>0</v>
      </c>
      <c r="BZ474" s="80">
        <v>0</v>
      </c>
      <c r="CA474" s="80">
        <v>0</v>
      </c>
      <c r="CB474" s="80">
        <v>0</v>
      </c>
      <c r="CC474" s="80">
        <v>0</v>
      </c>
    </row>
    <row r="475" spans="1:81">
      <c r="A475" s="80" t="s">
        <v>2294</v>
      </c>
      <c r="B475" s="80">
        <v>300</v>
      </c>
      <c r="C475" s="80">
        <v>11</v>
      </c>
      <c r="D475" s="80">
        <v>18</v>
      </c>
      <c r="E475" s="80">
        <v>2014</v>
      </c>
      <c r="F475" s="80" t="s">
        <v>90</v>
      </c>
      <c r="G475" s="80" t="s">
        <v>2283</v>
      </c>
      <c r="H475" s="80" t="s">
        <v>2284</v>
      </c>
      <c r="I475" s="177"/>
      <c r="J475" s="81">
        <v>149.1704487640643</v>
      </c>
      <c r="K475" s="81">
        <v>1.8259151564804383</v>
      </c>
      <c r="L475" s="81">
        <v>7.4546614877215323</v>
      </c>
      <c r="M475" s="81">
        <v>44.306584826898558</v>
      </c>
      <c r="N475" s="81">
        <v>58.753241837437429</v>
      </c>
      <c r="O475" s="81">
        <v>26.542793642008029</v>
      </c>
      <c r="P475" s="81">
        <v>21.757487887842565</v>
      </c>
      <c r="Q475" s="81">
        <v>1.8465885199646634</v>
      </c>
      <c r="R475" s="81">
        <v>0</v>
      </c>
      <c r="S475" s="81">
        <v>3.8610246044815373</v>
      </c>
      <c r="T475" s="82"/>
      <c r="U475" s="81">
        <v>10085523</v>
      </c>
      <c r="V475" s="81">
        <v>775</v>
      </c>
      <c r="W475" s="81">
        <v>205</v>
      </c>
      <c r="X475" s="81">
        <v>5725</v>
      </c>
      <c r="Y475" s="81">
        <v>8091</v>
      </c>
      <c r="Z475" s="81">
        <v>15274</v>
      </c>
      <c r="AA475" s="81">
        <v>4333</v>
      </c>
      <c r="AB475" s="81">
        <v>24880</v>
      </c>
      <c r="AC475" s="81">
        <v>0</v>
      </c>
      <c r="AD475" s="81">
        <v>3.8610246044815373</v>
      </c>
      <c r="AE475" s="82"/>
      <c r="AF475" s="81">
        <v>126095963.98448217</v>
      </c>
      <c r="AG475" s="81">
        <v>1457063.2040292514</v>
      </c>
      <c r="AH475" s="81">
        <v>1350069.4781194504</v>
      </c>
      <c r="AI475" s="81">
        <v>37330273.663339376</v>
      </c>
      <c r="AJ475" s="81">
        <v>79668330.449056</v>
      </c>
      <c r="AK475" s="81">
        <v>0</v>
      </c>
      <c r="AL475" s="81">
        <v>0</v>
      </c>
      <c r="AM475" s="81">
        <v>3415652.2128116079</v>
      </c>
      <c r="AN475" s="81">
        <v>0</v>
      </c>
      <c r="AO475" s="81">
        <v>0</v>
      </c>
      <c r="AP475" s="82"/>
      <c r="AQ475" s="81">
        <v>178</v>
      </c>
      <c r="AR475" s="81">
        <v>12</v>
      </c>
      <c r="AS475" s="81">
        <v>0</v>
      </c>
      <c r="AT475" s="81">
        <v>1</v>
      </c>
      <c r="AU475" s="81">
        <v>0</v>
      </c>
      <c r="AV475" s="81">
        <v>0</v>
      </c>
      <c r="AW475" s="81" t="s">
        <v>564</v>
      </c>
      <c r="AX475" s="82"/>
      <c r="AY475" s="81">
        <v>854.90899999999999</v>
      </c>
      <c r="AZ475" s="81">
        <v>189.5</v>
      </c>
      <c r="BA475" s="81">
        <v>0</v>
      </c>
      <c r="BB475" s="81">
        <v>5200</v>
      </c>
      <c r="BC475" s="81">
        <v>0</v>
      </c>
      <c r="BD475" s="81">
        <v>0</v>
      </c>
      <c r="BE475" s="81" t="s">
        <v>564</v>
      </c>
      <c r="BF475" s="82"/>
      <c r="BG475" s="81">
        <v>0</v>
      </c>
      <c r="BH475" s="81">
        <v>0</v>
      </c>
      <c r="BI475" s="81">
        <v>65.11</v>
      </c>
      <c r="BJ475" s="81">
        <v>0</v>
      </c>
      <c r="BK475" s="81">
        <v>4.7080000000000002</v>
      </c>
      <c r="BL475" s="81">
        <v>0</v>
      </c>
      <c r="BM475" s="82"/>
      <c r="BN475" s="81">
        <v>0</v>
      </c>
      <c r="BO475" s="81">
        <v>0</v>
      </c>
      <c r="BP475" s="81">
        <v>7</v>
      </c>
      <c r="BQ475" s="81">
        <v>0</v>
      </c>
      <c r="BR475" s="81">
        <v>1</v>
      </c>
      <c r="BS475" s="81">
        <v>0</v>
      </c>
      <c r="BT475"/>
      <c r="BU475" s="80">
        <v>69.817999999999998</v>
      </c>
      <c r="BV475" s="80">
        <v>0</v>
      </c>
      <c r="BW475" s="80">
        <v>0</v>
      </c>
      <c r="BX475" s="80">
        <v>0</v>
      </c>
      <c r="BY475" s="80">
        <v>0</v>
      </c>
      <c r="BZ475" s="80">
        <v>0</v>
      </c>
      <c r="CA475" s="80">
        <v>0</v>
      </c>
      <c r="CB475" s="80">
        <v>0</v>
      </c>
      <c r="CC475" s="80">
        <v>0</v>
      </c>
    </row>
    <row r="476" spans="1:81">
      <c r="A476" s="80" t="s">
        <v>2295</v>
      </c>
      <c r="B476" s="80">
        <v>301</v>
      </c>
      <c r="C476" s="80">
        <v>12</v>
      </c>
      <c r="D476" s="80">
        <v>18</v>
      </c>
      <c r="E476" s="80">
        <v>2015</v>
      </c>
      <c r="F476" s="80" t="s">
        <v>91</v>
      </c>
      <c r="G476" s="80" t="s">
        <v>2283</v>
      </c>
      <c r="H476" s="80" t="s">
        <v>2284</v>
      </c>
      <c r="I476" s="177"/>
      <c r="J476" s="81">
        <v>86.861693989518045</v>
      </c>
      <c r="K476" s="81">
        <v>1.7751969143209303</v>
      </c>
      <c r="L476" s="81">
        <v>5.9975452596997938</v>
      </c>
      <c r="M476" s="81">
        <v>33.22788103585566</v>
      </c>
      <c r="N476" s="81">
        <v>55.41252645281773</v>
      </c>
      <c r="O476" s="81">
        <v>26.268846279287917</v>
      </c>
      <c r="P476" s="81">
        <v>21.588671096915885</v>
      </c>
      <c r="Q476" s="81">
        <v>1.7793820667347322</v>
      </c>
      <c r="R476" s="81">
        <v>0</v>
      </c>
      <c r="S476" s="81">
        <v>3.8481641960828719</v>
      </c>
      <c r="T476" s="82"/>
      <c r="U476" s="81">
        <v>6541728</v>
      </c>
      <c r="V476" s="81">
        <v>775</v>
      </c>
      <c r="W476" s="81">
        <v>205</v>
      </c>
      <c r="X476" s="81">
        <v>5725</v>
      </c>
      <c r="Y476" s="81">
        <v>8047</v>
      </c>
      <c r="Z476" s="81">
        <v>15262</v>
      </c>
      <c r="AA476" s="81">
        <v>4296</v>
      </c>
      <c r="AB476" s="81">
        <v>24490</v>
      </c>
      <c r="AC476" s="81">
        <v>0</v>
      </c>
      <c r="AD476" s="81">
        <v>3.8481641960828719</v>
      </c>
      <c r="AE476" s="82"/>
      <c r="AF476" s="81">
        <v>74347761.394750774</v>
      </c>
      <c r="AG476" s="81">
        <v>1314724.0123082944</v>
      </c>
      <c r="AH476" s="81">
        <v>854127.48278162151</v>
      </c>
      <c r="AI476" s="81">
        <v>36388102.477014527</v>
      </c>
      <c r="AJ476" s="81">
        <v>78779860.34712024</v>
      </c>
      <c r="AK476" s="81">
        <v>0</v>
      </c>
      <c r="AL476" s="81">
        <v>0</v>
      </c>
      <c r="AM476" s="81">
        <v>3356251.7683138126</v>
      </c>
      <c r="AN476" s="81">
        <v>0</v>
      </c>
      <c r="AO476" s="81">
        <v>0</v>
      </c>
      <c r="AP476" s="82"/>
      <c r="AQ476" s="81">
        <v>187</v>
      </c>
      <c r="AR476" s="81">
        <v>18</v>
      </c>
      <c r="AS476" s="81">
        <v>0</v>
      </c>
      <c r="AT476" s="81">
        <v>1</v>
      </c>
      <c r="AU476" s="81">
        <v>0</v>
      </c>
      <c r="AV476" s="81">
        <v>0</v>
      </c>
      <c r="AW476" s="81" t="s">
        <v>564</v>
      </c>
      <c r="AX476" s="82"/>
      <c r="AY476" s="81">
        <v>900.50900000000001</v>
      </c>
      <c r="AZ476" s="81">
        <v>420.1</v>
      </c>
      <c r="BA476" s="81">
        <v>0</v>
      </c>
      <c r="BB476" s="81">
        <v>5200</v>
      </c>
      <c r="BC476" s="81">
        <v>0</v>
      </c>
      <c r="BD476" s="81">
        <v>0</v>
      </c>
      <c r="BE476" s="81" t="s">
        <v>564</v>
      </c>
      <c r="BF476" s="82"/>
      <c r="BG476" s="81">
        <v>0</v>
      </c>
      <c r="BH476" s="81">
        <v>0</v>
      </c>
      <c r="BI476" s="81">
        <v>59.216000000000001</v>
      </c>
      <c r="BJ476" s="81">
        <v>0</v>
      </c>
      <c r="BK476" s="81">
        <v>4.5369999999999999</v>
      </c>
      <c r="BL476" s="81">
        <v>0</v>
      </c>
      <c r="BM476" s="82"/>
      <c r="BN476" s="81">
        <v>0</v>
      </c>
      <c r="BO476" s="81">
        <v>0</v>
      </c>
      <c r="BP476" s="81">
        <v>7</v>
      </c>
      <c r="BQ476" s="81">
        <v>0</v>
      </c>
      <c r="BR476" s="81">
        <v>1</v>
      </c>
      <c r="BS476" s="81">
        <v>0</v>
      </c>
      <c r="BT476"/>
      <c r="BU476" s="80">
        <v>63.753</v>
      </c>
      <c r="BV476" s="80">
        <v>0</v>
      </c>
      <c r="BW476" s="80">
        <v>0</v>
      </c>
      <c r="BX476" s="80">
        <v>0</v>
      </c>
      <c r="BY476" s="80">
        <v>0</v>
      </c>
      <c r="BZ476" s="80">
        <v>0</v>
      </c>
      <c r="CA476" s="80">
        <v>0</v>
      </c>
      <c r="CB476" s="80">
        <v>0</v>
      </c>
      <c r="CC476" s="80">
        <v>0</v>
      </c>
    </row>
    <row r="477" spans="1:81">
      <c r="A477" s="80" t="s">
        <v>2296</v>
      </c>
      <c r="B477" s="80">
        <v>302</v>
      </c>
      <c r="C477" s="80">
        <v>13</v>
      </c>
      <c r="D477" s="80">
        <v>18</v>
      </c>
      <c r="E477" s="80">
        <v>2016</v>
      </c>
      <c r="F477" s="80" t="s">
        <v>92</v>
      </c>
      <c r="G477" s="80" t="s">
        <v>2283</v>
      </c>
      <c r="H477" s="80" t="s">
        <v>2284</v>
      </c>
      <c r="I477" s="177"/>
      <c r="J477" s="81">
        <v>121.27711383452082</v>
      </c>
      <c r="K477" s="81">
        <v>1.7986376290931323</v>
      </c>
      <c r="L477" s="81">
        <v>7.5897128358366075</v>
      </c>
      <c r="M477" s="81">
        <v>29.311113135194226</v>
      </c>
      <c r="N477" s="81">
        <v>53.305506607357962</v>
      </c>
      <c r="O477" s="81">
        <v>25.880139982718401</v>
      </c>
      <c r="P477" s="81">
        <v>21.830237649734809</v>
      </c>
      <c r="Q477" s="81">
        <v>1.7054103124697853</v>
      </c>
      <c r="R477" s="81">
        <v>0</v>
      </c>
      <c r="S477" s="81">
        <v>3.7911823218792042</v>
      </c>
      <c r="T477" s="82"/>
      <c r="U477" s="81">
        <v>8906968</v>
      </c>
      <c r="V477" s="81">
        <v>775</v>
      </c>
      <c r="W477" s="81">
        <v>205</v>
      </c>
      <c r="X477" s="81">
        <v>5725</v>
      </c>
      <c r="Y477" s="81">
        <v>8024</v>
      </c>
      <c r="Z477" s="81">
        <v>15221</v>
      </c>
      <c r="AA477" s="81">
        <v>4493</v>
      </c>
      <c r="AB477" s="81">
        <v>24145</v>
      </c>
      <c r="AC477" s="81">
        <v>0</v>
      </c>
      <c r="AD477" s="81">
        <v>3.7911823218792038</v>
      </c>
      <c r="AE477" s="82"/>
      <c r="AF477" s="81">
        <v>104672784.8765879</v>
      </c>
      <c r="AG477" s="81">
        <v>1250048.9163293471</v>
      </c>
      <c r="AH477" s="81">
        <v>846677.14676094498</v>
      </c>
      <c r="AI477" s="81">
        <v>36082156.271579564</v>
      </c>
      <c r="AJ477" s="81">
        <v>73904785.76385273</v>
      </c>
      <c r="AK477" s="81">
        <v>0</v>
      </c>
      <c r="AL477" s="81">
        <v>0</v>
      </c>
      <c r="AM477" s="81">
        <v>3311541.7113012811</v>
      </c>
      <c r="AN477" s="81">
        <v>0</v>
      </c>
      <c r="AO477" s="81">
        <v>0</v>
      </c>
      <c r="AP477" s="82"/>
      <c r="AQ477" s="81">
        <v>196</v>
      </c>
      <c r="AR477" s="81">
        <v>22</v>
      </c>
      <c r="AS477" s="81">
        <v>0</v>
      </c>
      <c r="AT477" s="81">
        <v>2</v>
      </c>
      <c r="AU477" s="81">
        <v>0</v>
      </c>
      <c r="AV477" s="81">
        <v>0</v>
      </c>
      <c r="AW477" s="81" t="s">
        <v>564</v>
      </c>
      <c r="AX477" s="82"/>
      <c r="AY477" s="81">
        <v>947.90899999999999</v>
      </c>
      <c r="AZ477" s="81">
        <v>477</v>
      </c>
      <c r="BA477" s="81">
        <v>0</v>
      </c>
      <c r="BB477" s="81">
        <v>5690</v>
      </c>
      <c r="BC477" s="81">
        <v>0</v>
      </c>
      <c r="BD477" s="81">
        <v>0</v>
      </c>
      <c r="BE477" s="81" t="s">
        <v>564</v>
      </c>
      <c r="BF477" s="82"/>
      <c r="BG477" s="81">
        <v>0</v>
      </c>
      <c r="BH477" s="81">
        <v>0</v>
      </c>
      <c r="BI477" s="81">
        <v>47.984999999999999</v>
      </c>
      <c r="BJ477" s="81">
        <v>0</v>
      </c>
      <c r="BK477" s="81">
        <v>4.4450000000000003</v>
      </c>
      <c r="BL477" s="81">
        <v>0</v>
      </c>
      <c r="BM477" s="82"/>
      <c r="BN477" s="81">
        <v>0</v>
      </c>
      <c r="BO477" s="81">
        <v>0</v>
      </c>
      <c r="BP477" s="81">
        <v>6</v>
      </c>
      <c r="BQ477" s="81">
        <v>0</v>
      </c>
      <c r="BR477" s="81">
        <v>1</v>
      </c>
      <c r="BS477" s="81">
        <v>0</v>
      </c>
      <c r="BT477"/>
      <c r="BU477" s="80">
        <v>52.43</v>
      </c>
      <c r="BV477" s="80">
        <v>0</v>
      </c>
      <c r="BW477" s="80">
        <v>0</v>
      </c>
      <c r="BX477" s="80">
        <v>0</v>
      </c>
      <c r="BY477" s="80">
        <v>0</v>
      </c>
      <c r="BZ477" s="80">
        <v>0</v>
      </c>
      <c r="CA477" s="80">
        <v>0</v>
      </c>
      <c r="CB477" s="80">
        <v>0</v>
      </c>
      <c r="CC477" s="80">
        <v>0</v>
      </c>
    </row>
    <row r="478" spans="1:81">
      <c r="A478" s="80" t="s">
        <v>2297</v>
      </c>
      <c r="B478" s="80">
        <v>303</v>
      </c>
      <c r="C478" s="80">
        <v>14</v>
      </c>
      <c r="D478" s="80">
        <v>18</v>
      </c>
      <c r="E478" s="80">
        <v>2017</v>
      </c>
      <c r="F478" s="80" t="s">
        <v>71</v>
      </c>
      <c r="G478" s="80" t="s">
        <v>2283</v>
      </c>
      <c r="H478" s="80" t="s">
        <v>2284</v>
      </c>
      <c r="I478" s="177"/>
      <c r="J478" s="81">
        <v>77.994908809360226</v>
      </c>
      <c r="K478" s="81">
        <v>1.7386671854768634</v>
      </c>
      <c r="L478" s="81">
        <v>7.7846932146100603</v>
      </c>
      <c r="M478" s="81">
        <v>26.94819184675185</v>
      </c>
      <c r="N478" s="81">
        <v>52.668822823064602</v>
      </c>
      <c r="O478" s="81">
        <v>25.325706551582797</v>
      </c>
      <c r="P478" s="81">
        <v>21.494005199230486</v>
      </c>
      <c r="Q478" s="81">
        <v>1.622550452007623</v>
      </c>
      <c r="R478" s="81">
        <v>0</v>
      </c>
      <c r="S478" s="81">
        <v>3.7863483519960397</v>
      </c>
      <c r="T478" s="82"/>
      <c r="U478" s="81">
        <v>6490378</v>
      </c>
      <c r="V478" s="81">
        <v>775</v>
      </c>
      <c r="W478" s="81">
        <v>205</v>
      </c>
      <c r="X478" s="81">
        <v>5725</v>
      </c>
      <c r="Y478" s="81">
        <v>8028</v>
      </c>
      <c r="Z478" s="81">
        <v>15142</v>
      </c>
      <c r="AA478" s="81">
        <v>4452</v>
      </c>
      <c r="AB478" s="81">
        <v>23756</v>
      </c>
      <c r="AC478" s="81">
        <v>0</v>
      </c>
      <c r="AD478" s="81">
        <v>3.7863483519960401</v>
      </c>
      <c r="AE478" s="82"/>
      <c r="AF478" s="81">
        <v>73417265.064036965</v>
      </c>
      <c r="AG478" s="81">
        <v>1260774.3269956941</v>
      </c>
      <c r="AH478" s="81">
        <v>1214262.9830503501</v>
      </c>
      <c r="AI478" s="81">
        <v>36388029.922483258</v>
      </c>
      <c r="AJ478" s="81">
        <v>77437710.468249932</v>
      </c>
      <c r="AK478" s="81">
        <v>0</v>
      </c>
      <c r="AL478" s="81">
        <v>0</v>
      </c>
      <c r="AM478" s="81">
        <v>3263287.652959493</v>
      </c>
      <c r="AN478" s="81">
        <v>0</v>
      </c>
      <c r="AO478" s="81">
        <v>0</v>
      </c>
      <c r="AP478" s="82"/>
      <c r="AQ478" s="81">
        <v>203</v>
      </c>
      <c r="AR478" s="81">
        <v>24</v>
      </c>
      <c r="AS478" s="81">
        <v>0</v>
      </c>
      <c r="AT478" s="81">
        <v>2</v>
      </c>
      <c r="AU478" s="81">
        <v>0</v>
      </c>
      <c r="AV478" s="81">
        <v>0</v>
      </c>
      <c r="AW478" s="81" t="s">
        <v>564</v>
      </c>
      <c r="AX478" s="82"/>
      <c r="AY478" s="81">
        <v>982.46900000000005</v>
      </c>
      <c r="AZ478" s="81">
        <v>537.20000000000005</v>
      </c>
      <c r="BA478" s="81">
        <v>0</v>
      </c>
      <c r="BB478" s="81">
        <v>5690</v>
      </c>
      <c r="BC478" s="81">
        <v>0</v>
      </c>
      <c r="BD478" s="81">
        <v>0</v>
      </c>
      <c r="BE478" s="81" t="s">
        <v>564</v>
      </c>
      <c r="BF478" s="82"/>
      <c r="BG478" s="81">
        <v>0</v>
      </c>
      <c r="BH478" s="81">
        <v>0</v>
      </c>
      <c r="BI478" s="81">
        <v>57.311</v>
      </c>
      <c r="BJ478" s="81">
        <v>0</v>
      </c>
      <c r="BK478" s="81">
        <v>4.5069999999999997</v>
      </c>
      <c r="BL478" s="81">
        <v>0</v>
      </c>
      <c r="BM478" s="82"/>
      <c r="BN478" s="81">
        <v>0</v>
      </c>
      <c r="BO478" s="81">
        <v>0</v>
      </c>
      <c r="BP478" s="81">
        <v>7</v>
      </c>
      <c r="BQ478" s="81">
        <v>0</v>
      </c>
      <c r="BR478" s="81">
        <v>1</v>
      </c>
      <c r="BS478" s="81">
        <v>0</v>
      </c>
      <c r="BT478"/>
      <c r="BU478" s="80">
        <v>61.817999999999998</v>
      </c>
      <c r="BV478" s="80">
        <v>0</v>
      </c>
      <c r="BW478" s="80">
        <v>0</v>
      </c>
      <c r="BX478" s="80">
        <v>0</v>
      </c>
      <c r="BY478" s="80">
        <v>0</v>
      </c>
      <c r="BZ478" s="80">
        <v>0</v>
      </c>
      <c r="CA478" s="80">
        <v>0</v>
      </c>
      <c r="CB478" s="80">
        <v>0</v>
      </c>
      <c r="CC478" s="80">
        <v>0</v>
      </c>
    </row>
    <row r="479" spans="1:81">
      <c r="A479" s="80" t="s">
        <v>2298</v>
      </c>
      <c r="B479" s="80">
        <v>304</v>
      </c>
      <c r="C479" s="80">
        <v>15</v>
      </c>
      <c r="D479" s="80">
        <v>18</v>
      </c>
      <c r="E479" s="80">
        <v>2018</v>
      </c>
      <c r="F479" s="80" t="s">
        <v>93</v>
      </c>
      <c r="G479" s="80" t="s">
        <v>2283</v>
      </c>
      <c r="H479" s="80" t="s">
        <v>2284</v>
      </c>
      <c r="I479" s="177"/>
      <c r="J479" s="81">
        <v>83.723887176912129</v>
      </c>
      <c r="K479" s="81">
        <v>1.5860398481370381</v>
      </c>
      <c r="L479" s="81">
        <v>6.9655161782350268</v>
      </c>
      <c r="M479" s="81">
        <v>24.534336496194271</v>
      </c>
      <c r="N479" s="81">
        <v>47.647411470134607</v>
      </c>
      <c r="O479" s="81">
        <v>24.792452475455143</v>
      </c>
      <c r="P479" s="81">
        <v>21.155771755348496</v>
      </c>
      <c r="Q479" s="81">
        <v>1.4808635262770702</v>
      </c>
      <c r="R479" s="81">
        <v>0</v>
      </c>
      <c r="S479" s="81">
        <v>3.8174826737815879</v>
      </c>
      <c r="T479" s="82"/>
      <c r="U479" s="81">
        <v>6926734</v>
      </c>
      <c r="V479" s="81">
        <v>775</v>
      </c>
      <c r="W479" s="81">
        <v>205</v>
      </c>
      <c r="X479" s="81">
        <v>5725</v>
      </c>
      <c r="Y479" s="81">
        <v>7979</v>
      </c>
      <c r="Z479" s="81">
        <v>15107</v>
      </c>
      <c r="AA479" s="81">
        <v>4426</v>
      </c>
      <c r="AB479" s="81">
        <v>23365</v>
      </c>
      <c r="AC479" s="81">
        <v>0</v>
      </c>
      <c r="AD479" s="81">
        <v>3.8174826737815879</v>
      </c>
      <c r="AE479" s="82"/>
      <c r="AF479" s="81">
        <v>80892196.10998781</v>
      </c>
      <c r="AG479" s="81">
        <v>1121862.1132917909</v>
      </c>
      <c r="AH479" s="81">
        <v>1123598.837646178</v>
      </c>
      <c r="AI479" s="81">
        <v>34207114.42703978</v>
      </c>
      <c r="AJ479" s="81">
        <v>76694774.827004969</v>
      </c>
      <c r="AK479" s="81">
        <v>0</v>
      </c>
      <c r="AL479" s="81">
        <v>0</v>
      </c>
      <c r="AM479" s="81">
        <v>3216218.2017776761</v>
      </c>
      <c r="AN479" s="81">
        <v>0</v>
      </c>
      <c r="AO479" s="81">
        <v>0</v>
      </c>
      <c r="AP479" s="82"/>
      <c r="AQ479" s="81">
        <v>221</v>
      </c>
      <c r="AR479" s="81">
        <v>27</v>
      </c>
      <c r="AS479" s="81">
        <v>0</v>
      </c>
      <c r="AT479" s="81">
        <v>2</v>
      </c>
      <c r="AU479" s="81">
        <v>0</v>
      </c>
      <c r="AV479" s="81">
        <v>0</v>
      </c>
      <c r="AW479" s="81" t="s">
        <v>564</v>
      </c>
      <c r="AX479" s="82"/>
      <c r="AY479" s="81">
        <v>1075.7090000000001</v>
      </c>
      <c r="AZ479" s="81">
        <v>592</v>
      </c>
      <c r="BA479" s="81">
        <v>0</v>
      </c>
      <c r="BB479" s="81">
        <v>5690</v>
      </c>
      <c r="BC479" s="81">
        <v>0</v>
      </c>
      <c r="BD479" s="81">
        <v>0</v>
      </c>
      <c r="BE479" s="81" t="s">
        <v>564</v>
      </c>
      <c r="BF479" s="82"/>
      <c r="BG479" s="81">
        <v>0</v>
      </c>
      <c r="BH479" s="81">
        <v>0</v>
      </c>
      <c r="BI479" s="81">
        <v>48.502000000000002</v>
      </c>
      <c r="BJ479" s="81">
        <v>0</v>
      </c>
      <c r="BK479" s="81">
        <v>4.1849999999999996</v>
      </c>
      <c r="BL479" s="81">
        <v>0</v>
      </c>
      <c r="BM479" s="82"/>
      <c r="BN479" s="81">
        <v>0</v>
      </c>
      <c r="BO479" s="81">
        <v>0</v>
      </c>
      <c r="BP479" s="81">
        <v>7</v>
      </c>
      <c r="BQ479" s="81">
        <v>0</v>
      </c>
      <c r="BR479" s="81">
        <v>1</v>
      </c>
      <c r="BS479" s="81">
        <v>0</v>
      </c>
      <c r="BT479"/>
      <c r="BU479" s="80">
        <v>52.686999999999998</v>
      </c>
      <c r="BV479" s="80">
        <v>0</v>
      </c>
      <c r="BW479" s="80">
        <v>0</v>
      </c>
      <c r="BX479" s="80">
        <v>0</v>
      </c>
      <c r="BY479" s="80">
        <v>0</v>
      </c>
      <c r="BZ479" s="80">
        <v>0</v>
      </c>
      <c r="CA479" s="80">
        <v>0</v>
      </c>
      <c r="CB479" s="80">
        <v>0</v>
      </c>
      <c r="CC479" s="80">
        <v>0</v>
      </c>
    </row>
    <row r="480" spans="1:81">
      <c r="A480" s="80" t="s">
        <v>2299</v>
      </c>
      <c r="B480" s="80">
        <v>305</v>
      </c>
      <c r="C480" s="80">
        <v>16</v>
      </c>
      <c r="D480" s="80">
        <v>18</v>
      </c>
      <c r="E480" s="80">
        <v>2019</v>
      </c>
      <c r="F480" s="80" t="s">
        <v>73</v>
      </c>
      <c r="G480" s="80" t="s">
        <v>2283</v>
      </c>
      <c r="H480" s="80" t="s">
        <v>2284</v>
      </c>
      <c r="I480" s="177"/>
      <c r="J480" s="81">
        <v>67.142261834844305</v>
      </c>
      <c r="K480" s="81">
        <v>1.4276763597815967</v>
      </c>
      <c r="L480" s="81">
        <v>7.0038123113413935</v>
      </c>
      <c r="M480" s="81">
        <v>24.55024702119584</v>
      </c>
      <c r="N480" s="81">
        <v>39.321502303922642</v>
      </c>
      <c r="O480" s="81">
        <v>23.928690661485572</v>
      </c>
      <c r="P480" s="81">
        <v>19.99574030557369</v>
      </c>
      <c r="Q480" s="81">
        <v>1.4159698935224851</v>
      </c>
      <c r="R480" s="81">
        <v>0</v>
      </c>
      <c r="S480" s="81">
        <v>3.5606552144968289</v>
      </c>
      <c r="T480" s="82"/>
      <c r="U480" s="81">
        <v>6034387</v>
      </c>
      <c r="V480" s="81">
        <v>775</v>
      </c>
      <c r="W480" s="81">
        <v>205</v>
      </c>
      <c r="X480" s="81">
        <v>5725</v>
      </c>
      <c r="Y480" s="81">
        <v>7981</v>
      </c>
      <c r="Z480" s="81">
        <v>14981</v>
      </c>
      <c r="AA480" s="81">
        <v>4152</v>
      </c>
      <c r="AB480" s="81">
        <v>22946</v>
      </c>
      <c r="AC480" s="81">
        <v>0</v>
      </c>
      <c r="AD480" s="81">
        <v>3.5606552144968289</v>
      </c>
      <c r="AE480" s="82"/>
      <c r="AF480" s="81">
        <v>65712561.378781602</v>
      </c>
      <c r="AG480" s="81">
        <v>1083598.045023595</v>
      </c>
      <c r="AH480" s="81">
        <v>1202283.046953494</v>
      </c>
      <c r="AI480" s="81">
        <v>37015273.876342162</v>
      </c>
      <c r="AJ480" s="81">
        <v>63319728.057348587</v>
      </c>
      <c r="AK480" s="81">
        <v>0</v>
      </c>
      <c r="AL480" s="81">
        <v>0</v>
      </c>
      <c r="AM480" s="81">
        <v>3125072.4626044831</v>
      </c>
      <c r="AN480" s="81">
        <v>0</v>
      </c>
      <c r="AO480" s="81">
        <v>0</v>
      </c>
      <c r="AP480" s="82"/>
      <c r="AQ480" s="81">
        <v>233</v>
      </c>
      <c r="AR480" s="81">
        <v>27</v>
      </c>
      <c r="AS480" s="81">
        <v>0</v>
      </c>
      <c r="AT480" s="81">
        <v>2</v>
      </c>
      <c r="AU480" s="81">
        <v>0</v>
      </c>
      <c r="AV480" s="81">
        <v>0</v>
      </c>
      <c r="AW480" s="81" t="s">
        <v>564</v>
      </c>
      <c r="AX480" s="82"/>
      <c r="AY480" s="81">
        <v>1151.424</v>
      </c>
      <c r="AZ480" s="81">
        <v>592.20000000000005</v>
      </c>
      <c r="BA480" s="81">
        <v>0</v>
      </c>
      <c r="BB480" s="81">
        <v>5690</v>
      </c>
      <c r="BC480" s="81">
        <v>0</v>
      </c>
      <c r="BD480" s="81">
        <v>0</v>
      </c>
      <c r="BE480" s="81" t="s">
        <v>564</v>
      </c>
      <c r="BF480" s="82"/>
      <c r="BG480" s="81">
        <v>0</v>
      </c>
      <c r="BH480" s="81">
        <v>0</v>
      </c>
      <c r="BI480" s="81">
        <v>44.62</v>
      </c>
      <c r="BJ480" s="81">
        <v>0</v>
      </c>
      <c r="BK480" s="81">
        <v>2.7480000000000002</v>
      </c>
      <c r="BL480" s="81">
        <v>0</v>
      </c>
      <c r="BM480" s="82"/>
      <c r="BN480" s="81">
        <v>0</v>
      </c>
      <c r="BO480" s="81">
        <v>0</v>
      </c>
      <c r="BP480" s="81">
        <v>7</v>
      </c>
      <c r="BQ480" s="81">
        <v>0</v>
      </c>
      <c r="BR480" s="81">
        <v>1</v>
      </c>
      <c r="BS480" s="81">
        <v>0</v>
      </c>
      <c r="BT480"/>
      <c r="BU480" s="80">
        <v>47.368000000000002</v>
      </c>
      <c r="BV480" s="80">
        <v>0</v>
      </c>
      <c r="BW480" s="80">
        <v>0</v>
      </c>
      <c r="BX480" s="80">
        <v>0</v>
      </c>
      <c r="BY480" s="80">
        <v>0</v>
      </c>
      <c r="BZ480" s="80">
        <v>0</v>
      </c>
      <c r="CA480" s="80">
        <v>0</v>
      </c>
      <c r="CB480" s="80">
        <v>0</v>
      </c>
      <c r="CC480" s="80">
        <v>0</v>
      </c>
    </row>
    <row r="481" spans="1:81">
      <c r="A481" s="80" t="s">
        <v>2300</v>
      </c>
      <c r="B481" s="80">
        <v>306</v>
      </c>
      <c r="C481" s="80">
        <v>17</v>
      </c>
      <c r="D481" s="80">
        <v>18</v>
      </c>
      <c r="E481" s="80">
        <v>2020</v>
      </c>
      <c r="F481" s="80" t="s">
        <v>218</v>
      </c>
      <c r="G481" s="80" t="s">
        <v>2283</v>
      </c>
      <c r="H481" s="80" t="s">
        <v>2284</v>
      </c>
      <c r="I481" s="177"/>
      <c r="J481" s="81">
        <v>56.420614355752242</v>
      </c>
      <c r="K481" s="81">
        <v>1.51991904496001</v>
      </c>
      <c r="L481" s="81">
        <v>7.9755024429915409</v>
      </c>
      <c r="M481" s="81">
        <v>20.184921304281229</v>
      </c>
      <c r="N481" s="81">
        <v>35.80055362831466</v>
      </c>
      <c r="O481" s="81">
        <v>20.815179540221642</v>
      </c>
      <c r="P481" s="81">
        <v>19.383698697197328</v>
      </c>
      <c r="Q481" s="81">
        <v>1.3314473655296841</v>
      </c>
      <c r="R481" s="81">
        <v>0</v>
      </c>
      <c r="S481" s="81">
        <v>3.9655346733160268</v>
      </c>
      <c r="T481" s="82"/>
      <c r="U481" s="81">
        <v>5501679</v>
      </c>
      <c r="V481" s="81">
        <v>752</v>
      </c>
      <c r="W481" s="81">
        <v>355</v>
      </c>
      <c r="X481" s="81">
        <v>5636</v>
      </c>
      <c r="Y481" s="81">
        <v>7961</v>
      </c>
      <c r="Z481" s="81">
        <v>14874</v>
      </c>
      <c r="AA481" s="81">
        <v>4373</v>
      </c>
      <c r="AB481" s="81">
        <v>22581</v>
      </c>
      <c r="AC481" s="81">
        <v>0</v>
      </c>
      <c r="AD481" s="81">
        <v>3.9655346733160268</v>
      </c>
      <c r="AE481" s="82"/>
      <c r="AF481" s="81">
        <v>59908063.318991102</v>
      </c>
      <c r="AG481" s="81">
        <v>1112627.3127480566</v>
      </c>
      <c r="AH481" s="81">
        <v>1350468.0577296934</v>
      </c>
      <c r="AI481" s="81">
        <v>31782060.238813665</v>
      </c>
      <c r="AJ481" s="81">
        <v>63658232.818069793</v>
      </c>
      <c r="AK481" s="81"/>
      <c r="AL481" s="81"/>
      <c r="AM481" s="81">
        <v>2947071.3801426189</v>
      </c>
      <c r="AN481" s="81"/>
      <c r="AO481" s="81"/>
      <c r="AP481" s="82"/>
      <c r="AQ481" s="81">
        <v>241</v>
      </c>
      <c r="AR481" s="81">
        <v>27</v>
      </c>
      <c r="AS481" s="81">
        <v>0</v>
      </c>
      <c r="AT481" s="81">
        <v>3</v>
      </c>
      <c r="AU481" s="81">
        <v>0</v>
      </c>
      <c r="AV481" s="81">
        <v>0</v>
      </c>
      <c r="AW481" s="81">
        <v>0</v>
      </c>
      <c r="AX481" s="82"/>
      <c r="AY481" s="81">
        <v>1194.0239999999999</v>
      </c>
      <c r="AZ481" s="81">
        <v>592.20000000000005</v>
      </c>
      <c r="BA481" s="81">
        <v>0</v>
      </c>
      <c r="BB481" s="81">
        <v>6110</v>
      </c>
      <c r="BC481" s="81">
        <v>0</v>
      </c>
      <c r="BD481" s="81">
        <v>0</v>
      </c>
      <c r="BE481" s="81">
        <v>0</v>
      </c>
      <c r="BF481" s="82"/>
      <c r="BG481" s="81">
        <v>0</v>
      </c>
      <c r="BH481" s="81">
        <v>0</v>
      </c>
      <c r="BI481" s="81">
        <v>33.478999999999999</v>
      </c>
      <c r="BJ481" s="81">
        <v>0</v>
      </c>
      <c r="BK481" s="81">
        <v>2.653</v>
      </c>
      <c r="BL481" s="81">
        <v>0</v>
      </c>
      <c r="BM481" s="82"/>
      <c r="BN481" s="81">
        <v>0</v>
      </c>
      <c r="BO481" s="81">
        <v>0</v>
      </c>
      <c r="BP481" s="81">
        <v>6</v>
      </c>
      <c r="BQ481" s="81">
        <v>0</v>
      </c>
      <c r="BR481" s="81">
        <v>1</v>
      </c>
      <c r="BS481" s="81">
        <v>0</v>
      </c>
      <c r="BT481"/>
      <c r="BU481" s="80">
        <v>36.131999999999998</v>
      </c>
      <c r="BV481" s="80">
        <v>0</v>
      </c>
      <c r="BW481" s="80">
        <v>0</v>
      </c>
      <c r="BX481" s="80">
        <v>0</v>
      </c>
      <c r="BY481" s="80">
        <v>0</v>
      </c>
      <c r="BZ481" s="80">
        <v>0</v>
      </c>
      <c r="CA481" s="80">
        <v>0</v>
      </c>
      <c r="CB481" s="80">
        <v>0</v>
      </c>
      <c r="CC481" s="80">
        <v>0</v>
      </c>
    </row>
    <row r="482" spans="1:81">
      <c r="A482" s="80" t="s">
        <v>2301</v>
      </c>
      <c r="B482" s="80">
        <v>306</v>
      </c>
      <c r="C482" s="80">
        <v>18</v>
      </c>
      <c r="D482" s="80">
        <v>18</v>
      </c>
      <c r="E482" s="80">
        <v>2021</v>
      </c>
      <c r="F482" s="80" t="s">
        <v>75</v>
      </c>
      <c r="G482" s="174" t="s">
        <v>2283</v>
      </c>
      <c r="H482" s="80" t="s">
        <v>2284</v>
      </c>
      <c r="I482" s="177"/>
      <c r="J482" s="81">
        <v>58.476080175985281</v>
      </c>
      <c r="K482" s="81">
        <v>1.6203014456707849</v>
      </c>
      <c r="L482" s="81">
        <v>9.6035593163819097</v>
      </c>
      <c r="M482" s="81">
        <v>22.6428146727004</v>
      </c>
      <c r="N482" s="81">
        <v>36.773298627561928</v>
      </c>
      <c r="O482" s="81">
        <v>19.985402602228483</v>
      </c>
      <c r="P482" s="81">
        <v>19.93565032506978</v>
      </c>
      <c r="Q482" s="81">
        <v>1.3213496840705392</v>
      </c>
      <c r="R482" s="81">
        <v>0</v>
      </c>
      <c r="S482" s="81">
        <v>3.830861012902774</v>
      </c>
      <c r="T482" s="82"/>
      <c r="U482" s="81">
        <v>6225974</v>
      </c>
      <c r="V482" s="81">
        <v>752</v>
      </c>
      <c r="W482" s="81">
        <v>355</v>
      </c>
      <c r="X482" s="81">
        <v>5636</v>
      </c>
      <c r="Y482" s="81">
        <v>7869</v>
      </c>
      <c r="Z482" s="81">
        <v>14705</v>
      </c>
      <c r="AA482" s="81">
        <v>4386</v>
      </c>
      <c r="AB482" s="81">
        <v>22144</v>
      </c>
      <c r="AC482" s="81">
        <v>0</v>
      </c>
      <c r="AD482" s="81">
        <v>3.830861012902774</v>
      </c>
      <c r="AE482" s="82"/>
      <c r="AF482" s="81">
        <v>59411568.574993335</v>
      </c>
      <c r="AG482" s="81">
        <v>1177405.8952464524</v>
      </c>
      <c r="AH482" s="81">
        <v>1695881.6434272239</v>
      </c>
      <c r="AI482" s="81">
        <v>35914258.649904266</v>
      </c>
      <c r="AJ482" s="81">
        <v>61854042.074894249</v>
      </c>
      <c r="AK482" s="81">
        <v>0</v>
      </c>
      <c r="AL482" s="81">
        <v>0</v>
      </c>
      <c r="AM482" s="81">
        <v>2906707.5316159879</v>
      </c>
      <c r="AN482" s="81">
        <v>0</v>
      </c>
      <c r="AO482" s="81">
        <v>0</v>
      </c>
      <c r="AP482" s="82"/>
      <c r="AQ482" s="81">
        <v>249</v>
      </c>
      <c r="AR482" s="81">
        <v>26</v>
      </c>
      <c r="AS482" s="81">
        <v>0</v>
      </c>
      <c r="AT482" s="81">
        <v>4</v>
      </c>
      <c r="AU482" s="81">
        <v>0</v>
      </c>
      <c r="AV482" s="81">
        <v>0</v>
      </c>
      <c r="AW482" s="81"/>
      <c r="AX482" s="82"/>
      <c r="AY482" s="81">
        <v>1242.9839999999999</v>
      </c>
      <c r="AZ482" s="81">
        <v>542.70000000000005</v>
      </c>
      <c r="BA482" s="81">
        <v>0</v>
      </c>
      <c r="BB482" s="81">
        <v>6670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2302</v>
      </c>
      <c r="B483" s="80">
        <v>306</v>
      </c>
      <c r="C483" s="80">
        <v>19</v>
      </c>
      <c r="D483" s="80">
        <v>18</v>
      </c>
      <c r="E483" s="80">
        <v>2022</v>
      </c>
      <c r="F483" s="80" t="s">
        <v>568</v>
      </c>
      <c r="G483" s="174" t="s">
        <v>2283</v>
      </c>
      <c r="H483" s="80" t="s">
        <v>2284</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264</v>
      </c>
      <c r="AR483" s="81">
        <v>26</v>
      </c>
      <c r="AS483" s="81">
        <v>0</v>
      </c>
      <c r="AT483" s="81">
        <v>4</v>
      </c>
      <c r="AU483" s="81">
        <v>0</v>
      </c>
      <c r="AV483" s="81">
        <v>0</v>
      </c>
      <c r="AW483" s="81"/>
      <c r="AX483" s="82"/>
      <c r="AY483" s="81">
        <v>1328.6839999999997</v>
      </c>
      <c r="AZ483" s="81">
        <v>542.70000000000005</v>
      </c>
      <c r="BA483" s="81">
        <v>0</v>
      </c>
      <c r="BB483" s="81">
        <v>6670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2303</v>
      </c>
      <c r="B484" s="80">
        <v>256</v>
      </c>
      <c r="C484" s="80">
        <v>1</v>
      </c>
      <c r="D484" s="80">
        <v>16</v>
      </c>
      <c r="E484" s="80">
        <v>1990</v>
      </c>
      <c r="F484" s="80" t="s">
        <v>562</v>
      </c>
      <c r="G484" s="80" t="s">
        <v>2304</v>
      </c>
      <c r="H484" s="80" t="s">
        <v>2305</v>
      </c>
      <c r="I484" s="177"/>
      <c r="J484" s="81">
        <v>141.71314553856982</v>
      </c>
      <c r="K484" s="81">
        <v>6.3568832535046438</v>
      </c>
      <c r="L484" s="81">
        <v>25.974455398033037</v>
      </c>
      <c r="M484" s="81">
        <v>12.648923372315828</v>
      </c>
      <c r="N484" s="81">
        <v>18.999789756254199</v>
      </c>
      <c r="O484" s="81">
        <v>21.132392130464705</v>
      </c>
      <c r="P484" s="81">
        <v>38.07486663782592</v>
      </c>
      <c r="Q484" s="81">
        <v>1.8590095249271925</v>
      </c>
      <c r="R484" s="81">
        <v>0</v>
      </c>
      <c r="S484" s="81">
        <v>2.0150383056874674</v>
      </c>
      <c r="T484" s="82"/>
      <c r="U484" s="81">
        <v>9905943</v>
      </c>
      <c r="V484" s="81">
        <v>2105</v>
      </c>
      <c r="W484" s="81">
        <v>228</v>
      </c>
      <c r="X484" s="81">
        <v>5193</v>
      </c>
      <c r="Y484" s="81">
        <v>7315</v>
      </c>
      <c r="Z484" s="81">
        <v>8692</v>
      </c>
      <c r="AA484" s="81">
        <v>9245</v>
      </c>
      <c r="AB484" s="81">
        <v>30184</v>
      </c>
      <c r="AC484" s="81">
        <v>0</v>
      </c>
      <c r="AD484" s="81">
        <v>2.0150383056874674</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2306</v>
      </c>
      <c r="B485" s="80">
        <v>257</v>
      </c>
      <c r="C485" s="80">
        <v>2</v>
      </c>
      <c r="D485" s="80">
        <v>16</v>
      </c>
      <c r="E485" s="80">
        <v>2005</v>
      </c>
      <c r="F485" s="80" t="s">
        <v>565</v>
      </c>
      <c r="G485" s="80" t="s">
        <v>2304</v>
      </c>
      <c r="H485" s="80" t="s">
        <v>2305</v>
      </c>
      <c r="I485" s="177"/>
      <c r="J485" s="81">
        <v>91.627057727109019</v>
      </c>
      <c r="K485" s="81">
        <v>4.585213654110218</v>
      </c>
      <c r="L485" s="81">
        <v>28.01208868057137</v>
      </c>
      <c r="M485" s="81">
        <v>26.367174130184196</v>
      </c>
      <c r="N485" s="81">
        <v>31.268672203818692</v>
      </c>
      <c r="O485" s="81">
        <v>31.441317835910258</v>
      </c>
      <c r="P485" s="81">
        <v>37.609374376587937</v>
      </c>
      <c r="Q485" s="81">
        <v>1.6260485598624073</v>
      </c>
      <c r="R485" s="81">
        <v>0</v>
      </c>
      <c r="S485" s="81">
        <v>3.6472528668956188</v>
      </c>
      <c r="T485" s="82"/>
      <c r="U485" s="81">
        <v>5309718</v>
      </c>
      <c r="V485" s="81">
        <v>1725</v>
      </c>
      <c r="W485" s="81">
        <v>236</v>
      </c>
      <c r="X485" s="81">
        <v>4697</v>
      </c>
      <c r="Y485" s="81">
        <v>7865</v>
      </c>
      <c r="Z485" s="81">
        <v>14965</v>
      </c>
      <c r="AA485" s="81">
        <v>7479</v>
      </c>
      <c r="AB485" s="81">
        <v>27600</v>
      </c>
      <c r="AC485" s="81">
        <v>0</v>
      </c>
      <c r="AD485" s="81">
        <v>3.6472528668956188</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2307</v>
      </c>
      <c r="B486" s="80">
        <v>258</v>
      </c>
      <c r="C486" s="80">
        <v>3</v>
      </c>
      <c r="D486" s="80">
        <v>16</v>
      </c>
      <c r="E486" s="80">
        <v>2006</v>
      </c>
      <c r="F486" s="80" t="s">
        <v>566</v>
      </c>
      <c r="G486" s="80" t="s">
        <v>2304</v>
      </c>
      <c r="H486" s="80" t="s">
        <v>2305</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2308</v>
      </c>
      <c r="B487" s="80">
        <v>259</v>
      </c>
      <c r="C487" s="80">
        <v>4</v>
      </c>
      <c r="D487" s="80">
        <v>16</v>
      </c>
      <c r="E487" s="80">
        <v>2007</v>
      </c>
      <c r="F487" s="80" t="s">
        <v>567</v>
      </c>
      <c r="G487" s="80" t="s">
        <v>2304</v>
      </c>
      <c r="H487" s="80" t="s">
        <v>2305</v>
      </c>
      <c r="I487" s="177"/>
      <c r="J487" s="81">
        <v>101.67218002818318</v>
      </c>
      <c r="K487" s="81">
        <v>3.8675390447338582</v>
      </c>
      <c r="L487" s="81">
        <v>21.010447260451429</v>
      </c>
      <c r="M487" s="81">
        <v>28.711669562714548</v>
      </c>
      <c r="N487" s="81">
        <v>29.194797629142595</v>
      </c>
      <c r="O487" s="81">
        <v>30.265286814055631</v>
      </c>
      <c r="P487" s="81">
        <v>36.628934616711575</v>
      </c>
      <c r="Q487" s="81">
        <v>1.6738610693969194</v>
      </c>
      <c r="R487" s="81">
        <v>0</v>
      </c>
      <c r="S487" s="81">
        <v>4.164408979510509</v>
      </c>
      <c r="T487" s="82"/>
      <c r="U487" s="81">
        <v>5645596</v>
      </c>
      <c r="V487" s="81">
        <v>1576</v>
      </c>
      <c r="W487" s="81">
        <v>199</v>
      </c>
      <c r="X487" s="81">
        <v>6198</v>
      </c>
      <c r="Y487" s="81">
        <v>7883</v>
      </c>
      <c r="Z487" s="81">
        <v>14975</v>
      </c>
      <c r="AA487" s="81">
        <v>7173</v>
      </c>
      <c r="AB487" s="81">
        <v>26909</v>
      </c>
      <c r="AC487" s="81">
        <v>0</v>
      </c>
      <c r="AD487" s="81">
        <v>4.164408979510509</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2309</v>
      </c>
      <c r="B488" s="80">
        <v>260</v>
      </c>
      <c r="C488" s="80">
        <v>5</v>
      </c>
      <c r="D488" s="80">
        <v>16</v>
      </c>
      <c r="E488" s="80">
        <v>2008</v>
      </c>
      <c r="F488" s="80" t="s">
        <v>84</v>
      </c>
      <c r="G488" s="80" t="s">
        <v>2304</v>
      </c>
      <c r="H488" s="80" t="s">
        <v>2305</v>
      </c>
      <c r="I488" s="177"/>
      <c r="J488" s="81">
        <v>92.590809082221057</v>
      </c>
      <c r="K488" s="81">
        <v>2.9023474661473578</v>
      </c>
      <c r="L488" s="81">
        <v>17.599702096329491</v>
      </c>
      <c r="M488" s="81">
        <v>29.676536637614785</v>
      </c>
      <c r="N488" s="81">
        <v>26.306257340710815</v>
      </c>
      <c r="O488" s="81">
        <v>29.346436310301222</v>
      </c>
      <c r="P488" s="81">
        <v>35.765980754685103</v>
      </c>
      <c r="Q488" s="81">
        <v>1.6283185102648114</v>
      </c>
      <c r="R488" s="81">
        <v>0</v>
      </c>
      <c r="S488" s="81">
        <v>3.3724658190294869</v>
      </c>
      <c r="T488" s="82"/>
      <c r="U488" s="81">
        <v>5473695</v>
      </c>
      <c r="V488" s="81">
        <v>1576</v>
      </c>
      <c r="W488" s="81">
        <v>199</v>
      </c>
      <c r="X488" s="81">
        <v>6198</v>
      </c>
      <c r="Y488" s="81">
        <v>7941</v>
      </c>
      <c r="Z488" s="81">
        <v>15030</v>
      </c>
      <c r="AA488" s="81">
        <v>7012</v>
      </c>
      <c r="AB488" s="81">
        <v>26607</v>
      </c>
      <c r="AC488" s="81">
        <v>0</v>
      </c>
      <c r="AD488" s="81">
        <v>3.3724658190294869</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2310</v>
      </c>
      <c r="B489" s="80">
        <v>261</v>
      </c>
      <c r="C489" s="80">
        <v>6</v>
      </c>
      <c r="D489" s="80">
        <v>16</v>
      </c>
      <c r="E489" s="80">
        <v>2009</v>
      </c>
      <c r="F489" s="80" t="s">
        <v>85</v>
      </c>
      <c r="G489" s="80" t="s">
        <v>2304</v>
      </c>
      <c r="H489" s="80" t="s">
        <v>2305</v>
      </c>
      <c r="I489" s="177"/>
      <c r="J489" s="81">
        <v>89.705367419929402</v>
      </c>
      <c r="K489" s="81">
        <v>2.6744952737182461</v>
      </c>
      <c r="L489" s="81">
        <v>16.423887447171094</v>
      </c>
      <c r="M489" s="81">
        <v>30.630758373115693</v>
      </c>
      <c r="N489" s="81">
        <v>31.011692973926674</v>
      </c>
      <c r="O489" s="81">
        <v>29.93327182420829</v>
      </c>
      <c r="P489" s="81">
        <v>34.163109495733821</v>
      </c>
      <c r="Q489" s="81">
        <v>1.5349920709284079</v>
      </c>
      <c r="R489" s="81">
        <v>0</v>
      </c>
      <c r="S489" s="81">
        <v>2.9124909777108661</v>
      </c>
      <c r="T489" s="82"/>
      <c r="U489" s="81">
        <v>4623690</v>
      </c>
      <c r="V489" s="81">
        <v>1480</v>
      </c>
      <c r="W489" s="81">
        <v>214</v>
      </c>
      <c r="X489" s="81">
        <v>6400</v>
      </c>
      <c r="Y489" s="81">
        <v>7941</v>
      </c>
      <c r="Z489" s="81">
        <v>15132</v>
      </c>
      <c r="AA489" s="81">
        <v>6876</v>
      </c>
      <c r="AB489" s="81">
        <v>26330</v>
      </c>
      <c r="AC489" s="81">
        <v>0</v>
      </c>
      <c r="AD489" s="81">
        <v>2.9124909777108661</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12.74</v>
      </c>
      <c r="BJ489" s="81">
        <v>0</v>
      </c>
      <c r="BK489" s="81">
        <v>0</v>
      </c>
      <c r="BL489" s="81">
        <v>0</v>
      </c>
      <c r="BM489" s="82"/>
      <c r="BN489" s="81">
        <v>0</v>
      </c>
      <c r="BO489" s="81">
        <v>0</v>
      </c>
      <c r="BP489" s="81">
        <v>3</v>
      </c>
      <c r="BQ489" s="81">
        <v>0</v>
      </c>
      <c r="BR489" s="81">
        <v>0</v>
      </c>
      <c r="BS489" s="81">
        <v>0</v>
      </c>
      <c r="BT489"/>
      <c r="BU489" s="80"/>
      <c r="BV489" s="80"/>
      <c r="BW489" s="80"/>
      <c r="BX489" s="80"/>
      <c r="BY489" s="80"/>
      <c r="BZ489" s="80"/>
      <c r="CA489" s="80"/>
      <c r="CB489" s="80"/>
      <c r="CC489" s="80"/>
    </row>
    <row r="490" spans="1:81">
      <c r="A490" s="80" t="s">
        <v>2311</v>
      </c>
      <c r="B490" s="80">
        <v>262</v>
      </c>
      <c r="C490" s="80">
        <v>7</v>
      </c>
      <c r="D490" s="80">
        <v>16</v>
      </c>
      <c r="E490" s="80">
        <v>2010</v>
      </c>
      <c r="F490" s="80" t="s">
        <v>86</v>
      </c>
      <c r="G490" s="80" t="s">
        <v>2304</v>
      </c>
      <c r="H490" s="80" t="s">
        <v>2305</v>
      </c>
      <c r="I490" s="177"/>
      <c r="J490" s="81">
        <v>75.210195563809179</v>
      </c>
      <c r="K490" s="81">
        <v>2.7125807028624562</v>
      </c>
      <c r="L490" s="81">
        <v>14.297248225310218</v>
      </c>
      <c r="M490" s="81">
        <v>29.79624594922635</v>
      </c>
      <c r="N490" s="81">
        <v>28.841637923779807</v>
      </c>
      <c r="O490" s="81">
        <v>29.80663522828814</v>
      </c>
      <c r="P490" s="81">
        <v>34.294166661556304</v>
      </c>
      <c r="Q490" s="81">
        <v>1.583150779838268</v>
      </c>
      <c r="R490" s="81">
        <v>0</v>
      </c>
      <c r="S490" s="81">
        <v>2.5752835979158597</v>
      </c>
      <c r="T490" s="82"/>
      <c r="U490" s="81">
        <v>5056241</v>
      </c>
      <c r="V490" s="81">
        <v>1480</v>
      </c>
      <c r="W490" s="81">
        <v>214</v>
      </c>
      <c r="X490" s="81">
        <v>6400</v>
      </c>
      <c r="Y490" s="81">
        <v>7956</v>
      </c>
      <c r="Z490" s="81">
        <v>15138</v>
      </c>
      <c r="AA490" s="81">
        <v>6730</v>
      </c>
      <c r="AB490" s="81">
        <v>26021</v>
      </c>
      <c r="AC490" s="81">
        <v>0</v>
      </c>
      <c r="AD490" s="81">
        <v>2.5752835979158597</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18.282</v>
      </c>
      <c r="BJ490" s="81">
        <v>0</v>
      </c>
      <c r="BK490" s="81">
        <v>0</v>
      </c>
      <c r="BL490" s="81">
        <v>0</v>
      </c>
      <c r="BM490" s="82"/>
      <c r="BN490" s="81">
        <v>0</v>
      </c>
      <c r="BO490" s="81">
        <v>0</v>
      </c>
      <c r="BP490" s="81">
        <v>4</v>
      </c>
      <c r="BQ490" s="81">
        <v>0</v>
      </c>
      <c r="BR490" s="81">
        <v>0</v>
      </c>
      <c r="BS490" s="81">
        <v>0</v>
      </c>
      <c r="BT490"/>
      <c r="BU490" s="80">
        <v>18.282</v>
      </c>
      <c r="BV490" s="80">
        <v>0</v>
      </c>
      <c r="BW490" s="80">
        <v>0</v>
      </c>
      <c r="BX490" s="80">
        <v>0</v>
      </c>
      <c r="BY490" s="80">
        <v>0</v>
      </c>
      <c r="BZ490" s="80">
        <v>0</v>
      </c>
      <c r="CA490" s="80">
        <v>0</v>
      </c>
      <c r="CB490" s="80">
        <v>0</v>
      </c>
      <c r="CC490" s="80">
        <v>0</v>
      </c>
    </row>
    <row r="491" spans="1:81">
      <c r="A491" s="80" t="s">
        <v>2312</v>
      </c>
      <c r="B491" s="80">
        <v>263</v>
      </c>
      <c r="C491" s="80">
        <v>8</v>
      </c>
      <c r="D491" s="80">
        <v>16</v>
      </c>
      <c r="E491" s="80">
        <v>2011</v>
      </c>
      <c r="F491" s="80" t="s">
        <v>87</v>
      </c>
      <c r="G491" s="80" t="s">
        <v>2304</v>
      </c>
      <c r="H491" s="80" t="s">
        <v>2305</v>
      </c>
      <c r="I491" s="177"/>
      <c r="J491" s="81">
        <v>62.875744193569126</v>
      </c>
      <c r="K491" s="81">
        <v>3.7676131857710313</v>
      </c>
      <c r="L491" s="81">
        <v>12.079761216189466</v>
      </c>
      <c r="M491" s="81">
        <v>31.438007755362772</v>
      </c>
      <c r="N491" s="81">
        <v>34.76805781330075</v>
      </c>
      <c r="O491" s="81">
        <v>29.492757995874015</v>
      </c>
      <c r="P491" s="81">
        <v>32.996314499824443</v>
      </c>
      <c r="Q491" s="81">
        <v>1.8089162673156933</v>
      </c>
      <c r="R491" s="81">
        <v>0</v>
      </c>
      <c r="S491" s="81">
        <v>2.9679783802915405</v>
      </c>
      <c r="T491" s="82"/>
      <c r="U491" s="81">
        <v>4828307</v>
      </c>
      <c r="V491" s="81">
        <v>1480</v>
      </c>
      <c r="W491" s="81">
        <v>214</v>
      </c>
      <c r="X491" s="81">
        <v>6400</v>
      </c>
      <c r="Y491" s="81">
        <v>7987</v>
      </c>
      <c r="Z491" s="81">
        <v>15304</v>
      </c>
      <c r="AA491" s="81">
        <v>6668</v>
      </c>
      <c r="AB491" s="81">
        <v>25776</v>
      </c>
      <c r="AC491" s="81">
        <v>0</v>
      </c>
      <c r="AD491" s="81">
        <v>2.9679783802915405</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19.071000000000002</v>
      </c>
      <c r="BJ491" s="81">
        <v>0</v>
      </c>
      <c r="BK491" s="81">
        <v>0</v>
      </c>
      <c r="BL491" s="81">
        <v>0</v>
      </c>
      <c r="BM491" s="82"/>
      <c r="BN491" s="81">
        <v>0</v>
      </c>
      <c r="BO491" s="81">
        <v>0</v>
      </c>
      <c r="BP491" s="81">
        <v>5</v>
      </c>
      <c r="BQ491" s="81">
        <v>0</v>
      </c>
      <c r="BR491" s="81">
        <v>0</v>
      </c>
      <c r="BS491" s="81">
        <v>0</v>
      </c>
      <c r="BT491"/>
      <c r="BU491" s="80">
        <v>19.071000000000002</v>
      </c>
      <c r="BV491" s="80">
        <v>0</v>
      </c>
      <c r="BW491" s="80">
        <v>0</v>
      </c>
      <c r="BX491" s="80">
        <v>0</v>
      </c>
      <c r="BY491" s="80">
        <v>0</v>
      </c>
      <c r="BZ491" s="80">
        <v>0</v>
      </c>
      <c r="CA491" s="80">
        <v>0</v>
      </c>
      <c r="CB491" s="80">
        <v>0</v>
      </c>
      <c r="CC491" s="80">
        <v>0</v>
      </c>
    </row>
    <row r="492" spans="1:81">
      <c r="A492" s="80" t="s">
        <v>2313</v>
      </c>
      <c r="B492" s="80">
        <v>264</v>
      </c>
      <c r="C492" s="80">
        <v>9</v>
      </c>
      <c r="D492" s="80">
        <v>16</v>
      </c>
      <c r="E492" s="80">
        <v>2012</v>
      </c>
      <c r="F492" s="80" t="s">
        <v>88</v>
      </c>
      <c r="G492" s="80" t="s">
        <v>2304</v>
      </c>
      <c r="H492" s="80" t="s">
        <v>2305</v>
      </c>
      <c r="I492" s="177"/>
      <c r="J492" s="81">
        <v>96.4999753381597</v>
      </c>
      <c r="K492" s="81">
        <v>3.5282154582948966</v>
      </c>
      <c r="L492" s="81">
        <v>12.047555180522007</v>
      </c>
      <c r="M492" s="81">
        <v>35.244526113041971</v>
      </c>
      <c r="N492" s="81">
        <v>36.891146251681306</v>
      </c>
      <c r="O492" s="81">
        <v>29.790287424436464</v>
      </c>
      <c r="P492" s="81">
        <v>33.223864049193971</v>
      </c>
      <c r="Q492" s="81">
        <v>1.9497136400464343</v>
      </c>
      <c r="R492" s="81">
        <v>0</v>
      </c>
      <c r="S492" s="81">
        <v>3.3689206609903222</v>
      </c>
      <c r="T492" s="82"/>
      <c r="U492" s="81">
        <v>6031606</v>
      </c>
      <c r="V492" s="81">
        <v>1480</v>
      </c>
      <c r="W492" s="81">
        <v>214</v>
      </c>
      <c r="X492" s="81">
        <v>6400</v>
      </c>
      <c r="Y492" s="81">
        <v>8070</v>
      </c>
      <c r="Z492" s="81">
        <v>15581</v>
      </c>
      <c r="AA492" s="81">
        <v>6676</v>
      </c>
      <c r="AB492" s="81">
        <v>25571</v>
      </c>
      <c r="AC492" s="81">
        <v>0</v>
      </c>
      <c r="AD492" s="81">
        <v>3.3689206609903222</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26.206</v>
      </c>
      <c r="BJ492" s="81">
        <v>0</v>
      </c>
      <c r="BK492" s="81">
        <v>0</v>
      </c>
      <c r="BL492" s="81">
        <v>0</v>
      </c>
      <c r="BM492" s="82"/>
      <c r="BN492" s="81">
        <v>0</v>
      </c>
      <c r="BO492" s="81">
        <v>0</v>
      </c>
      <c r="BP492" s="81">
        <v>6</v>
      </c>
      <c r="BQ492" s="81">
        <v>0</v>
      </c>
      <c r="BR492" s="81">
        <v>0</v>
      </c>
      <c r="BS492" s="81">
        <v>0</v>
      </c>
      <c r="BT492"/>
      <c r="BU492" s="80">
        <v>26.206</v>
      </c>
      <c r="BV492" s="80">
        <v>0</v>
      </c>
      <c r="BW492" s="80">
        <v>0</v>
      </c>
      <c r="BX492" s="80">
        <v>0</v>
      </c>
      <c r="BY492" s="80">
        <v>0</v>
      </c>
      <c r="BZ492" s="80">
        <v>0</v>
      </c>
      <c r="CA492" s="80">
        <v>0</v>
      </c>
      <c r="CB492" s="80">
        <v>0</v>
      </c>
      <c r="CC492" s="80">
        <v>0</v>
      </c>
    </row>
    <row r="493" spans="1:81">
      <c r="A493" s="80" t="s">
        <v>2314</v>
      </c>
      <c r="B493" s="80">
        <v>265</v>
      </c>
      <c r="C493" s="80">
        <v>10</v>
      </c>
      <c r="D493" s="80">
        <v>16</v>
      </c>
      <c r="E493" s="80">
        <v>2013</v>
      </c>
      <c r="F493" s="80" t="s">
        <v>89</v>
      </c>
      <c r="G493" s="80" t="s">
        <v>2304</v>
      </c>
      <c r="H493" s="80" t="s">
        <v>2305</v>
      </c>
      <c r="I493" s="177"/>
      <c r="J493" s="81">
        <v>87.531836723950462</v>
      </c>
      <c r="K493" s="81">
        <v>3.1839455437132829</v>
      </c>
      <c r="L493" s="81">
        <v>8.5212383901989508</v>
      </c>
      <c r="M493" s="81">
        <v>34.560418001917498</v>
      </c>
      <c r="N493" s="81">
        <v>36.333677054460779</v>
      </c>
      <c r="O493" s="81">
        <v>29.047824596934355</v>
      </c>
      <c r="P493" s="81">
        <v>33.438964541881468</v>
      </c>
      <c r="Q493" s="81">
        <v>1.9626045467698423</v>
      </c>
      <c r="R493" s="81">
        <v>0</v>
      </c>
      <c r="S493" s="81">
        <v>3.6817743310924311</v>
      </c>
      <c r="T493" s="82"/>
      <c r="U493" s="81">
        <v>5630569</v>
      </c>
      <c r="V493" s="81">
        <v>1480</v>
      </c>
      <c r="W493" s="81">
        <v>214</v>
      </c>
      <c r="X493" s="81">
        <v>6400</v>
      </c>
      <c r="Y493" s="81">
        <v>8091</v>
      </c>
      <c r="Z493" s="81">
        <v>15871</v>
      </c>
      <c r="AA493" s="81">
        <v>6694</v>
      </c>
      <c r="AB493" s="81">
        <v>25371</v>
      </c>
      <c r="AC493" s="81">
        <v>0</v>
      </c>
      <c r="AD493" s="81">
        <v>3.6817743310924311</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28.204999999999998</v>
      </c>
      <c r="BJ493" s="81">
        <v>0</v>
      </c>
      <c r="BK493" s="81">
        <v>0</v>
      </c>
      <c r="BL493" s="81">
        <v>0</v>
      </c>
      <c r="BM493" s="82"/>
      <c r="BN493" s="81">
        <v>0</v>
      </c>
      <c r="BO493" s="81">
        <v>0</v>
      </c>
      <c r="BP493" s="81">
        <v>6</v>
      </c>
      <c r="BQ493" s="81">
        <v>0</v>
      </c>
      <c r="BR493" s="81">
        <v>0</v>
      </c>
      <c r="BS493" s="81">
        <v>0</v>
      </c>
      <c r="BT493"/>
      <c r="BU493" s="80">
        <v>28.204999999999998</v>
      </c>
      <c r="BV493" s="80">
        <v>0</v>
      </c>
      <c r="BW493" s="80">
        <v>0</v>
      </c>
      <c r="BX493" s="80">
        <v>0</v>
      </c>
      <c r="BY493" s="80">
        <v>0</v>
      </c>
      <c r="BZ493" s="80">
        <v>0</v>
      </c>
      <c r="CA493" s="80">
        <v>0</v>
      </c>
      <c r="CB493" s="80">
        <v>0</v>
      </c>
      <c r="CC493" s="80">
        <v>0</v>
      </c>
    </row>
    <row r="494" spans="1:81">
      <c r="A494" s="80" t="s">
        <v>2315</v>
      </c>
      <c r="B494" s="80">
        <v>266</v>
      </c>
      <c r="C494" s="80">
        <v>11</v>
      </c>
      <c r="D494" s="80">
        <v>16</v>
      </c>
      <c r="E494" s="80">
        <v>2014</v>
      </c>
      <c r="F494" s="80" t="s">
        <v>90</v>
      </c>
      <c r="G494" s="80" t="s">
        <v>2304</v>
      </c>
      <c r="H494" s="80" t="s">
        <v>2305</v>
      </c>
      <c r="I494" s="177"/>
      <c r="J494" s="81">
        <v>79.466717189109303</v>
      </c>
      <c r="K494" s="81">
        <v>2.8236808157497006</v>
      </c>
      <c r="L494" s="81">
        <v>10.730350588099661</v>
      </c>
      <c r="M494" s="81">
        <v>33.493517627927758</v>
      </c>
      <c r="N494" s="81">
        <v>31.36427375262836</v>
      </c>
      <c r="O494" s="81">
        <v>27.562868269994063</v>
      </c>
      <c r="P494" s="81">
        <v>32.935001859302879</v>
      </c>
      <c r="Q494" s="81">
        <v>1.8544558183214261</v>
      </c>
      <c r="R494" s="81">
        <v>0</v>
      </c>
      <c r="S494" s="81">
        <v>2.6199268345576612</v>
      </c>
      <c r="T494" s="82"/>
      <c r="U494" s="81">
        <v>5647207</v>
      </c>
      <c r="V494" s="81">
        <v>1328</v>
      </c>
      <c r="W494" s="81">
        <v>216</v>
      </c>
      <c r="X494" s="81">
        <v>6347</v>
      </c>
      <c r="Y494" s="81">
        <v>8084</v>
      </c>
      <c r="Z494" s="81">
        <v>15861</v>
      </c>
      <c r="AA494" s="81">
        <v>6559</v>
      </c>
      <c r="AB494" s="81">
        <v>24986</v>
      </c>
      <c r="AC494" s="81">
        <v>0</v>
      </c>
      <c r="AD494" s="81">
        <v>2.6199268345576612</v>
      </c>
      <c r="AE494" s="82"/>
      <c r="AF494" s="81">
        <v>44665554.934633426</v>
      </c>
      <c r="AG494" s="81">
        <v>2332731.8207691368</v>
      </c>
      <c r="AH494" s="81">
        <v>1861950.3956055816</v>
      </c>
      <c r="AI494" s="81">
        <v>37188412.203393757</v>
      </c>
      <c r="AJ494" s="81">
        <v>36726391.510830112</v>
      </c>
      <c r="AK494" s="81">
        <v>0</v>
      </c>
      <c r="AL494" s="81">
        <v>0</v>
      </c>
      <c r="AM494" s="81">
        <v>3430204.4288308215</v>
      </c>
      <c r="AN494" s="81">
        <v>0</v>
      </c>
      <c r="AO494" s="81">
        <v>0</v>
      </c>
      <c r="AP494" s="82"/>
      <c r="AQ494" s="81">
        <v>357</v>
      </c>
      <c r="AR494" s="81">
        <v>66</v>
      </c>
      <c r="AS494" s="81">
        <v>0</v>
      </c>
      <c r="AT494" s="81">
        <v>0</v>
      </c>
      <c r="AU494" s="81">
        <v>0</v>
      </c>
      <c r="AV494" s="81">
        <v>0</v>
      </c>
      <c r="AW494" s="81" t="s">
        <v>564</v>
      </c>
      <c r="AX494" s="82"/>
      <c r="AY494" s="81">
        <v>1551.6</v>
      </c>
      <c r="AZ494" s="81">
        <v>7822.9000000000005</v>
      </c>
      <c r="BA494" s="81">
        <v>0</v>
      </c>
      <c r="BB494" s="81">
        <v>0</v>
      </c>
      <c r="BC494" s="81">
        <v>0</v>
      </c>
      <c r="BD494" s="81">
        <v>0</v>
      </c>
      <c r="BE494" s="81" t="s">
        <v>564</v>
      </c>
      <c r="BF494" s="82"/>
      <c r="BG494" s="81">
        <v>0</v>
      </c>
      <c r="BH494" s="81">
        <v>0</v>
      </c>
      <c r="BI494" s="81">
        <v>26.783000000000001</v>
      </c>
      <c r="BJ494" s="81">
        <v>0</v>
      </c>
      <c r="BK494" s="81">
        <v>0</v>
      </c>
      <c r="BL494" s="81">
        <v>0</v>
      </c>
      <c r="BM494" s="82"/>
      <c r="BN494" s="81">
        <v>0</v>
      </c>
      <c r="BO494" s="81">
        <v>0</v>
      </c>
      <c r="BP494" s="81">
        <v>6</v>
      </c>
      <c r="BQ494" s="81">
        <v>0</v>
      </c>
      <c r="BR494" s="81">
        <v>0</v>
      </c>
      <c r="BS494" s="81">
        <v>0</v>
      </c>
      <c r="BT494"/>
      <c r="BU494" s="80">
        <v>26.783000000000001</v>
      </c>
      <c r="BV494" s="80">
        <v>0</v>
      </c>
      <c r="BW494" s="80">
        <v>0</v>
      </c>
      <c r="BX494" s="80">
        <v>0</v>
      </c>
      <c r="BY494" s="80">
        <v>0</v>
      </c>
      <c r="BZ494" s="80">
        <v>0</v>
      </c>
      <c r="CA494" s="80">
        <v>0</v>
      </c>
      <c r="CB494" s="80">
        <v>0</v>
      </c>
      <c r="CC494" s="80">
        <v>0</v>
      </c>
    </row>
    <row r="495" spans="1:81">
      <c r="A495" s="80" t="s">
        <v>2316</v>
      </c>
      <c r="B495" s="80">
        <v>267</v>
      </c>
      <c r="C495" s="80">
        <v>12</v>
      </c>
      <c r="D495" s="80">
        <v>16</v>
      </c>
      <c r="E495" s="80">
        <v>2015</v>
      </c>
      <c r="F495" s="80" t="s">
        <v>91</v>
      </c>
      <c r="G495" s="80" t="s">
        <v>2304</v>
      </c>
      <c r="H495" s="80" t="s">
        <v>2305</v>
      </c>
      <c r="I495" s="177"/>
      <c r="J495" s="81">
        <v>76.924867066212869</v>
      </c>
      <c r="K495" s="81">
        <v>3.1582263406844273</v>
      </c>
      <c r="L495" s="81">
        <v>13.876492030715081</v>
      </c>
      <c r="M495" s="81">
        <v>32.060355554537537</v>
      </c>
      <c r="N495" s="81">
        <v>26.896971343220255</v>
      </c>
      <c r="O495" s="81">
        <v>27.239599083738081</v>
      </c>
      <c r="P495" s="81">
        <v>32.453360787682215</v>
      </c>
      <c r="Q495" s="81">
        <v>1.7806899016551578</v>
      </c>
      <c r="R495" s="81">
        <v>0</v>
      </c>
      <c r="S495" s="81">
        <v>2.9105354574787121</v>
      </c>
      <c r="T495" s="82"/>
      <c r="U495" s="81">
        <v>5932756</v>
      </c>
      <c r="V495" s="81">
        <v>1328</v>
      </c>
      <c r="W495" s="81">
        <v>216</v>
      </c>
      <c r="X495" s="81">
        <v>6347</v>
      </c>
      <c r="Y495" s="81">
        <v>8065</v>
      </c>
      <c r="Z495" s="81">
        <v>15826</v>
      </c>
      <c r="AA495" s="81">
        <v>6458</v>
      </c>
      <c r="AB495" s="81">
        <v>24508</v>
      </c>
      <c r="AC495" s="81">
        <v>0</v>
      </c>
      <c r="AD495" s="81">
        <v>2.9105354574787121</v>
      </c>
      <c r="AE495" s="82"/>
      <c r="AF495" s="81">
        <v>43409538.5553234</v>
      </c>
      <c r="AG495" s="81">
        <v>2395337.0022883993</v>
      </c>
      <c r="AH495" s="81">
        <v>2063680.1381399995</v>
      </c>
      <c r="AI495" s="81">
        <v>39183623.217341118</v>
      </c>
      <c r="AJ495" s="81">
        <v>34506364.246876009</v>
      </c>
      <c r="AK495" s="81">
        <v>0</v>
      </c>
      <c r="AL495" s="81">
        <v>0</v>
      </c>
      <c r="AM495" s="81">
        <v>3358718.5928066522</v>
      </c>
      <c r="AN495" s="81">
        <v>0</v>
      </c>
      <c r="AO495" s="81">
        <v>0</v>
      </c>
      <c r="AP495" s="82"/>
      <c r="AQ495" s="81">
        <v>403</v>
      </c>
      <c r="AR495" s="81">
        <v>91</v>
      </c>
      <c r="AS495" s="81">
        <v>0</v>
      </c>
      <c r="AT495" s="81">
        <v>0</v>
      </c>
      <c r="AU495" s="81">
        <v>0</v>
      </c>
      <c r="AV495" s="81">
        <v>0</v>
      </c>
      <c r="AW495" s="81" t="s">
        <v>564</v>
      </c>
      <c r="AX495" s="82"/>
      <c r="AY495" s="81">
        <v>1819.5</v>
      </c>
      <c r="AZ495" s="81">
        <v>9346.2999999999993</v>
      </c>
      <c r="BA495" s="81">
        <v>0</v>
      </c>
      <c r="BB495" s="81">
        <v>0</v>
      </c>
      <c r="BC495" s="81">
        <v>0</v>
      </c>
      <c r="BD495" s="81">
        <v>0</v>
      </c>
      <c r="BE495" s="81" t="s">
        <v>564</v>
      </c>
      <c r="BF495" s="82"/>
      <c r="BG495" s="81">
        <v>0</v>
      </c>
      <c r="BH495" s="81">
        <v>0</v>
      </c>
      <c r="BI495" s="81">
        <v>21.459</v>
      </c>
      <c r="BJ495" s="81">
        <v>0</v>
      </c>
      <c r="BK495" s="81">
        <v>0</v>
      </c>
      <c r="BL495" s="81">
        <v>0</v>
      </c>
      <c r="BM495" s="82"/>
      <c r="BN495" s="81">
        <v>0</v>
      </c>
      <c r="BO495" s="81">
        <v>0</v>
      </c>
      <c r="BP495" s="81">
        <v>5</v>
      </c>
      <c r="BQ495" s="81">
        <v>0</v>
      </c>
      <c r="BR495" s="81">
        <v>0</v>
      </c>
      <c r="BS495" s="81">
        <v>0</v>
      </c>
      <c r="BT495"/>
      <c r="BU495" s="80">
        <v>21.459</v>
      </c>
      <c r="BV495" s="80">
        <v>0</v>
      </c>
      <c r="BW495" s="80">
        <v>0</v>
      </c>
      <c r="BX495" s="80">
        <v>0</v>
      </c>
      <c r="BY495" s="80">
        <v>0</v>
      </c>
      <c r="BZ495" s="80">
        <v>0</v>
      </c>
      <c r="CA495" s="80">
        <v>0</v>
      </c>
      <c r="CB495" s="80">
        <v>0</v>
      </c>
      <c r="CC495" s="80">
        <v>0</v>
      </c>
    </row>
    <row r="496" spans="1:81">
      <c r="A496" s="80" t="s">
        <v>2317</v>
      </c>
      <c r="B496" s="80">
        <v>268</v>
      </c>
      <c r="C496" s="80">
        <v>13</v>
      </c>
      <c r="D496" s="80">
        <v>16</v>
      </c>
      <c r="E496" s="80">
        <v>2016</v>
      </c>
      <c r="F496" s="80" t="s">
        <v>92</v>
      </c>
      <c r="G496" s="80" t="s">
        <v>2304</v>
      </c>
      <c r="H496" s="80" t="s">
        <v>2305</v>
      </c>
      <c r="I496" s="177"/>
      <c r="J496" s="81">
        <v>82.87630121523776</v>
      </c>
      <c r="K496" s="81">
        <v>3.1918437756772304</v>
      </c>
      <c r="L496" s="81">
        <v>12.113070886202287</v>
      </c>
      <c r="M496" s="81">
        <v>26.393427604879989</v>
      </c>
      <c r="N496" s="81">
        <v>26.838038075904052</v>
      </c>
      <c r="O496" s="81">
        <v>26.983629296744038</v>
      </c>
      <c r="P496" s="81">
        <v>31.382484972098176</v>
      </c>
      <c r="Q496" s="81">
        <v>1.7101426583358228</v>
      </c>
      <c r="R496" s="81">
        <v>0</v>
      </c>
      <c r="S496" s="81">
        <v>3.6246366964968835</v>
      </c>
      <c r="T496" s="82"/>
      <c r="U496" s="81">
        <v>6309427</v>
      </c>
      <c r="V496" s="81">
        <v>1328</v>
      </c>
      <c r="W496" s="81">
        <v>216</v>
      </c>
      <c r="X496" s="81">
        <v>6347</v>
      </c>
      <c r="Y496" s="81">
        <v>8089</v>
      </c>
      <c r="Z496" s="81">
        <v>15870</v>
      </c>
      <c r="AA496" s="81">
        <v>6459</v>
      </c>
      <c r="AB496" s="81">
        <v>24212</v>
      </c>
      <c r="AC496" s="81">
        <v>0</v>
      </c>
      <c r="AD496" s="81">
        <v>3.624636696496883</v>
      </c>
      <c r="AE496" s="82"/>
      <c r="AF496" s="81">
        <v>46556090.798190974</v>
      </c>
      <c r="AG496" s="81">
        <v>2317375.6288592508</v>
      </c>
      <c r="AH496" s="81">
        <v>1401893.735476207</v>
      </c>
      <c r="AI496" s="81">
        <v>36858888.321260527</v>
      </c>
      <c r="AJ496" s="81">
        <v>32294812.311449889</v>
      </c>
      <c r="AK496" s="81">
        <v>0</v>
      </c>
      <c r="AL496" s="81">
        <v>0</v>
      </c>
      <c r="AM496" s="81">
        <v>3320730.9138134862</v>
      </c>
      <c r="AN496" s="81">
        <v>0</v>
      </c>
      <c r="AO496" s="81">
        <v>0</v>
      </c>
      <c r="AP496" s="82"/>
      <c r="AQ496" s="81">
        <v>436</v>
      </c>
      <c r="AR496" s="81">
        <v>108</v>
      </c>
      <c r="AS496" s="81">
        <v>0</v>
      </c>
      <c r="AT496" s="81">
        <v>0</v>
      </c>
      <c r="AU496" s="81">
        <v>0</v>
      </c>
      <c r="AV496" s="81">
        <v>0</v>
      </c>
      <c r="AW496" s="81" t="s">
        <v>564</v>
      </c>
      <c r="AX496" s="82"/>
      <c r="AY496" s="81">
        <v>1992.2</v>
      </c>
      <c r="AZ496" s="81">
        <v>12783.7</v>
      </c>
      <c r="BA496" s="81">
        <v>0</v>
      </c>
      <c r="BB496" s="81">
        <v>0</v>
      </c>
      <c r="BC496" s="81">
        <v>0</v>
      </c>
      <c r="BD496" s="81">
        <v>0</v>
      </c>
      <c r="BE496" s="81" t="s">
        <v>564</v>
      </c>
      <c r="BF496" s="82"/>
      <c r="BG496" s="81">
        <v>0</v>
      </c>
      <c r="BH496" s="81">
        <v>0</v>
      </c>
      <c r="BI496" s="81">
        <v>25.3</v>
      </c>
      <c r="BJ496" s="81">
        <v>0</v>
      </c>
      <c r="BK496" s="81">
        <v>0</v>
      </c>
      <c r="BL496" s="81">
        <v>0</v>
      </c>
      <c r="BM496" s="82"/>
      <c r="BN496" s="81">
        <v>0</v>
      </c>
      <c r="BO496" s="81">
        <v>0</v>
      </c>
      <c r="BP496" s="81">
        <v>6</v>
      </c>
      <c r="BQ496" s="81">
        <v>0</v>
      </c>
      <c r="BR496" s="81">
        <v>0</v>
      </c>
      <c r="BS496" s="81">
        <v>0</v>
      </c>
      <c r="BT496"/>
      <c r="BU496" s="80">
        <v>25.3</v>
      </c>
      <c r="BV496" s="80">
        <v>0</v>
      </c>
      <c r="BW496" s="80">
        <v>0</v>
      </c>
      <c r="BX496" s="80">
        <v>0</v>
      </c>
      <c r="BY496" s="80">
        <v>0</v>
      </c>
      <c r="BZ496" s="80">
        <v>0</v>
      </c>
      <c r="CA496" s="80">
        <v>0</v>
      </c>
      <c r="CB496" s="80">
        <v>0</v>
      </c>
      <c r="CC496" s="80">
        <v>0</v>
      </c>
    </row>
    <row r="497" spans="1:81">
      <c r="A497" s="80" t="s">
        <v>2318</v>
      </c>
      <c r="B497" s="80">
        <v>269</v>
      </c>
      <c r="C497" s="80">
        <v>14</v>
      </c>
      <c r="D497" s="80">
        <v>16</v>
      </c>
      <c r="E497" s="80">
        <v>2017</v>
      </c>
      <c r="F497" s="80" t="s">
        <v>71</v>
      </c>
      <c r="G497" s="80" t="s">
        <v>2304</v>
      </c>
      <c r="H497" s="80" t="s">
        <v>2305</v>
      </c>
      <c r="I497" s="177"/>
      <c r="J497" s="81">
        <v>84.427796035069875</v>
      </c>
      <c r="K497" s="81">
        <v>3.2651204551732369</v>
      </c>
      <c r="L497" s="81">
        <v>12.900760583636231</v>
      </c>
      <c r="M497" s="81">
        <v>25.629037388982177</v>
      </c>
      <c r="N497" s="81">
        <v>29.103851423705368</v>
      </c>
      <c r="O497" s="81">
        <v>26.45969341210143</v>
      </c>
      <c r="P497" s="81">
        <v>30.662270220196046</v>
      </c>
      <c r="Q497" s="81">
        <v>1.6291756159175717</v>
      </c>
      <c r="R497" s="81">
        <v>0</v>
      </c>
      <c r="S497" s="81">
        <v>4.0946429217929543</v>
      </c>
      <c r="T497" s="82"/>
      <c r="U497" s="81">
        <v>6999835.0000000009</v>
      </c>
      <c r="V497" s="81">
        <v>1328</v>
      </c>
      <c r="W497" s="81">
        <v>216</v>
      </c>
      <c r="X497" s="81">
        <v>6347</v>
      </c>
      <c r="Y497" s="81">
        <v>8110</v>
      </c>
      <c r="Z497" s="81">
        <v>15820</v>
      </c>
      <c r="AA497" s="81">
        <v>6351</v>
      </c>
      <c r="AB497" s="81">
        <v>23853</v>
      </c>
      <c r="AC497" s="81">
        <v>0</v>
      </c>
      <c r="AD497" s="81">
        <v>4.0946429217929543</v>
      </c>
      <c r="AE497" s="82"/>
      <c r="AF497" s="81">
        <v>50042493.771214612</v>
      </c>
      <c r="AG497" s="81">
        <v>2352436.5134381689</v>
      </c>
      <c r="AH497" s="81">
        <v>2092422.687751763</v>
      </c>
      <c r="AI497" s="81">
        <v>37656591.768821128</v>
      </c>
      <c r="AJ497" s="81">
        <v>35753970.813905649</v>
      </c>
      <c r="AK497" s="81">
        <v>0</v>
      </c>
      <c r="AL497" s="81">
        <v>0</v>
      </c>
      <c r="AM497" s="81">
        <v>3276612.24053051</v>
      </c>
      <c r="AN497" s="81">
        <v>0</v>
      </c>
      <c r="AO497" s="81">
        <v>0</v>
      </c>
      <c r="AP497" s="82"/>
      <c r="AQ497" s="81">
        <v>477</v>
      </c>
      <c r="AR497" s="81">
        <v>122</v>
      </c>
      <c r="AS497" s="81">
        <v>0</v>
      </c>
      <c r="AT497" s="81">
        <v>0</v>
      </c>
      <c r="AU497" s="81">
        <v>0</v>
      </c>
      <c r="AV497" s="81">
        <v>0</v>
      </c>
      <c r="AW497" s="81" t="s">
        <v>564</v>
      </c>
      <c r="AX497" s="82"/>
      <c r="AY497" s="81">
        <v>2194.1999999999998</v>
      </c>
      <c r="AZ497" s="81">
        <v>14318.8</v>
      </c>
      <c r="BA497" s="81">
        <v>0</v>
      </c>
      <c r="BB497" s="81">
        <v>0</v>
      </c>
      <c r="BC497" s="81">
        <v>0</v>
      </c>
      <c r="BD497" s="81">
        <v>0</v>
      </c>
      <c r="BE497" s="81" t="s">
        <v>564</v>
      </c>
      <c r="BF497" s="82"/>
      <c r="BG497" s="81">
        <v>0</v>
      </c>
      <c r="BH497" s="81">
        <v>0</v>
      </c>
      <c r="BI497" s="81">
        <v>25.492000000000001</v>
      </c>
      <c r="BJ497" s="81">
        <v>0</v>
      </c>
      <c r="BK497" s="81">
        <v>0</v>
      </c>
      <c r="BL497" s="81">
        <v>0</v>
      </c>
      <c r="BM497" s="82"/>
      <c r="BN497" s="81">
        <v>0</v>
      </c>
      <c r="BO497" s="81">
        <v>0</v>
      </c>
      <c r="BP497" s="81">
        <v>6</v>
      </c>
      <c r="BQ497" s="81">
        <v>0</v>
      </c>
      <c r="BR497" s="81">
        <v>0</v>
      </c>
      <c r="BS497" s="81">
        <v>0</v>
      </c>
      <c r="BT497"/>
      <c r="BU497" s="80">
        <v>25.492000000000001</v>
      </c>
      <c r="BV497" s="80">
        <v>0</v>
      </c>
      <c r="BW497" s="80">
        <v>0</v>
      </c>
      <c r="BX497" s="80">
        <v>0</v>
      </c>
      <c r="BY497" s="80">
        <v>0</v>
      </c>
      <c r="BZ497" s="80">
        <v>0</v>
      </c>
      <c r="CA497" s="80">
        <v>0</v>
      </c>
      <c r="CB497" s="80">
        <v>0</v>
      </c>
      <c r="CC497" s="80">
        <v>0</v>
      </c>
    </row>
    <row r="498" spans="1:81">
      <c r="A498" s="80" t="s">
        <v>2319</v>
      </c>
      <c r="B498" s="80">
        <v>270</v>
      </c>
      <c r="C498" s="80">
        <v>15</v>
      </c>
      <c r="D498" s="80">
        <v>16</v>
      </c>
      <c r="E498" s="80">
        <v>2018</v>
      </c>
      <c r="F498" s="80" t="s">
        <v>93</v>
      </c>
      <c r="G498" s="80" t="s">
        <v>2304</v>
      </c>
      <c r="H498" s="80" t="s">
        <v>2305</v>
      </c>
      <c r="I498" s="177"/>
      <c r="J498" s="81">
        <v>83.4417467664491</v>
      </c>
      <c r="K498" s="81">
        <v>3.0292449951550409</v>
      </c>
      <c r="L498" s="81">
        <v>11.950141251949191</v>
      </c>
      <c r="M498" s="81">
        <v>27.328234541111247</v>
      </c>
      <c r="N498" s="81">
        <v>27.230494722911235</v>
      </c>
      <c r="O498" s="81">
        <v>25.809949035644607</v>
      </c>
      <c r="P498" s="81">
        <v>30.103716790597563</v>
      </c>
      <c r="Q498" s="81">
        <v>1.481624081051961</v>
      </c>
      <c r="R498" s="81">
        <v>0</v>
      </c>
      <c r="S498" s="81">
        <v>3.9295501786940283</v>
      </c>
      <c r="T498" s="82"/>
      <c r="U498" s="81">
        <v>7362366</v>
      </c>
      <c r="V498" s="81">
        <v>1328</v>
      </c>
      <c r="W498" s="81">
        <v>216</v>
      </c>
      <c r="X498" s="81">
        <v>6347</v>
      </c>
      <c r="Y498" s="81">
        <v>8131</v>
      </c>
      <c r="Z498" s="81">
        <v>15727</v>
      </c>
      <c r="AA498" s="81">
        <v>6298</v>
      </c>
      <c r="AB498" s="81">
        <v>23377</v>
      </c>
      <c r="AC498" s="81">
        <v>0</v>
      </c>
      <c r="AD498" s="81">
        <v>3.9295501786940279</v>
      </c>
      <c r="AE498" s="82"/>
      <c r="AF498" s="81">
        <v>47367427.321126103</v>
      </c>
      <c r="AG498" s="81">
        <v>2076389.046062323</v>
      </c>
      <c r="AH498" s="81">
        <v>1965538.51301543</v>
      </c>
      <c r="AI498" s="81">
        <v>35835193.543876357</v>
      </c>
      <c r="AJ498" s="81">
        <v>35705665.691319421</v>
      </c>
      <c r="AK498" s="81">
        <v>0</v>
      </c>
      <c r="AL498" s="81">
        <v>0</v>
      </c>
      <c r="AM498" s="81">
        <v>3217870.0151062161</v>
      </c>
      <c r="AN498" s="81">
        <v>0</v>
      </c>
      <c r="AO498" s="81">
        <v>0</v>
      </c>
      <c r="AP498" s="82"/>
      <c r="AQ498" s="81">
        <v>525</v>
      </c>
      <c r="AR498" s="81">
        <v>139</v>
      </c>
      <c r="AS498" s="81">
        <v>0</v>
      </c>
      <c r="AT498" s="81">
        <v>0</v>
      </c>
      <c r="AU498" s="81">
        <v>0</v>
      </c>
      <c r="AV498" s="81">
        <v>0</v>
      </c>
      <c r="AW498" s="81" t="s">
        <v>564</v>
      </c>
      <c r="AX498" s="82"/>
      <c r="AY498" s="81">
        <v>2458.8000000000002</v>
      </c>
      <c r="AZ498" s="81">
        <v>19949.2</v>
      </c>
      <c r="BA498" s="81">
        <v>0</v>
      </c>
      <c r="BB498" s="81">
        <v>0</v>
      </c>
      <c r="BC498" s="81">
        <v>0</v>
      </c>
      <c r="BD498" s="81">
        <v>0</v>
      </c>
      <c r="BE498" s="81" t="s">
        <v>564</v>
      </c>
      <c r="BF498" s="82"/>
      <c r="BG498" s="81">
        <v>0</v>
      </c>
      <c r="BH498" s="81">
        <v>0</v>
      </c>
      <c r="BI498" s="81">
        <v>26.268999999999998</v>
      </c>
      <c r="BJ498" s="81">
        <v>0</v>
      </c>
      <c r="BK498" s="81">
        <v>0</v>
      </c>
      <c r="BL498" s="81">
        <v>0</v>
      </c>
      <c r="BM498" s="82"/>
      <c r="BN498" s="81">
        <v>0</v>
      </c>
      <c r="BO498" s="81">
        <v>0</v>
      </c>
      <c r="BP498" s="81">
        <v>6</v>
      </c>
      <c r="BQ498" s="81">
        <v>0</v>
      </c>
      <c r="BR498" s="81">
        <v>0</v>
      </c>
      <c r="BS498" s="81">
        <v>0</v>
      </c>
      <c r="BT498"/>
      <c r="BU498" s="80">
        <v>26.268999999999998</v>
      </c>
      <c r="BV498" s="80">
        <v>0</v>
      </c>
      <c r="BW498" s="80">
        <v>0</v>
      </c>
      <c r="BX498" s="80">
        <v>0</v>
      </c>
      <c r="BY498" s="80">
        <v>0</v>
      </c>
      <c r="BZ498" s="80">
        <v>0</v>
      </c>
      <c r="CA498" s="80">
        <v>0</v>
      </c>
      <c r="CB498" s="80">
        <v>0</v>
      </c>
      <c r="CC498" s="80">
        <v>0</v>
      </c>
    </row>
    <row r="499" spans="1:81">
      <c r="A499" s="80" t="s">
        <v>2320</v>
      </c>
      <c r="B499" s="80">
        <v>271</v>
      </c>
      <c r="C499" s="80">
        <v>16</v>
      </c>
      <c r="D499" s="80">
        <v>16</v>
      </c>
      <c r="E499" s="80">
        <v>2019</v>
      </c>
      <c r="F499" s="80" t="s">
        <v>73</v>
      </c>
      <c r="G499" s="80" t="s">
        <v>2304</v>
      </c>
      <c r="H499" s="80" t="s">
        <v>2305</v>
      </c>
      <c r="I499" s="177"/>
      <c r="J499" s="81">
        <v>84.882140247287808</v>
      </c>
      <c r="K499" s="81">
        <v>2.820794282296037</v>
      </c>
      <c r="L499" s="81">
        <v>12.080029961591835</v>
      </c>
      <c r="M499" s="81">
        <v>26.12976443445362</v>
      </c>
      <c r="N499" s="81">
        <v>23.82264776061551</v>
      </c>
      <c r="O499" s="81">
        <v>24.965318405915465</v>
      </c>
      <c r="P499" s="81">
        <v>29.280852855946058</v>
      </c>
      <c r="Q499" s="81">
        <v>1.4188084978588416</v>
      </c>
      <c r="R499" s="81">
        <v>0</v>
      </c>
      <c r="S499" s="81">
        <v>4.0585044443561955</v>
      </c>
      <c r="T499" s="82"/>
      <c r="U499" s="81">
        <v>7704596</v>
      </c>
      <c r="V499" s="81">
        <v>1328</v>
      </c>
      <c r="W499" s="81">
        <v>216</v>
      </c>
      <c r="X499" s="81">
        <v>6347</v>
      </c>
      <c r="Y499" s="81">
        <v>8147</v>
      </c>
      <c r="Z499" s="81">
        <v>15630</v>
      </c>
      <c r="AA499" s="81">
        <v>6080</v>
      </c>
      <c r="AB499" s="81">
        <v>22992</v>
      </c>
      <c r="AC499" s="81">
        <v>0</v>
      </c>
      <c r="AD499" s="81">
        <v>4.0585044443561964</v>
      </c>
      <c r="AE499" s="82"/>
      <c r="AF499" s="81">
        <v>50162269.379869998</v>
      </c>
      <c r="AG499" s="81">
        <v>2025294.4620672311</v>
      </c>
      <c r="AH499" s="81">
        <v>2132536.3779118322</v>
      </c>
      <c r="AI499" s="81">
        <v>35778853.661639273</v>
      </c>
      <c r="AJ499" s="81">
        <v>31064989.135373894</v>
      </c>
      <c r="AK499" s="81">
        <v>0</v>
      </c>
      <c r="AL499" s="81">
        <v>0</v>
      </c>
      <c r="AM499" s="81">
        <v>3131337.3163166684</v>
      </c>
      <c r="AN499" s="81">
        <v>0</v>
      </c>
      <c r="AO499" s="81">
        <v>0</v>
      </c>
      <c r="AP499" s="82"/>
      <c r="AQ499" s="81">
        <v>566</v>
      </c>
      <c r="AR499" s="81">
        <v>156</v>
      </c>
      <c r="AS499" s="81">
        <v>0</v>
      </c>
      <c r="AT499" s="81">
        <v>0</v>
      </c>
      <c r="AU499" s="81">
        <v>0</v>
      </c>
      <c r="AV499" s="81">
        <v>0</v>
      </c>
      <c r="AW499" s="81" t="s">
        <v>564</v>
      </c>
      <c r="AX499" s="82"/>
      <c r="AY499" s="81">
        <v>2671.3</v>
      </c>
      <c r="AZ499" s="81">
        <v>23832.1</v>
      </c>
      <c r="BA499" s="81">
        <v>0</v>
      </c>
      <c r="BB499" s="81">
        <v>0</v>
      </c>
      <c r="BC499" s="81">
        <v>0</v>
      </c>
      <c r="BD499" s="81">
        <v>0</v>
      </c>
      <c r="BE499" s="81" t="s">
        <v>564</v>
      </c>
      <c r="BF499" s="82"/>
      <c r="BG499" s="81">
        <v>0</v>
      </c>
      <c r="BH499" s="81">
        <v>0</v>
      </c>
      <c r="BI499" s="81">
        <v>24.704000000000001</v>
      </c>
      <c r="BJ499" s="81">
        <v>0</v>
      </c>
      <c r="BK499" s="81">
        <v>0</v>
      </c>
      <c r="BL499" s="81">
        <v>0</v>
      </c>
      <c r="BM499" s="82"/>
      <c r="BN499" s="81">
        <v>0</v>
      </c>
      <c r="BO499" s="81">
        <v>0</v>
      </c>
      <c r="BP499" s="81">
        <v>6</v>
      </c>
      <c r="BQ499" s="81">
        <v>0</v>
      </c>
      <c r="BR499" s="81">
        <v>0</v>
      </c>
      <c r="BS499" s="81">
        <v>0</v>
      </c>
      <c r="BT499"/>
      <c r="BU499" s="80">
        <v>24.704000000000001</v>
      </c>
      <c r="BV499" s="80">
        <v>0</v>
      </c>
      <c r="BW499" s="80">
        <v>0</v>
      </c>
      <c r="BX499" s="80">
        <v>0</v>
      </c>
      <c r="BY499" s="80">
        <v>0</v>
      </c>
      <c r="BZ499" s="80">
        <v>0</v>
      </c>
      <c r="CA499" s="80">
        <v>0</v>
      </c>
      <c r="CB499" s="80">
        <v>0</v>
      </c>
      <c r="CC499" s="80">
        <v>0</v>
      </c>
    </row>
    <row r="500" spans="1:81">
      <c r="A500" s="80" t="s">
        <v>2321</v>
      </c>
      <c r="B500" s="80">
        <v>272</v>
      </c>
      <c r="C500" s="80">
        <v>17</v>
      </c>
      <c r="D500" s="80">
        <v>16</v>
      </c>
      <c r="E500" s="80">
        <v>2020</v>
      </c>
      <c r="F500" s="80" t="s">
        <v>218</v>
      </c>
      <c r="G500" s="80" t="s">
        <v>2304</v>
      </c>
      <c r="H500" s="80" t="s">
        <v>2305</v>
      </c>
      <c r="I500" s="177"/>
      <c r="J500" s="81">
        <v>70.714148386991496</v>
      </c>
      <c r="K500" s="81">
        <v>2.4996134650132427</v>
      </c>
      <c r="L500" s="81">
        <v>14.476468928863174</v>
      </c>
      <c r="M500" s="81">
        <v>19.355266286245051</v>
      </c>
      <c r="N500" s="81">
        <v>24.646076639655178</v>
      </c>
      <c r="O500" s="81">
        <v>21.640845529782673</v>
      </c>
      <c r="P500" s="81">
        <v>27.428842336669806</v>
      </c>
      <c r="Q500" s="81">
        <v>1.3306808443060054</v>
      </c>
      <c r="R500" s="81">
        <v>0</v>
      </c>
      <c r="S500" s="81">
        <v>3.711198328666903</v>
      </c>
      <c r="T500" s="82"/>
      <c r="U500" s="81">
        <v>6898842</v>
      </c>
      <c r="V500" s="81">
        <v>1130</v>
      </c>
      <c r="W500" s="81">
        <v>356</v>
      </c>
      <c r="X500" s="81">
        <v>5518</v>
      </c>
      <c r="Y500" s="81">
        <v>8191</v>
      </c>
      <c r="Z500" s="81">
        <v>15464</v>
      </c>
      <c r="AA500" s="81">
        <v>6188</v>
      </c>
      <c r="AB500" s="81">
        <v>22568</v>
      </c>
      <c r="AC500" s="81">
        <v>0</v>
      </c>
      <c r="AD500" s="81">
        <v>3.711198328666903</v>
      </c>
      <c r="AE500" s="82"/>
      <c r="AF500" s="81">
        <v>43362989.197271228</v>
      </c>
      <c r="AG500" s="81">
        <v>1747165.4731247656</v>
      </c>
      <c r="AH500" s="81">
        <v>2755662.1805201476</v>
      </c>
      <c r="AI500" s="81">
        <v>27986282.545535002</v>
      </c>
      <c r="AJ500" s="81">
        <v>32205520.380843487</v>
      </c>
      <c r="AK500" s="81"/>
      <c r="AL500" s="81"/>
      <c r="AM500" s="81">
        <v>2945374.7357096062</v>
      </c>
      <c r="AN500" s="81"/>
      <c r="AO500" s="81"/>
      <c r="AP500" s="82"/>
      <c r="AQ500" s="81">
        <v>597</v>
      </c>
      <c r="AR500" s="81">
        <v>167</v>
      </c>
      <c r="AS500" s="81">
        <v>0</v>
      </c>
      <c r="AT500" s="81">
        <v>0</v>
      </c>
      <c r="AU500" s="81">
        <v>0</v>
      </c>
      <c r="AV500" s="81">
        <v>0</v>
      </c>
      <c r="AW500" s="81">
        <v>0</v>
      </c>
      <c r="AX500" s="82"/>
      <c r="AY500" s="81">
        <v>2856.7999999999988</v>
      </c>
      <c r="AZ500" s="81">
        <v>24294.500000000011</v>
      </c>
      <c r="BA500" s="81">
        <v>0</v>
      </c>
      <c r="BB500" s="81">
        <v>0</v>
      </c>
      <c r="BC500" s="81">
        <v>0</v>
      </c>
      <c r="BD500" s="81">
        <v>0</v>
      </c>
      <c r="BE500" s="81">
        <v>0</v>
      </c>
      <c r="BF500" s="82"/>
      <c r="BG500" s="81">
        <v>0</v>
      </c>
      <c r="BH500" s="81">
        <v>0</v>
      </c>
      <c r="BI500" s="81">
        <v>21.481999999999999</v>
      </c>
      <c r="BJ500" s="81">
        <v>0</v>
      </c>
      <c r="BK500" s="81">
        <v>0</v>
      </c>
      <c r="BL500" s="81">
        <v>0</v>
      </c>
      <c r="BM500" s="82"/>
      <c r="BN500" s="81">
        <v>0</v>
      </c>
      <c r="BO500" s="81">
        <v>0</v>
      </c>
      <c r="BP500" s="81">
        <v>5</v>
      </c>
      <c r="BQ500" s="81">
        <v>0</v>
      </c>
      <c r="BR500" s="81">
        <v>0</v>
      </c>
      <c r="BS500" s="81">
        <v>0</v>
      </c>
      <c r="BT500"/>
      <c r="BU500" s="80">
        <v>21.481999999999999</v>
      </c>
      <c r="BV500" s="80">
        <v>0</v>
      </c>
      <c r="BW500" s="80">
        <v>0</v>
      </c>
      <c r="BX500" s="80">
        <v>0</v>
      </c>
      <c r="BY500" s="80">
        <v>0</v>
      </c>
      <c r="BZ500" s="80">
        <v>0</v>
      </c>
      <c r="CA500" s="80">
        <v>0</v>
      </c>
      <c r="CB500" s="80">
        <v>0</v>
      </c>
      <c r="CC500" s="80">
        <v>0</v>
      </c>
    </row>
    <row r="501" spans="1:81">
      <c r="A501" s="80" t="s">
        <v>2322</v>
      </c>
      <c r="B501" s="80">
        <v>272</v>
      </c>
      <c r="C501" s="80">
        <v>18</v>
      </c>
      <c r="D501" s="80">
        <v>16</v>
      </c>
      <c r="E501" s="80">
        <v>2021</v>
      </c>
      <c r="F501" s="80" t="s">
        <v>75</v>
      </c>
      <c r="G501" s="174" t="s">
        <v>2304</v>
      </c>
      <c r="H501" s="80" t="s">
        <v>2305</v>
      </c>
      <c r="I501" s="177"/>
      <c r="J501" s="81">
        <v>61.50365105855473</v>
      </c>
      <c r="K501" s="81">
        <v>2.6743232206528234</v>
      </c>
      <c r="L501" s="81">
        <v>14.437571681458349</v>
      </c>
      <c r="M501" s="81">
        <v>21.83379116469953</v>
      </c>
      <c r="N501" s="81">
        <v>22.309971146544239</v>
      </c>
      <c r="O501" s="81">
        <v>20.972101159808751</v>
      </c>
      <c r="P501" s="81">
        <v>27.976271717009688</v>
      </c>
      <c r="Q501" s="81">
        <v>1.3196192315399193</v>
      </c>
      <c r="R501" s="81">
        <v>0</v>
      </c>
      <c r="S501" s="81">
        <v>3.0504192556389982</v>
      </c>
      <c r="T501" s="82"/>
      <c r="U501" s="81">
        <v>6324861</v>
      </c>
      <c r="V501" s="81">
        <v>1130</v>
      </c>
      <c r="W501" s="81">
        <v>356</v>
      </c>
      <c r="X501" s="81">
        <v>5518</v>
      </c>
      <c r="Y501" s="81">
        <v>8170</v>
      </c>
      <c r="Z501" s="81">
        <v>15431</v>
      </c>
      <c r="AA501" s="81">
        <v>6155</v>
      </c>
      <c r="AB501" s="81">
        <v>22115</v>
      </c>
      <c r="AC501" s="81">
        <v>0</v>
      </c>
      <c r="AD501" s="81">
        <v>3.0504192556389982</v>
      </c>
      <c r="AE501" s="82"/>
      <c r="AF501" s="81">
        <v>39538521.818015896</v>
      </c>
      <c r="AG501" s="81">
        <v>1858343.4060482325</v>
      </c>
      <c r="AH501" s="81">
        <v>2309718.3677654988</v>
      </c>
      <c r="AI501" s="81">
        <v>32117113.26047343</v>
      </c>
      <c r="AJ501" s="81">
        <v>28956684.645901531</v>
      </c>
      <c r="AK501" s="81">
        <v>0</v>
      </c>
      <c r="AL501" s="81">
        <v>0</v>
      </c>
      <c r="AM501" s="81">
        <v>2902900.8788695615</v>
      </c>
      <c r="AN501" s="81">
        <v>0</v>
      </c>
      <c r="AO501" s="81">
        <v>0</v>
      </c>
      <c r="AP501" s="82"/>
      <c r="AQ501" s="81">
        <v>643</v>
      </c>
      <c r="AR501" s="81">
        <v>179</v>
      </c>
      <c r="AS501" s="81">
        <v>0</v>
      </c>
      <c r="AT501" s="81">
        <v>0</v>
      </c>
      <c r="AU501" s="81">
        <v>0</v>
      </c>
      <c r="AV501" s="81">
        <v>0</v>
      </c>
      <c r="AW501" s="81"/>
      <c r="AX501" s="82"/>
      <c r="AY501" s="81">
        <v>3118.6</v>
      </c>
      <c r="AZ501" s="81">
        <v>24878.30000000001</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2323</v>
      </c>
      <c r="B502" s="80">
        <v>272</v>
      </c>
      <c r="C502" s="80">
        <v>19</v>
      </c>
      <c r="D502" s="80">
        <v>16</v>
      </c>
      <c r="E502" s="80">
        <v>2022</v>
      </c>
      <c r="F502" s="80" t="s">
        <v>568</v>
      </c>
      <c r="G502" s="174" t="s">
        <v>2304</v>
      </c>
      <c r="H502" s="80" t="s">
        <v>2305</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731</v>
      </c>
      <c r="AR502" s="81">
        <v>181</v>
      </c>
      <c r="AS502" s="81">
        <v>0</v>
      </c>
      <c r="AT502" s="81">
        <v>0</v>
      </c>
      <c r="AU502" s="81">
        <v>0</v>
      </c>
      <c r="AV502" s="81">
        <v>0</v>
      </c>
      <c r="AW502" s="81"/>
      <c r="AX502" s="82"/>
      <c r="AY502" s="81">
        <v>3581.8000000000034</v>
      </c>
      <c r="AZ502" s="81">
        <v>24977.30000000001</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2324</v>
      </c>
      <c r="B503" s="80">
        <v>324</v>
      </c>
      <c r="C503" s="80">
        <v>1</v>
      </c>
      <c r="D503" s="80">
        <v>20</v>
      </c>
      <c r="E503" s="80">
        <v>1990</v>
      </c>
      <c r="F503" s="80" t="s">
        <v>562</v>
      </c>
      <c r="G503" s="80" t="s">
        <v>2325</v>
      </c>
      <c r="H503" s="80" t="s">
        <v>2326</v>
      </c>
      <c r="I503" s="177"/>
      <c r="J503" s="81">
        <v>7.3193101427234923</v>
      </c>
      <c r="K503" s="81">
        <v>3.4161814746607413</v>
      </c>
      <c r="L503" s="81">
        <v>11.604354332072036</v>
      </c>
      <c r="M503" s="81">
        <v>14.96933418765577</v>
      </c>
      <c r="N503" s="81">
        <v>24.19072634316705</v>
      </c>
      <c r="O503" s="81">
        <v>20.33737461704294</v>
      </c>
      <c r="P503" s="81">
        <v>38.194301049128995</v>
      </c>
      <c r="Q503" s="81">
        <v>1.8808737040071404</v>
      </c>
      <c r="R503" s="81">
        <v>0</v>
      </c>
      <c r="S503" s="81">
        <v>1.4930115158722836</v>
      </c>
      <c r="T503" s="82"/>
      <c r="U503" s="81">
        <v>591004</v>
      </c>
      <c r="V503" s="81">
        <v>992</v>
      </c>
      <c r="W503" s="81">
        <v>121</v>
      </c>
      <c r="X503" s="81">
        <v>5531</v>
      </c>
      <c r="Y503" s="81">
        <v>7352</v>
      </c>
      <c r="Z503" s="81">
        <v>8365</v>
      </c>
      <c r="AA503" s="81">
        <v>9274</v>
      </c>
      <c r="AB503" s="81">
        <v>30539</v>
      </c>
      <c r="AC503" s="81">
        <v>0</v>
      </c>
      <c r="AD503" s="81">
        <v>1.4930115158722836</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2327</v>
      </c>
      <c r="B504" s="80">
        <v>325</v>
      </c>
      <c r="C504" s="80">
        <v>2</v>
      </c>
      <c r="D504" s="80">
        <v>20</v>
      </c>
      <c r="E504" s="80">
        <v>2005</v>
      </c>
      <c r="F504" s="80" t="s">
        <v>565</v>
      </c>
      <c r="G504" s="80" t="s">
        <v>2325</v>
      </c>
      <c r="H504" s="80" t="s">
        <v>2326</v>
      </c>
      <c r="I504" s="177"/>
      <c r="J504" s="81">
        <v>4.1854397413136013</v>
      </c>
      <c r="K504" s="81">
        <v>2.1816003830495543</v>
      </c>
      <c r="L504" s="81">
        <v>7.810184943044284</v>
      </c>
      <c r="M504" s="81">
        <v>26.23569731518668</v>
      </c>
      <c r="N504" s="81">
        <v>27.277529650791514</v>
      </c>
      <c r="O504" s="81">
        <v>29.350832620625884</v>
      </c>
      <c r="P504" s="81">
        <v>39.872272955203336</v>
      </c>
      <c r="Q504" s="81">
        <v>1.6241043713669197</v>
      </c>
      <c r="R504" s="81">
        <v>0</v>
      </c>
      <c r="S504" s="81">
        <v>1.3139626264332007</v>
      </c>
      <c r="T504" s="82"/>
      <c r="U504" s="81">
        <v>424827</v>
      </c>
      <c r="V504" s="81">
        <v>925</v>
      </c>
      <c r="W504" s="81">
        <v>123</v>
      </c>
      <c r="X504" s="81">
        <v>5271</v>
      </c>
      <c r="Y504" s="81">
        <v>7715</v>
      </c>
      <c r="Z504" s="81">
        <v>13970</v>
      </c>
      <c r="AA504" s="81">
        <v>7929</v>
      </c>
      <c r="AB504" s="81">
        <v>27567</v>
      </c>
      <c r="AC504" s="81">
        <v>0</v>
      </c>
      <c r="AD504" s="81">
        <v>1.3139626264332007</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2328</v>
      </c>
      <c r="B505" s="80">
        <v>326</v>
      </c>
      <c r="C505" s="80">
        <v>3</v>
      </c>
      <c r="D505" s="80">
        <v>20</v>
      </c>
      <c r="E505" s="80">
        <v>2006</v>
      </c>
      <c r="F505" s="80" t="s">
        <v>566</v>
      </c>
      <c r="G505" s="80" t="s">
        <v>2325</v>
      </c>
      <c r="H505" s="80" t="s">
        <v>2326</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2329</v>
      </c>
      <c r="B506" s="80">
        <v>327</v>
      </c>
      <c r="C506" s="80">
        <v>4</v>
      </c>
      <c r="D506" s="80">
        <v>20</v>
      </c>
      <c r="E506" s="80">
        <v>2007</v>
      </c>
      <c r="F506" s="80" t="s">
        <v>567</v>
      </c>
      <c r="G506" s="80" t="s">
        <v>2325</v>
      </c>
      <c r="H506" s="80" t="s">
        <v>2326</v>
      </c>
      <c r="I506" s="177"/>
      <c r="J506" s="81">
        <v>2.979116375429864</v>
      </c>
      <c r="K506" s="81">
        <v>1.8091132472701874</v>
      </c>
      <c r="L506" s="81">
        <v>10.803483402695143</v>
      </c>
      <c r="M506" s="81">
        <v>24.074123767468471</v>
      </c>
      <c r="N506" s="81">
        <v>28.288959026647859</v>
      </c>
      <c r="O506" s="81">
        <v>28.688864529250065</v>
      </c>
      <c r="P506" s="81">
        <v>39.391551879731367</v>
      </c>
      <c r="Q506" s="81">
        <v>1.6726169792639549</v>
      </c>
      <c r="R506" s="81">
        <v>0</v>
      </c>
      <c r="S506" s="81">
        <v>1.7591436588224021</v>
      </c>
      <c r="T506" s="82"/>
      <c r="U506" s="81">
        <v>426842</v>
      </c>
      <c r="V506" s="81">
        <v>758</v>
      </c>
      <c r="W506" s="81">
        <v>102</v>
      </c>
      <c r="X506" s="81">
        <v>6101</v>
      </c>
      <c r="Y506" s="81">
        <v>7683</v>
      </c>
      <c r="Z506" s="81">
        <v>14195</v>
      </c>
      <c r="AA506" s="81">
        <v>7714</v>
      </c>
      <c r="AB506" s="81">
        <v>26889</v>
      </c>
      <c r="AC506" s="81">
        <v>0</v>
      </c>
      <c r="AD506" s="81">
        <v>1.7591436588224021</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2330</v>
      </c>
      <c r="B507" s="80">
        <v>328</v>
      </c>
      <c r="C507" s="80">
        <v>5</v>
      </c>
      <c r="D507" s="80">
        <v>20</v>
      </c>
      <c r="E507" s="80">
        <v>2008</v>
      </c>
      <c r="F507" s="80" t="s">
        <v>84</v>
      </c>
      <c r="G507" s="80" t="s">
        <v>2325</v>
      </c>
      <c r="H507" s="80" t="s">
        <v>2326</v>
      </c>
      <c r="I507" s="177"/>
      <c r="J507" s="81">
        <v>3.4844550676401758</v>
      </c>
      <c r="K507" s="81">
        <v>1.3415962289514125</v>
      </c>
      <c r="L507" s="81">
        <v>9.4579361205609409</v>
      </c>
      <c r="M507" s="81">
        <v>26.018643455165851</v>
      </c>
      <c r="N507" s="81">
        <v>24.198329306673404</v>
      </c>
      <c r="O507" s="81">
        <v>27.827372607745378</v>
      </c>
      <c r="P507" s="81">
        <v>38.413234606892971</v>
      </c>
      <c r="Q507" s="81">
        <v>1.623606196764966</v>
      </c>
      <c r="R507" s="81">
        <v>0</v>
      </c>
      <c r="S507" s="81">
        <v>1.3264567889213696</v>
      </c>
      <c r="T507" s="82"/>
      <c r="U507" s="81">
        <v>471860</v>
      </c>
      <c r="V507" s="81">
        <v>758</v>
      </c>
      <c r="W507" s="81">
        <v>102</v>
      </c>
      <c r="X507" s="81">
        <v>6101</v>
      </c>
      <c r="Y507" s="81">
        <v>7664</v>
      </c>
      <c r="Z507" s="81">
        <v>14252</v>
      </c>
      <c r="AA507" s="81">
        <v>7531</v>
      </c>
      <c r="AB507" s="81">
        <v>26530</v>
      </c>
      <c r="AC507" s="81">
        <v>0</v>
      </c>
      <c r="AD507" s="81">
        <v>1.3264567889213696</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2331</v>
      </c>
      <c r="B508" s="80">
        <v>329</v>
      </c>
      <c r="C508" s="80">
        <v>6</v>
      </c>
      <c r="D508" s="80">
        <v>20</v>
      </c>
      <c r="E508" s="80">
        <v>2009</v>
      </c>
      <c r="F508" s="80" t="s">
        <v>85</v>
      </c>
      <c r="G508" s="80" t="s">
        <v>2325</v>
      </c>
      <c r="H508" s="80" t="s">
        <v>2326</v>
      </c>
      <c r="I508" s="177"/>
      <c r="J508" s="81">
        <v>3.5673381252630745</v>
      </c>
      <c r="K508" s="81">
        <v>1.2792165629993573</v>
      </c>
      <c r="L508" s="81">
        <v>15.126576318128564</v>
      </c>
      <c r="M508" s="81">
        <v>29.582710239049593</v>
      </c>
      <c r="N508" s="81">
        <v>23.770974431584069</v>
      </c>
      <c r="O508" s="81">
        <v>28.601981053808331</v>
      </c>
      <c r="P508" s="81">
        <v>36.597653366139511</v>
      </c>
      <c r="Q508" s="81">
        <v>1.5305614063864195</v>
      </c>
      <c r="R508" s="81">
        <v>0</v>
      </c>
      <c r="S508" s="81">
        <v>1.4182510167825231</v>
      </c>
      <c r="T508" s="82"/>
      <c r="U508" s="81">
        <v>430948</v>
      </c>
      <c r="V508" s="81">
        <v>715</v>
      </c>
      <c r="W508" s="81">
        <v>235</v>
      </c>
      <c r="X508" s="81">
        <v>6756</v>
      </c>
      <c r="Y508" s="81">
        <v>7665</v>
      </c>
      <c r="Z508" s="81">
        <v>14459</v>
      </c>
      <c r="AA508" s="81">
        <v>7366</v>
      </c>
      <c r="AB508" s="81">
        <v>26254</v>
      </c>
      <c r="AC508" s="81">
        <v>0</v>
      </c>
      <c r="AD508" s="81">
        <v>1.4182510167825231</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0</v>
      </c>
      <c r="BL508" s="81">
        <v>0</v>
      </c>
      <c r="BM508" s="82"/>
      <c r="BN508" s="81">
        <v>0</v>
      </c>
      <c r="BO508" s="81">
        <v>0</v>
      </c>
      <c r="BP508" s="81">
        <v>0</v>
      </c>
      <c r="BQ508" s="81">
        <v>0</v>
      </c>
      <c r="BR508" s="81">
        <v>0</v>
      </c>
      <c r="BS508" s="81">
        <v>0</v>
      </c>
      <c r="BT508"/>
      <c r="BU508" s="80"/>
      <c r="BV508" s="80"/>
      <c r="BW508" s="80"/>
      <c r="BX508" s="80"/>
      <c r="BY508" s="80"/>
      <c r="BZ508" s="80"/>
      <c r="CA508" s="80"/>
      <c r="CB508" s="80"/>
      <c r="CC508" s="80"/>
    </row>
    <row r="509" spans="1:81">
      <c r="A509" s="80" t="s">
        <v>2332</v>
      </c>
      <c r="B509" s="80">
        <v>330</v>
      </c>
      <c r="C509" s="80">
        <v>7</v>
      </c>
      <c r="D509" s="80">
        <v>20</v>
      </c>
      <c r="E509" s="80">
        <v>2010</v>
      </c>
      <c r="F509" s="80" t="s">
        <v>86</v>
      </c>
      <c r="G509" s="80" t="s">
        <v>2325</v>
      </c>
      <c r="H509" s="80" t="s">
        <v>2326</v>
      </c>
      <c r="I509" s="177"/>
      <c r="J509" s="81">
        <v>2.997032551212095</v>
      </c>
      <c r="K509" s="81">
        <v>1.388997961967062</v>
      </c>
      <c r="L509" s="81">
        <v>14.375686684910448</v>
      </c>
      <c r="M509" s="81">
        <v>31.126106481350799</v>
      </c>
      <c r="N509" s="81">
        <v>27.087472255810198</v>
      </c>
      <c r="O509" s="81">
        <v>28.782758208952046</v>
      </c>
      <c r="P509" s="81">
        <v>37.229298904803919</v>
      </c>
      <c r="Q509" s="81">
        <v>1.5782834779518278</v>
      </c>
      <c r="R509" s="81">
        <v>0</v>
      </c>
      <c r="S509" s="81">
        <v>1.9508075730335077</v>
      </c>
      <c r="T509" s="82"/>
      <c r="U509" s="81">
        <v>397487</v>
      </c>
      <c r="V509" s="81">
        <v>715</v>
      </c>
      <c r="W509" s="81">
        <v>235</v>
      </c>
      <c r="X509" s="81">
        <v>6756</v>
      </c>
      <c r="Y509" s="81">
        <v>7665</v>
      </c>
      <c r="Z509" s="81">
        <v>14618</v>
      </c>
      <c r="AA509" s="81">
        <v>7306</v>
      </c>
      <c r="AB509" s="81">
        <v>25941</v>
      </c>
      <c r="AC509" s="81">
        <v>0</v>
      </c>
      <c r="AD509" s="81">
        <v>1.9508075730335077</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0</v>
      </c>
      <c r="BL509" s="81">
        <v>0</v>
      </c>
      <c r="BM509" s="82"/>
      <c r="BN509" s="81">
        <v>0</v>
      </c>
      <c r="BO509" s="81">
        <v>0</v>
      </c>
      <c r="BP509" s="81">
        <v>0</v>
      </c>
      <c r="BQ509" s="81">
        <v>0</v>
      </c>
      <c r="BR509" s="81">
        <v>0</v>
      </c>
      <c r="BS509" s="81">
        <v>0</v>
      </c>
      <c r="BT509"/>
      <c r="BU509" s="80">
        <v>0</v>
      </c>
      <c r="BV509" s="80">
        <v>0</v>
      </c>
      <c r="BW509" s="80">
        <v>0</v>
      </c>
      <c r="BX509" s="80">
        <v>0</v>
      </c>
      <c r="BY509" s="80">
        <v>0</v>
      </c>
      <c r="BZ509" s="80">
        <v>0</v>
      </c>
      <c r="CA509" s="80">
        <v>0</v>
      </c>
      <c r="CB509" s="80">
        <v>0</v>
      </c>
      <c r="CC509" s="80">
        <v>0</v>
      </c>
    </row>
    <row r="510" spans="1:81">
      <c r="A510" s="80" t="s">
        <v>2333</v>
      </c>
      <c r="B510" s="80">
        <v>331</v>
      </c>
      <c r="C510" s="80">
        <v>8</v>
      </c>
      <c r="D510" s="80">
        <v>20</v>
      </c>
      <c r="E510" s="80">
        <v>2011</v>
      </c>
      <c r="F510" s="80" t="s">
        <v>87</v>
      </c>
      <c r="G510" s="80" t="s">
        <v>2325</v>
      </c>
      <c r="H510" s="80" t="s">
        <v>2326</v>
      </c>
      <c r="I510" s="177"/>
      <c r="J510" s="81">
        <v>5.3389486267990973</v>
      </c>
      <c r="K510" s="81">
        <v>1.855878530049067</v>
      </c>
      <c r="L510" s="81">
        <v>10.269854462219557</v>
      </c>
      <c r="M510" s="81">
        <v>37.125604179994014</v>
      </c>
      <c r="N510" s="81">
        <v>34.351540467257699</v>
      </c>
      <c r="O510" s="81">
        <v>28.322991653512837</v>
      </c>
      <c r="P510" s="81">
        <v>35.985182819844539</v>
      </c>
      <c r="Q510" s="81">
        <v>1.7931261462671975</v>
      </c>
      <c r="R510" s="81">
        <v>0</v>
      </c>
      <c r="S510" s="81">
        <v>1.6478510374292021</v>
      </c>
      <c r="T510" s="82"/>
      <c r="U510" s="81">
        <v>544436</v>
      </c>
      <c r="V510" s="81">
        <v>715</v>
      </c>
      <c r="W510" s="81">
        <v>235</v>
      </c>
      <c r="X510" s="81">
        <v>6756</v>
      </c>
      <c r="Y510" s="81">
        <v>7638</v>
      </c>
      <c r="Z510" s="81">
        <v>14697</v>
      </c>
      <c r="AA510" s="81">
        <v>7272</v>
      </c>
      <c r="AB510" s="81">
        <v>25551</v>
      </c>
      <c r="AC510" s="81">
        <v>0</v>
      </c>
      <c r="AD510" s="81">
        <v>1.6478510374292021</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0</v>
      </c>
      <c r="BL510" s="81">
        <v>0</v>
      </c>
      <c r="BM510" s="82"/>
      <c r="BN510" s="81">
        <v>0</v>
      </c>
      <c r="BO510" s="81">
        <v>0</v>
      </c>
      <c r="BP510" s="81">
        <v>0</v>
      </c>
      <c r="BQ510" s="81">
        <v>0</v>
      </c>
      <c r="BR510" s="81">
        <v>0</v>
      </c>
      <c r="BS510" s="81">
        <v>0</v>
      </c>
      <c r="BT510"/>
      <c r="BU510" s="80">
        <v>0</v>
      </c>
      <c r="BV510" s="80">
        <v>0</v>
      </c>
      <c r="BW510" s="80">
        <v>0</v>
      </c>
      <c r="BX510" s="80">
        <v>0</v>
      </c>
      <c r="BY510" s="80">
        <v>0</v>
      </c>
      <c r="BZ510" s="80">
        <v>0</v>
      </c>
      <c r="CA510" s="80">
        <v>0</v>
      </c>
      <c r="CB510" s="80">
        <v>0</v>
      </c>
      <c r="CC510" s="80">
        <v>0</v>
      </c>
    </row>
    <row r="511" spans="1:81">
      <c r="A511" s="80" t="s">
        <v>2334</v>
      </c>
      <c r="B511" s="80">
        <v>332</v>
      </c>
      <c r="C511" s="80">
        <v>9</v>
      </c>
      <c r="D511" s="80">
        <v>20</v>
      </c>
      <c r="E511" s="80">
        <v>2012</v>
      </c>
      <c r="F511" s="80" t="s">
        <v>88</v>
      </c>
      <c r="G511" s="80" t="s">
        <v>2325</v>
      </c>
      <c r="H511" s="80" t="s">
        <v>2326</v>
      </c>
      <c r="I511" s="177"/>
      <c r="J511" s="81">
        <v>4.5559887170621804</v>
      </c>
      <c r="K511" s="81">
        <v>1.7988654174703169</v>
      </c>
      <c r="L511" s="81">
        <v>10.30922763140885</v>
      </c>
      <c r="M511" s="81">
        <v>43.092544051675269</v>
      </c>
      <c r="N511" s="81">
        <v>35.879985062734974</v>
      </c>
      <c r="O511" s="81">
        <v>28.536040036564675</v>
      </c>
      <c r="P511" s="81">
        <v>35.642497651337209</v>
      </c>
      <c r="Q511" s="81">
        <v>1.9314143450008301</v>
      </c>
      <c r="R511" s="81">
        <v>0</v>
      </c>
      <c r="S511" s="81">
        <v>1.6816865725248518</v>
      </c>
      <c r="T511" s="82"/>
      <c r="U511" s="81">
        <v>470106</v>
      </c>
      <c r="V511" s="81">
        <v>715</v>
      </c>
      <c r="W511" s="81">
        <v>235</v>
      </c>
      <c r="X511" s="81">
        <v>6756</v>
      </c>
      <c r="Y511" s="81">
        <v>7698</v>
      </c>
      <c r="Z511" s="81">
        <v>14925</v>
      </c>
      <c r="AA511" s="81">
        <v>7162</v>
      </c>
      <c r="AB511" s="81">
        <v>25331</v>
      </c>
      <c r="AC511" s="81">
        <v>0</v>
      </c>
      <c r="AD511" s="81">
        <v>1.6816865725248518</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0</v>
      </c>
      <c r="BJ511" s="81">
        <v>0</v>
      </c>
      <c r="BK511" s="81">
        <v>0</v>
      </c>
      <c r="BL511" s="81">
        <v>0</v>
      </c>
      <c r="BM511" s="82"/>
      <c r="BN511" s="81">
        <v>0</v>
      </c>
      <c r="BO511" s="81">
        <v>0</v>
      </c>
      <c r="BP511" s="81">
        <v>0</v>
      </c>
      <c r="BQ511" s="81">
        <v>0</v>
      </c>
      <c r="BR511" s="81">
        <v>0</v>
      </c>
      <c r="BS511" s="81">
        <v>0</v>
      </c>
      <c r="BT511"/>
      <c r="BU511" s="80">
        <v>0</v>
      </c>
      <c r="BV511" s="80">
        <v>0</v>
      </c>
      <c r="BW511" s="80">
        <v>0</v>
      </c>
      <c r="BX511" s="80">
        <v>0</v>
      </c>
      <c r="BY511" s="80">
        <v>0</v>
      </c>
      <c r="BZ511" s="80">
        <v>0</v>
      </c>
      <c r="CA511" s="80">
        <v>0</v>
      </c>
      <c r="CB511" s="80">
        <v>0</v>
      </c>
      <c r="CC511" s="80">
        <v>0</v>
      </c>
    </row>
    <row r="512" spans="1:81">
      <c r="A512" s="80" t="s">
        <v>2335</v>
      </c>
      <c r="B512" s="80">
        <v>333</v>
      </c>
      <c r="C512" s="80">
        <v>10</v>
      </c>
      <c r="D512" s="80">
        <v>20</v>
      </c>
      <c r="E512" s="80">
        <v>2013</v>
      </c>
      <c r="F512" s="80" t="s">
        <v>89</v>
      </c>
      <c r="G512" s="80" t="s">
        <v>2325</v>
      </c>
      <c r="H512" s="80" t="s">
        <v>2326</v>
      </c>
      <c r="I512" s="177"/>
      <c r="J512" s="81">
        <v>5.3126128707749345</v>
      </c>
      <c r="K512" s="81">
        <v>1.4875272390950804</v>
      </c>
      <c r="L512" s="81">
        <v>8.1628904251985972</v>
      </c>
      <c r="M512" s="81">
        <v>46.319526440450105</v>
      </c>
      <c r="N512" s="81">
        <v>40.511384866515975</v>
      </c>
      <c r="O512" s="81">
        <v>27.563495585018675</v>
      </c>
      <c r="P512" s="81">
        <v>35.492059018534185</v>
      </c>
      <c r="Q512" s="81">
        <v>1.9443484798809663</v>
      </c>
      <c r="R512" s="81">
        <v>0</v>
      </c>
      <c r="S512" s="81">
        <v>1.6226063949219081</v>
      </c>
      <c r="T512" s="82"/>
      <c r="U512" s="81">
        <v>479920</v>
      </c>
      <c r="V512" s="81">
        <v>715</v>
      </c>
      <c r="W512" s="81">
        <v>235</v>
      </c>
      <c r="X512" s="81">
        <v>6756</v>
      </c>
      <c r="Y512" s="81">
        <v>7696</v>
      </c>
      <c r="Z512" s="81">
        <v>15060</v>
      </c>
      <c r="AA512" s="81">
        <v>7105</v>
      </c>
      <c r="AB512" s="81">
        <v>25135</v>
      </c>
      <c r="AC512" s="81">
        <v>0</v>
      </c>
      <c r="AD512" s="81">
        <v>1.6226063949219081</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0</v>
      </c>
      <c r="BJ512" s="81">
        <v>0</v>
      </c>
      <c r="BK512" s="81">
        <v>0</v>
      </c>
      <c r="BL512" s="81">
        <v>0</v>
      </c>
      <c r="BM512" s="82"/>
      <c r="BN512" s="81">
        <v>0</v>
      </c>
      <c r="BO512" s="81">
        <v>0</v>
      </c>
      <c r="BP512" s="81">
        <v>0</v>
      </c>
      <c r="BQ512" s="81">
        <v>0</v>
      </c>
      <c r="BR512" s="81">
        <v>0</v>
      </c>
      <c r="BS512" s="81">
        <v>0</v>
      </c>
      <c r="BT512"/>
      <c r="BU512" s="80">
        <v>0</v>
      </c>
      <c r="BV512" s="80">
        <v>0</v>
      </c>
      <c r="BW512" s="80">
        <v>0</v>
      </c>
      <c r="BX512" s="80">
        <v>0</v>
      </c>
      <c r="BY512" s="80">
        <v>0</v>
      </c>
      <c r="BZ512" s="80">
        <v>0</v>
      </c>
      <c r="CA512" s="80">
        <v>0</v>
      </c>
      <c r="CB512" s="80">
        <v>0</v>
      </c>
      <c r="CC512" s="80">
        <v>0</v>
      </c>
    </row>
    <row r="513" spans="1:81">
      <c r="A513" s="80" t="s">
        <v>2336</v>
      </c>
      <c r="B513" s="80">
        <v>334</v>
      </c>
      <c r="C513" s="80">
        <v>11</v>
      </c>
      <c r="D513" s="80">
        <v>20</v>
      </c>
      <c r="E513" s="80">
        <v>2014</v>
      </c>
      <c r="F513" s="80" t="s">
        <v>90</v>
      </c>
      <c r="G513" s="80" t="s">
        <v>2325</v>
      </c>
      <c r="H513" s="80" t="s">
        <v>2326</v>
      </c>
      <c r="I513" s="177"/>
      <c r="J513" s="81">
        <v>5.0793077274233553</v>
      </c>
      <c r="K513" s="81">
        <v>1.6432384648103557</v>
      </c>
      <c r="L513" s="81">
        <v>7.3553169793676592</v>
      </c>
      <c r="M513" s="81">
        <v>39.135870060857798</v>
      </c>
      <c r="N513" s="81">
        <v>35.636152904995981</v>
      </c>
      <c r="O513" s="81">
        <v>26.276913883776572</v>
      </c>
      <c r="P513" s="81">
        <v>35.340226114617117</v>
      </c>
      <c r="Q513" s="81">
        <v>1.8366430673249823</v>
      </c>
      <c r="R513" s="81">
        <v>0</v>
      </c>
      <c r="S513" s="81">
        <v>1.5876796898631871</v>
      </c>
      <c r="T513" s="82"/>
      <c r="U513" s="81">
        <v>483576</v>
      </c>
      <c r="V513" s="81">
        <v>685</v>
      </c>
      <c r="W513" s="81">
        <v>138</v>
      </c>
      <c r="X513" s="81">
        <v>6474</v>
      </c>
      <c r="Y513" s="81">
        <v>7691</v>
      </c>
      <c r="Z513" s="81">
        <v>15121</v>
      </c>
      <c r="AA513" s="81">
        <v>7038</v>
      </c>
      <c r="AB513" s="81">
        <v>24746</v>
      </c>
      <c r="AC513" s="81">
        <v>0</v>
      </c>
      <c r="AD513" s="81">
        <v>1.5876796898631871</v>
      </c>
      <c r="AE513" s="82"/>
      <c r="AF513" s="81">
        <v>5685636.6893814364</v>
      </c>
      <c r="AG513" s="81">
        <v>1285019.8537672425</v>
      </c>
      <c r="AH513" s="81">
        <v>1716736.2240944169</v>
      </c>
      <c r="AI513" s="81">
        <v>46052335.02444303</v>
      </c>
      <c r="AJ513" s="81">
        <v>48259705.106156126</v>
      </c>
      <c r="AK513" s="81">
        <v>0</v>
      </c>
      <c r="AL513" s="81">
        <v>0</v>
      </c>
      <c r="AM513" s="81">
        <v>3397256.0152024138</v>
      </c>
      <c r="AN513" s="81">
        <v>0</v>
      </c>
      <c r="AO513" s="81">
        <v>0</v>
      </c>
      <c r="AP513" s="82"/>
      <c r="AQ513" s="81">
        <v>941</v>
      </c>
      <c r="AR513" s="81">
        <v>287</v>
      </c>
      <c r="AS513" s="81">
        <v>0</v>
      </c>
      <c r="AT513" s="81">
        <v>0</v>
      </c>
      <c r="AU513" s="81">
        <v>0</v>
      </c>
      <c r="AV513" s="81">
        <v>0</v>
      </c>
      <c r="AW513" s="81" t="s">
        <v>564</v>
      </c>
      <c r="AX513" s="82"/>
      <c r="AY513" s="81">
        <v>4926.2390000000005</v>
      </c>
      <c r="AZ513" s="81">
        <v>7615.3</v>
      </c>
      <c r="BA513" s="81">
        <v>0</v>
      </c>
      <c r="BB513" s="81">
        <v>0</v>
      </c>
      <c r="BC513" s="81">
        <v>0</v>
      </c>
      <c r="BD513" s="81">
        <v>0</v>
      </c>
      <c r="BE513" s="81" t="s">
        <v>564</v>
      </c>
      <c r="BF513" s="82"/>
      <c r="BG513" s="81">
        <v>0</v>
      </c>
      <c r="BH513" s="81">
        <v>0</v>
      </c>
      <c r="BI513" s="81">
        <v>0</v>
      </c>
      <c r="BJ513" s="81">
        <v>0</v>
      </c>
      <c r="BK513" s="81">
        <v>0</v>
      </c>
      <c r="BL513" s="81">
        <v>0</v>
      </c>
      <c r="BM513" s="82"/>
      <c r="BN513" s="81">
        <v>0</v>
      </c>
      <c r="BO513" s="81">
        <v>0</v>
      </c>
      <c r="BP513" s="81">
        <v>0</v>
      </c>
      <c r="BQ513" s="81">
        <v>0</v>
      </c>
      <c r="BR513" s="81">
        <v>0</v>
      </c>
      <c r="BS513" s="81">
        <v>0</v>
      </c>
      <c r="BT513"/>
      <c r="BU513" s="80">
        <v>0</v>
      </c>
      <c r="BV513" s="80">
        <v>0</v>
      </c>
      <c r="BW513" s="80">
        <v>0</v>
      </c>
      <c r="BX513" s="80">
        <v>0</v>
      </c>
      <c r="BY513" s="80">
        <v>0</v>
      </c>
      <c r="BZ513" s="80">
        <v>0</v>
      </c>
      <c r="CA513" s="80">
        <v>0</v>
      </c>
      <c r="CB513" s="80">
        <v>0</v>
      </c>
      <c r="CC513" s="80">
        <v>0</v>
      </c>
    </row>
    <row r="514" spans="1:81">
      <c r="A514" s="80" t="s">
        <v>2337</v>
      </c>
      <c r="B514" s="80">
        <v>335</v>
      </c>
      <c r="C514" s="80">
        <v>12</v>
      </c>
      <c r="D514" s="80">
        <v>20</v>
      </c>
      <c r="E514" s="80">
        <v>2015</v>
      </c>
      <c r="F514" s="80" t="s">
        <v>91</v>
      </c>
      <c r="G514" s="80" t="s">
        <v>2325</v>
      </c>
      <c r="H514" s="80" t="s">
        <v>2326</v>
      </c>
      <c r="I514" s="177"/>
      <c r="J514" s="81">
        <v>5.0962045811799062</v>
      </c>
      <c r="K514" s="81">
        <v>1.5414249523667189</v>
      </c>
      <c r="L514" s="81">
        <v>9.1123816671524498</v>
      </c>
      <c r="M514" s="81">
        <v>30.805868459004756</v>
      </c>
      <c r="N514" s="81">
        <v>31.577111109973902</v>
      </c>
      <c r="O514" s="81">
        <v>26.155247546852262</v>
      </c>
      <c r="P514" s="81">
        <v>35.18712174595089</v>
      </c>
      <c r="Q514" s="81">
        <v>1.7702998797873317</v>
      </c>
      <c r="R514" s="81">
        <v>0</v>
      </c>
      <c r="S514" s="81">
        <v>2.4356831118433875</v>
      </c>
      <c r="T514" s="82"/>
      <c r="U514" s="81">
        <v>589933</v>
      </c>
      <c r="V514" s="81">
        <v>685</v>
      </c>
      <c r="W514" s="81">
        <v>138</v>
      </c>
      <c r="X514" s="81">
        <v>6474</v>
      </c>
      <c r="Y514" s="81">
        <v>7685</v>
      </c>
      <c r="Z514" s="81">
        <v>15196</v>
      </c>
      <c r="AA514" s="81">
        <v>7002</v>
      </c>
      <c r="AB514" s="81">
        <v>24365</v>
      </c>
      <c r="AC514" s="81">
        <v>0</v>
      </c>
      <c r="AD514" s="81">
        <v>2.4356831118433875</v>
      </c>
      <c r="AE514" s="82"/>
      <c r="AF514" s="81">
        <v>5926528.4697811492</v>
      </c>
      <c r="AG514" s="81">
        <v>1181369.6289516641</v>
      </c>
      <c r="AH514" s="81">
        <v>2315029.7101800465</v>
      </c>
      <c r="AI514" s="81">
        <v>42182328.830681786</v>
      </c>
      <c r="AJ514" s="81">
        <v>48293303.074408464</v>
      </c>
      <c r="AK514" s="81">
        <v>0</v>
      </c>
      <c r="AL514" s="81">
        <v>0</v>
      </c>
      <c r="AM514" s="81">
        <v>3339121.0426690914</v>
      </c>
      <c r="AN514" s="81">
        <v>0</v>
      </c>
      <c r="AO514" s="81">
        <v>0</v>
      </c>
      <c r="AP514" s="82"/>
      <c r="AQ514" s="81">
        <v>989</v>
      </c>
      <c r="AR514" s="81">
        <v>321</v>
      </c>
      <c r="AS514" s="81">
        <v>0</v>
      </c>
      <c r="AT514" s="81">
        <v>0</v>
      </c>
      <c r="AU514" s="81">
        <v>0</v>
      </c>
      <c r="AV514" s="81">
        <v>0</v>
      </c>
      <c r="AW514" s="81" t="s">
        <v>564</v>
      </c>
      <c r="AX514" s="82"/>
      <c r="AY514" s="81">
        <v>5220.1890000000003</v>
      </c>
      <c r="AZ514" s="81">
        <v>8829.5</v>
      </c>
      <c r="BA514" s="81">
        <v>0</v>
      </c>
      <c r="BB514" s="81">
        <v>0</v>
      </c>
      <c r="BC514" s="81">
        <v>0</v>
      </c>
      <c r="BD514" s="81">
        <v>0</v>
      </c>
      <c r="BE514" s="81" t="s">
        <v>564</v>
      </c>
      <c r="BF514" s="82"/>
      <c r="BG514" s="81">
        <v>0</v>
      </c>
      <c r="BH514" s="81">
        <v>0</v>
      </c>
      <c r="BI514" s="81">
        <v>0</v>
      </c>
      <c r="BJ514" s="81">
        <v>0</v>
      </c>
      <c r="BK514" s="81">
        <v>0</v>
      </c>
      <c r="BL514" s="81">
        <v>0</v>
      </c>
      <c r="BM514" s="82"/>
      <c r="BN514" s="81">
        <v>0</v>
      </c>
      <c r="BO514" s="81">
        <v>0</v>
      </c>
      <c r="BP514" s="81">
        <v>0</v>
      </c>
      <c r="BQ514" s="81">
        <v>0</v>
      </c>
      <c r="BR514" s="81">
        <v>0</v>
      </c>
      <c r="BS514" s="81">
        <v>0</v>
      </c>
      <c r="BT514"/>
      <c r="BU514" s="80">
        <v>0</v>
      </c>
      <c r="BV514" s="80">
        <v>0</v>
      </c>
      <c r="BW514" s="80">
        <v>0</v>
      </c>
      <c r="BX514" s="80">
        <v>0</v>
      </c>
      <c r="BY514" s="80">
        <v>0</v>
      </c>
      <c r="BZ514" s="80">
        <v>0</v>
      </c>
      <c r="CA514" s="80">
        <v>0</v>
      </c>
      <c r="CB514" s="80">
        <v>0</v>
      </c>
      <c r="CC514" s="80">
        <v>0</v>
      </c>
    </row>
    <row r="515" spans="1:81">
      <c r="A515" s="80" t="s">
        <v>2338</v>
      </c>
      <c r="B515" s="80">
        <v>336</v>
      </c>
      <c r="C515" s="80">
        <v>13</v>
      </c>
      <c r="D515" s="80">
        <v>20</v>
      </c>
      <c r="E515" s="80">
        <v>2016</v>
      </c>
      <c r="F515" s="80" t="s">
        <v>92</v>
      </c>
      <c r="G515" s="80" t="s">
        <v>2325</v>
      </c>
      <c r="H515" s="80" t="s">
        <v>2326</v>
      </c>
      <c r="I515" s="177"/>
      <c r="J515" s="81">
        <v>5.2574535298907277</v>
      </c>
      <c r="K515" s="81">
        <v>1.4713529024588474</v>
      </c>
      <c r="L515" s="81">
        <v>15.043305111466289</v>
      </c>
      <c r="M515" s="81">
        <v>25.274937962410746</v>
      </c>
      <c r="N515" s="81">
        <v>28.294547544229506</v>
      </c>
      <c r="O515" s="81">
        <v>26.058670611335803</v>
      </c>
      <c r="P515" s="81">
        <v>33.695236612711085</v>
      </c>
      <c r="Q515" s="81">
        <v>1.695874988709859</v>
      </c>
      <c r="R515" s="81">
        <v>0</v>
      </c>
      <c r="S515" s="81">
        <v>2.7108227297557153</v>
      </c>
      <c r="T515" s="82"/>
      <c r="U515" s="81">
        <v>612623</v>
      </c>
      <c r="V515" s="81">
        <v>685</v>
      </c>
      <c r="W515" s="81">
        <v>138</v>
      </c>
      <c r="X515" s="81">
        <v>6474</v>
      </c>
      <c r="Y515" s="81">
        <v>7699</v>
      </c>
      <c r="Z515" s="81">
        <v>15326</v>
      </c>
      <c r="AA515" s="81">
        <v>6935</v>
      </c>
      <c r="AB515" s="81">
        <v>24010</v>
      </c>
      <c r="AC515" s="81">
        <v>0</v>
      </c>
      <c r="AD515" s="81">
        <v>2.7108227297557148</v>
      </c>
      <c r="AE515" s="82"/>
      <c r="AF515" s="81">
        <v>6677665.3271983927</v>
      </c>
      <c r="AG515" s="81">
        <v>1105333.0301609139</v>
      </c>
      <c r="AH515" s="81">
        <v>16137610.235114859</v>
      </c>
      <c r="AI515" s="81">
        <v>40263670.04726056</v>
      </c>
      <c r="AJ515" s="81">
        <v>47881494.634216718</v>
      </c>
      <c r="AK515" s="81">
        <v>0</v>
      </c>
      <c r="AL515" s="81">
        <v>0</v>
      </c>
      <c r="AM515" s="81">
        <v>3293026.1540005701</v>
      </c>
      <c r="AN515" s="81">
        <v>0</v>
      </c>
      <c r="AO515" s="81">
        <v>0</v>
      </c>
      <c r="AP515" s="82"/>
      <c r="AQ515" s="81">
        <v>1040</v>
      </c>
      <c r="AR515" s="81">
        <v>347</v>
      </c>
      <c r="AS515" s="81">
        <v>0</v>
      </c>
      <c r="AT515" s="81">
        <v>0</v>
      </c>
      <c r="AU515" s="81">
        <v>0</v>
      </c>
      <c r="AV515" s="81">
        <v>0</v>
      </c>
      <c r="AW515" s="81" t="s">
        <v>564</v>
      </c>
      <c r="AX515" s="82"/>
      <c r="AY515" s="81">
        <v>5573.4690000000001</v>
      </c>
      <c r="AZ515" s="81">
        <v>12302.8</v>
      </c>
      <c r="BA515" s="81">
        <v>0</v>
      </c>
      <c r="BB515" s="81">
        <v>0</v>
      </c>
      <c r="BC515" s="81">
        <v>0</v>
      </c>
      <c r="BD515" s="81">
        <v>0</v>
      </c>
      <c r="BE515" s="81" t="s">
        <v>564</v>
      </c>
      <c r="BF515" s="82"/>
      <c r="BG515" s="81">
        <v>0</v>
      </c>
      <c r="BH515" s="81">
        <v>0</v>
      </c>
      <c r="BI515" s="81">
        <v>3.15</v>
      </c>
      <c r="BJ515" s="81">
        <v>0</v>
      </c>
      <c r="BK515" s="81">
        <v>0</v>
      </c>
      <c r="BL515" s="81">
        <v>0</v>
      </c>
      <c r="BM515" s="82"/>
      <c r="BN515" s="81">
        <v>0</v>
      </c>
      <c r="BO515" s="81">
        <v>0</v>
      </c>
      <c r="BP515" s="81">
        <v>1</v>
      </c>
      <c r="BQ515" s="81">
        <v>0</v>
      </c>
      <c r="BR515" s="81">
        <v>0</v>
      </c>
      <c r="BS515" s="81">
        <v>0</v>
      </c>
      <c r="BT515"/>
      <c r="BU515" s="80">
        <v>3.15</v>
      </c>
      <c r="BV515" s="80">
        <v>0</v>
      </c>
      <c r="BW515" s="80">
        <v>0</v>
      </c>
      <c r="BX515" s="80">
        <v>0</v>
      </c>
      <c r="BY515" s="80">
        <v>0</v>
      </c>
      <c r="BZ515" s="80">
        <v>0</v>
      </c>
      <c r="CA515" s="80">
        <v>0</v>
      </c>
      <c r="CB515" s="80">
        <v>0</v>
      </c>
      <c r="CC515" s="80">
        <v>0</v>
      </c>
    </row>
    <row r="516" spans="1:81">
      <c r="A516" s="80" t="s">
        <v>2339</v>
      </c>
      <c r="B516" s="80">
        <v>337</v>
      </c>
      <c r="C516" s="80">
        <v>14</v>
      </c>
      <c r="D516" s="80">
        <v>20</v>
      </c>
      <c r="E516" s="80">
        <v>2017</v>
      </c>
      <c r="F516" s="80" t="s">
        <v>71</v>
      </c>
      <c r="G516" s="80" t="s">
        <v>2325</v>
      </c>
      <c r="H516" s="80" t="s">
        <v>2326</v>
      </c>
      <c r="I516" s="177"/>
      <c r="J516" s="81">
        <v>6.0602335820691406</v>
      </c>
      <c r="K516" s="81">
        <v>1.4155462080262058</v>
      </c>
      <c r="L516" s="81">
        <v>7.8496683889515007</v>
      </c>
      <c r="M516" s="81">
        <v>23.443889521057745</v>
      </c>
      <c r="N516" s="81">
        <v>28.671055464670335</v>
      </c>
      <c r="O516" s="81">
        <v>25.556518036467121</v>
      </c>
      <c r="P516" s="81">
        <v>33.153489151643242</v>
      </c>
      <c r="Q516" s="81">
        <v>1.6127834577898637</v>
      </c>
      <c r="R516" s="81">
        <v>0</v>
      </c>
      <c r="S516" s="81">
        <v>3.0601919959899364</v>
      </c>
      <c r="T516" s="82"/>
      <c r="U516" s="81">
        <v>715693</v>
      </c>
      <c r="V516" s="81">
        <v>685</v>
      </c>
      <c r="W516" s="81">
        <v>138</v>
      </c>
      <c r="X516" s="81">
        <v>6474</v>
      </c>
      <c r="Y516" s="81">
        <v>7691</v>
      </c>
      <c r="Z516" s="81">
        <v>15280</v>
      </c>
      <c r="AA516" s="81">
        <v>6867</v>
      </c>
      <c r="AB516" s="81">
        <v>23613</v>
      </c>
      <c r="AC516" s="81">
        <v>0</v>
      </c>
      <c r="AD516" s="81">
        <v>3.060191995989936</v>
      </c>
      <c r="AE516" s="82"/>
      <c r="AF516" s="81">
        <v>8234814.6335139191</v>
      </c>
      <c r="AG516" s="81">
        <v>1088951.9558335349</v>
      </c>
      <c r="AH516" s="81">
        <v>1688461.6214272811</v>
      </c>
      <c r="AI516" s="81">
        <v>39989924.135789827</v>
      </c>
      <c r="AJ516" s="81">
        <v>51038988.401577324</v>
      </c>
      <c r="AK516" s="81">
        <v>0</v>
      </c>
      <c r="AL516" s="81">
        <v>0</v>
      </c>
      <c r="AM516" s="81">
        <v>3243644.1888084072</v>
      </c>
      <c r="AN516" s="81">
        <v>0</v>
      </c>
      <c r="AO516" s="81">
        <v>0</v>
      </c>
      <c r="AP516" s="82"/>
      <c r="AQ516" s="81">
        <v>1067</v>
      </c>
      <c r="AR516" s="81">
        <v>356</v>
      </c>
      <c r="AS516" s="81">
        <v>0</v>
      </c>
      <c r="AT516" s="81">
        <v>0</v>
      </c>
      <c r="AU516" s="81">
        <v>0</v>
      </c>
      <c r="AV516" s="81">
        <v>0</v>
      </c>
      <c r="AW516" s="81" t="s">
        <v>564</v>
      </c>
      <c r="AX516" s="82"/>
      <c r="AY516" s="81">
        <v>5740.7790000000005</v>
      </c>
      <c r="AZ516" s="81">
        <v>12520.1</v>
      </c>
      <c r="BA516" s="81">
        <v>0</v>
      </c>
      <c r="BB516" s="81">
        <v>0</v>
      </c>
      <c r="BC516" s="81">
        <v>0</v>
      </c>
      <c r="BD516" s="81">
        <v>0</v>
      </c>
      <c r="BE516" s="81" t="s">
        <v>564</v>
      </c>
      <c r="BF516" s="82"/>
      <c r="BG516" s="81">
        <v>0</v>
      </c>
      <c r="BH516" s="81">
        <v>0</v>
      </c>
      <c r="BI516" s="81">
        <v>3.1560000000000001</v>
      </c>
      <c r="BJ516" s="81">
        <v>0</v>
      </c>
      <c r="BK516" s="81">
        <v>0</v>
      </c>
      <c r="BL516" s="81">
        <v>0</v>
      </c>
      <c r="BM516" s="82"/>
      <c r="BN516" s="81">
        <v>0</v>
      </c>
      <c r="BO516" s="81">
        <v>0</v>
      </c>
      <c r="BP516" s="81">
        <v>1</v>
      </c>
      <c r="BQ516" s="81">
        <v>0</v>
      </c>
      <c r="BR516" s="81">
        <v>0</v>
      </c>
      <c r="BS516" s="81">
        <v>0</v>
      </c>
      <c r="BT516"/>
      <c r="BU516" s="80">
        <v>3.1560000000000001</v>
      </c>
      <c r="BV516" s="80">
        <v>0</v>
      </c>
      <c r="BW516" s="80">
        <v>0</v>
      </c>
      <c r="BX516" s="80">
        <v>0</v>
      </c>
      <c r="BY516" s="80">
        <v>0</v>
      </c>
      <c r="BZ516" s="80">
        <v>0</v>
      </c>
      <c r="CA516" s="80">
        <v>0</v>
      </c>
      <c r="CB516" s="80">
        <v>0</v>
      </c>
      <c r="CC516" s="80">
        <v>0</v>
      </c>
    </row>
    <row r="517" spans="1:81">
      <c r="A517" s="80" t="s">
        <v>2340</v>
      </c>
      <c r="B517" s="80">
        <v>338</v>
      </c>
      <c r="C517" s="80">
        <v>15</v>
      </c>
      <c r="D517" s="80">
        <v>20</v>
      </c>
      <c r="E517" s="80">
        <v>2018</v>
      </c>
      <c r="F517" s="80" t="s">
        <v>93</v>
      </c>
      <c r="G517" s="80" t="s">
        <v>2325</v>
      </c>
      <c r="H517" s="80" t="s">
        <v>2326</v>
      </c>
      <c r="I517" s="177"/>
      <c r="J517" s="81">
        <v>4.3326739664018232</v>
      </c>
      <c r="K517" s="81">
        <v>1.228340797967836</v>
      </c>
      <c r="L517" s="81">
        <v>7.3105502209391844</v>
      </c>
      <c r="M517" s="81">
        <v>19.467893092859207</v>
      </c>
      <c r="N517" s="81">
        <v>17.722522786792535</v>
      </c>
      <c r="O517" s="81">
        <v>25.01728639278733</v>
      </c>
      <c r="P517" s="81">
        <v>32.551017996819532</v>
      </c>
      <c r="Q517" s="81">
        <v>1.4731945989635873</v>
      </c>
      <c r="R517" s="81">
        <v>0</v>
      </c>
      <c r="S517" s="81">
        <v>1.64825211167384</v>
      </c>
      <c r="T517" s="82"/>
      <c r="U517" s="81">
        <v>675986</v>
      </c>
      <c r="V517" s="81">
        <v>685</v>
      </c>
      <c r="W517" s="81">
        <v>138</v>
      </c>
      <c r="X517" s="81">
        <v>6474</v>
      </c>
      <c r="Y517" s="81">
        <v>7672</v>
      </c>
      <c r="Z517" s="81">
        <v>15244</v>
      </c>
      <c r="AA517" s="81">
        <v>6810</v>
      </c>
      <c r="AB517" s="81">
        <v>23244</v>
      </c>
      <c r="AC517" s="81">
        <v>0</v>
      </c>
      <c r="AD517" s="81">
        <v>1.64825211167384</v>
      </c>
      <c r="AE517" s="82"/>
      <c r="AF517" s="81">
        <v>6743054.8303797906</v>
      </c>
      <c r="AG517" s="81">
        <v>963100.05020063976</v>
      </c>
      <c r="AH517" s="81">
        <v>2111239.22156615</v>
      </c>
      <c r="AI517" s="81">
        <v>37510584.555066913</v>
      </c>
      <c r="AJ517" s="81">
        <v>42716347.646153972</v>
      </c>
      <c r="AK517" s="81">
        <v>0</v>
      </c>
      <c r="AL517" s="81">
        <v>0</v>
      </c>
      <c r="AM517" s="81">
        <v>3199562.417381566</v>
      </c>
      <c r="AN517" s="81">
        <v>0</v>
      </c>
      <c r="AO517" s="81">
        <v>0</v>
      </c>
      <c r="AP517" s="82"/>
      <c r="AQ517" s="81">
        <v>1086</v>
      </c>
      <c r="AR517" s="81">
        <v>370</v>
      </c>
      <c r="AS517" s="81">
        <v>0</v>
      </c>
      <c r="AT517" s="81">
        <v>0</v>
      </c>
      <c r="AU517" s="81">
        <v>0</v>
      </c>
      <c r="AV517" s="81">
        <v>0</v>
      </c>
      <c r="AW517" s="81" t="s">
        <v>564</v>
      </c>
      <c r="AX517" s="82"/>
      <c r="AY517" s="81">
        <v>5861.4889999999996</v>
      </c>
      <c r="AZ517" s="81">
        <v>13086.7</v>
      </c>
      <c r="BA517" s="81">
        <v>0</v>
      </c>
      <c r="BB517" s="81">
        <v>0</v>
      </c>
      <c r="BC517" s="81">
        <v>0</v>
      </c>
      <c r="BD517" s="81">
        <v>0</v>
      </c>
      <c r="BE517" s="81" t="s">
        <v>564</v>
      </c>
      <c r="BF517" s="82"/>
      <c r="BG517" s="81">
        <v>0</v>
      </c>
      <c r="BH517" s="81">
        <v>0</v>
      </c>
      <c r="BI517" s="81">
        <v>2.8719999999999999</v>
      </c>
      <c r="BJ517" s="81">
        <v>0</v>
      </c>
      <c r="BK517" s="81">
        <v>0</v>
      </c>
      <c r="BL517" s="81">
        <v>0</v>
      </c>
      <c r="BM517" s="82"/>
      <c r="BN517" s="81">
        <v>0</v>
      </c>
      <c r="BO517" s="81">
        <v>0</v>
      </c>
      <c r="BP517" s="81">
        <v>1</v>
      </c>
      <c r="BQ517" s="81">
        <v>0</v>
      </c>
      <c r="BR517" s="81">
        <v>0</v>
      </c>
      <c r="BS517" s="81">
        <v>0</v>
      </c>
      <c r="BT517"/>
      <c r="BU517" s="80">
        <v>2.8719999999999999</v>
      </c>
      <c r="BV517" s="80">
        <v>0</v>
      </c>
      <c r="BW517" s="80">
        <v>0</v>
      </c>
      <c r="BX517" s="80">
        <v>0</v>
      </c>
      <c r="BY517" s="80">
        <v>0</v>
      </c>
      <c r="BZ517" s="80">
        <v>0</v>
      </c>
      <c r="CA517" s="80">
        <v>0</v>
      </c>
      <c r="CB517" s="80">
        <v>0</v>
      </c>
      <c r="CC517" s="80">
        <v>0</v>
      </c>
    </row>
    <row r="518" spans="1:81">
      <c r="A518" s="80" t="s">
        <v>2341</v>
      </c>
      <c r="B518" s="80">
        <v>339</v>
      </c>
      <c r="C518" s="80">
        <v>16</v>
      </c>
      <c r="D518" s="80">
        <v>20</v>
      </c>
      <c r="E518" s="80">
        <v>2019</v>
      </c>
      <c r="F518" s="80" t="s">
        <v>73</v>
      </c>
      <c r="G518" s="80" t="s">
        <v>2325</v>
      </c>
      <c r="H518" s="80" t="s">
        <v>2326</v>
      </c>
      <c r="I518" s="177"/>
      <c r="J518" s="81">
        <v>4.1996465464930788</v>
      </c>
      <c r="K518" s="81">
        <v>1.1572836542049931</v>
      </c>
      <c r="L518" s="81">
        <v>7.4370828799064599</v>
      </c>
      <c r="M518" s="81">
        <v>24.746450646440561</v>
      </c>
      <c r="N518" s="81">
        <v>21.923943856703396</v>
      </c>
      <c r="O518" s="81">
        <v>24.315229820425532</v>
      </c>
      <c r="P518" s="81">
        <v>32.536421364271632</v>
      </c>
      <c r="Q518" s="81">
        <v>1.4057262343956338</v>
      </c>
      <c r="R518" s="81">
        <v>0</v>
      </c>
      <c r="S518" s="81">
        <v>2.2665599120371351</v>
      </c>
      <c r="T518" s="82"/>
      <c r="U518" s="81">
        <v>670481</v>
      </c>
      <c r="V518" s="81">
        <v>685</v>
      </c>
      <c r="W518" s="81">
        <v>138</v>
      </c>
      <c r="X518" s="81">
        <v>6474</v>
      </c>
      <c r="Y518" s="81">
        <v>7677</v>
      </c>
      <c r="Z518" s="81">
        <v>15223</v>
      </c>
      <c r="AA518" s="81">
        <v>6756</v>
      </c>
      <c r="AB518" s="81">
        <v>22780</v>
      </c>
      <c r="AC518" s="81">
        <v>0</v>
      </c>
      <c r="AD518" s="81">
        <v>2.2665599120371351</v>
      </c>
      <c r="AE518" s="82"/>
      <c r="AF518" s="81">
        <v>6244953.0734893354</v>
      </c>
      <c r="AG518" s="81">
        <v>933488.80455378548</v>
      </c>
      <c r="AH518" s="81">
        <v>2203924.4045083271</v>
      </c>
      <c r="AI518" s="81">
        <v>41981897.331198752</v>
      </c>
      <c r="AJ518" s="81">
        <v>46063401.718162924</v>
      </c>
      <c r="AK518" s="81">
        <v>0</v>
      </c>
      <c r="AL518" s="81">
        <v>0</v>
      </c>
      <c r="AM518" s="81">
        <v>3102464.5122518144</v>
      </c>
      <c r="AN518" s="81">
        <v>0</v>
      </c>
      <c r="AO518" s="81">
        <v>0</v>
      </c>
      <c r="AP518" s="82"/>
      <c r="AQ518" s="81">
        <v>1129</v>
      </c>
      <c r="AR518" s="81">
        <v>376</v>
      </c>
      <c r="AS518" s="81">
        <v>0</v>
      </c>
      <c r="AT518" s="81">
        <v>0</v>
      </c>
      <c r="AU518" s="81">
        <v>0</v>
      </c>
      <c r="AV518" s="81">
        <v>0</v>
      </c>
      <c r="AW518" s="81" t="s">
        <v>564</v>
      </c>
      <c r="AX518" s="82"/>
      <c r="AY518" s="81">
        <v>6152.8390000000018</v>
      </c>
      <c r="AZ518" s="81">
        <v>13301.3</v>
      </c>
      <c r="BA518" s="81">
        <v>0</v>
      </c>
      <c r="BB518" s="81">
        <v>0</v>
      </c>
      <c r="BC518" s="81">
        <v>0</v>
      </c>
      <c r="BD518" s="81">
        <v>0</v>
      </c>
      <c r="BE518" s="81" t="s">
        <v>564</v>
      </c>
      <c r="BF518" s="82"/>
      <c r="BG518" s="81">
        <v>0</v>
      </c>
      <c r="BH518" s="81">
        <v>0</v>
      </c>
      <c r="BI518" s="81">
        <v>2.3940000000000001</v>
      </c>
      <c r="BJ518" s="81">
        <v>0</v>
      </c>
      <c r="BK518" s="81">
        <v>0</v>
      </c>
      <c r="BL518" s="81">
        <v>0</v>
      </c>
      <c r="BM518" s="82"/>
      <c r="BN518" s="81">
        <v>0</v>
      </c>
      <c r="BO518" s="81">
        <v>0</v>
      </c>
      <c r="BP518" s="81">
        <v>1</v>
      </c>
      <c r="BQ518" s="81">
        <v>0</v>
      </c>
      <c r="BR518" s="81">
        <v>0</v>
      </c>
      <c r="BS518" s="81">
        <v>0</v>
      </c>
      <c r="BT518"/>
      <c r="BU518" s="80">
        <v>2.3940000000000001</v>
      </c>
      <c r="BV518" s="80">
        <v>0</v>
      </c>
      <c r="BW518" s="80">
        <v>0</v>
      </c>
      <c r="BX518" s="80">
        <v>0</v>
      </c>
      <c r="BY518" s="80">
        <v>0</v>
      </c>
      <c r="BZ518" s="80">
        <v>0</v>
      </c>
      <c r="CA518" s="80">
        <v>0</v>
      </c>
      <c r="CB518" s="80">
        <v>0</v>
      </c>
      <c r="CC518" s="80">
        <v>0</v>
      </c>
    </row>
    <row r="519" spans="1:81">
      <c r="A519" s="80" t="s">
        <v>2342</v>
      </c>
      <c r="B519" s="80">
        <v>340</v>
      </c>
      <c r="C519" s="80">
        <v>17</v>
      </c>
      <c r="D519" s="80">
        <v>20</v>
      </c>
      <c r="E519" s="80">
        <v>2020</v>
      </c>
      <c r="F519" s="80" t="s">
        <v>218</v>
      </c>
      <c r="G519" s="80" t="s">
        <v>2325</v>
      </c>
      <c r="H519" s="80" t="s">
        <v>2326</v>
      </c>
      <c r="I519" s="177"/>
      <c r="J519" s="81">
        <v>4.2347690649970033</v>
      </c>
      <c r="K519" s="81">
        <v>1.3314303394689841</v>
      </c>
      <c r="L519" s="81">
        <v>11.728200967431533</v>
      </c>
      <c r="M519" s="81">
        <v>21.489347013516792</v>
      </c>
      <c r="N519" s="81">
        <v>21.457037693195691</v>
      </c>
      <c r="O519" s="81">
        <v>21.265797249778679</v>
      </c>
      <c r="P519" s="81">
        <v>29.862332065634206</v>
      </c>
      <c r="Q519" s="81">
        <v>1.3246076376876292</v>
      </c>
      <c r="R519" s="81">
        <v>0</v>
      </c>
      <c r="S519" s="81">
        <v>2.3280501377194409</v>
      </c>
      <c r="T519" s="82"/>
      <c r="U519" s="81">
        <v>649488</v>
      </c>
      <c r="V519" s="81">
        <v>679</v>
      </c>
      <c r="W519" s="81">
        <v>353</v>
      </c>
      <c r="X519" s="81">
        <v>6348</v>
      </c>
      <c r="Y519" s="81">
        <v>7750</v>
      </c>
      <c r="Z519" s="81">
        <v>15196</v>
      </c>
      <c r="AA519" s="81">
        <v>6737</v>
      </c>
      <c r="AB519" s="81">
        <v>22465</v>
      </c>
      <c r="AC519" s="81">
        <v>0</v>
      </c>
      <c r="AD519" s="81">
        <v>2.3280501377194409</v>
      </c>
      <c r="AE519" s="82"/>
      <c r="AF519" s="81">
        <v>6213241.4050013898</v>
      </c>
      <c r="AG519" s="81">
        <v>980018.64069529297</v>
      </c>
      <c r="AH519" s="81">
        <v>2900159.9131259839</v>
      </c>
      <c r="AI519" s="81">
        <v>34679219.461294763</v>
      </c>
      <c r="AJ519" s="81">
        <v>44210926.791743986</v>
      </c>
      <c r="AK519" s="81"/>
      <c r="AL519" s="81"/>
      <c r="AM519" s="81">
        <v>2931932.0913557382</v>
      </c>
      <c r="AN519" s="81"/>
      <c r="AO519" s="81"/>
      <c r="AP519" s="82"/>
      <c r="AQ519" s="81">
        <v>1166</v>
      </c>
      <c r="AR519" s="81">
        <v>380</v>
      </c>
      <c r="AS519" s="81">
        <v>0</v>
      </c>
      <c r="AT519" s="81">
        <v>0</v>
      </c>
      <c r="AU519" s="81">
        <v>0</v>
      </c>
      <c r="AV519" s="81">
        <v>0</v>
      </c>
      <c r="AW519" s="81">
        <v>0</v>
      </c>
      <c r="AX519" s="82"/>
      <c r="AY519" s="81">
        <v>6358.4590000000017</v>
      </c>
      <c r="AZ519" s="81">
        <v>13344.1</v>
      </c>
      <c r="BA519" s="81">
        <v>0</v>
      </c>
      <c r="BB519" s="81">
        <v>0</v>
      </c>
      <c r="BC519" s="81">
        <v>0</v>
      </c>
      <c r="BD519" s="81">
        <v>0</v>
      </c>
      <c r="BE519" s="81">
        <v>0</v>
      </c>
      <c r="BF519" s="82"/>
      <c r="BG519" s="81">
        <v>0</v>
      </c>
      <c r="BH519" s="81">
        <v>0</v>
      </c>
      <c r="BI519" s="81">
        <v>2.4049999999999998</v>
      </c>
      <c r="BJ519" s="81">
        <v>0</v>
      </c>
      <c r="BK519" s="81">
        <v>0</v>
      </c>
      <c r="BL519" s="81">
        <v>0</v>
      </c>
      <c r="BM519" s="82"/>
      <c r="BN519" s="81">
        <v>0</v>
      </c>
      <c r="BO519" s="81">
        <v>0</v>
      </c>
      <c r="BP519" s="81">
        <v>1</v>
      </c>
      <c r="BQ519" s="81">
        <v>0</v>
      </c>
      <c r="BR519" s="81">
        <v>0</v>
      </c>
      <c r="BS519" s="81">
        <v>0</v>
      </c>
      <c r="BT519"/>
      <c r="BU519" s="80">
        <v>2.4049999999999998</v>
      </c>
      <c r="BV519" s="80">
        <v>0</v>
      </c>
      <c r="BW519" s="80">
        <v>0</v>
      </c>
      <c r="BX519" s="80">
        <v>0</v>
      </c>
      <c r="BY519" s="80">
        <v>0</v>
      </c>
      <c r="BZ519" s="80">
        <v>0</v>
      </c>
      <c r="CA519" s="80">
        <v>0</v>
      </c>
      <c r="CB519" s="80">
        <v>0</v>
      </c>
      <c r="CC519" s="80">
        <v>0</v>
      </c>
    </row>
    <row r="520" spans="1:81">
      <c r="A520" s="80" t="s">
        <v>2343</v>
      </c>
      <c r="B520" s="80">
        <v>340</v>
      </c>
      <c r="C520" s="80">
        <v>18</v>
      </c>
      <c r="D520" s="80">
        <v>20</v>
      </c>
      <c r="E520" s="80">
        <v>2021</v>
      </c>
      <c r="F520" s="80" t="s">
        <v>75</v>
      </c>
      <c r="G520" s="174" t="s">
        <v>2325</v>
      </c>
      <c r="H520" s="80" t="s">
        <v>2326</v>
      </c>
      <c r="I520" s="177"/>
      <c r="J520" s="81">
        <v>2.6246099936489351</v>
      </c>
      <c r="K520" s="81">
        <v>1.3242160951311899</v>
      </c>
      <c r="L520" s="81">
        <v>10.618182208044836</v>
      </c>
      <c r="M520" s="81">
        <v>18.535504352760611</v>
      </c>
      <c r="N520" s="81">
        <v>17.127314357612033</v>
      </c>
      <c r="O520" s="81">
        <v>20.469238258562608</v>
      </c>
      <c r="P520" s="81">
        <v>30.730718615548739</v>
      </c>
      <c r="Q520" s="81">
        <v>1.3205142931936884</v>
      </c>
      <c r="R520" s="81">
        <v>0</v>
      </c>
      <c r="S520" s="81">
        <v>2.300613122270792</v>
      </c>
      <c r="T520" s="82"/>
      <c r="U520" s="81">
        <v>529992</v>
      </c>
      <c r="V520" s="81">
        <v>679</v>
      </c>
      <c r="W520" s="81">
        <v>353</v>
      </c>
      <c r="X520" s="81">
        <v>6348</v>
      </c>
      <c r="Y520" s="81">
        <v>7758</v>
      </c>
      <c r="Z520" s="81">
        <v>15061</v>
      </c>
      <c r="AA520" s="81">
        <v>6761</v>
      </c>
      <c r="AB520" s="81">
        <v>22130</v>
      </c>
      <c r="AC520" s="81">
        <v>0</v>
      </c>
      <c r="AD520" s="81">
        <v>2.300613122270792</v>
      </c>
      <c r="AE520" s="82"/>
      <c r="AF520" s="81">
        <v>3865573.7623769073</v>
      </c>
      <c r="AG520" s="81">
        <v>1025597.6514272114</v>
      </c>
      <c r="AH520" s="81">
        <v>3216292.4868793637</v>
      </c>
      <c r="AI520" s="81">
        <v>36945776.262055144</v>
      </c>
      <c r="AJ520" s="81">
        <v>42488561.883316159</v>
      </c>
      <c r="AK520" s="81">
        <v>0</v>
      </c>
      <c r="AL520" s="81">
        <v>0</v>
      </c>
      <c r="AM520" s="81">
        <v>2904869.8371866788</v>
      </c>
      <c r="AN520" s="81">
        <v>0</v>
      </c>
      <c r="AO520" s="81">
        <v>0</v>
      </c>
      <c r="AP520" s="82"/>
      <c r="AQ520" s="81">
        <v>1198</v>
      </c>
      <c r="AR520" s="81">
        <v>381</v>
      </c>
      <c r="AS520" s="81">
        <v>0</v>
      </c>
      <c r="AT520" s="81">
        <v>0</v>
      </c>
      <c r="AU520" s="81">
        <v>0</v>
      </c>
      <c r="AV520" s="81">
        <v>0</v>
      </c>
      <c r="AW520" s="81"/>
      <c r="AX520" s="82"/>
      <c r="AY520" s="81">
        <v>6557.9290000000028</v>
      </c>
      <c r="AZ520" s="81">
        <v>13355.3</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2344</v>
      </c>
      <c r="B521" s="80">
        <v>340</v>
      </c>
      <c r="C521" s="80">
        <v>19</v>
      </c>
      <c r="D521" s="80">
        <v>20</v>
      </c>
      <c r="E521" s="80">
        <v>2022</v>
      </c>
      <c r="F521" s="80" t="s">
        <v>568</v>
      </c>
      <c r="G521" s="174" t="s">
        <v>2325</v>
      </c>
      <c r="H521" s="80" t="s">
        <v>2326</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1234</v>
      </c>
      <c r="AR521" s="81">
        <v>380</v>
      </c>
      <c r="AS521" s="81">
        <v>0</v>
      </c>
      <c r="AT521" s="81">
        <v>0</v>
      </c>
      <c r="AU521" s="81">
        <v>0</v>
      </c>
      <c r="AV521" s="81">
        <v>0</v>
      </c>
      <c r="AW521" s="81"/>
      <c r="AX521" s="82"/>
      <c r="AY521" s="81">
        <v>6798.9090000000051</v>
      </c>
      <c r="AZ521" s="81">
        <v>13343.200000000003</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2345</v>
      </c>
      <c r="B522" s="80">
        <v>1</v>
      </c>
      <c r="C522" s="80">
        <v>1</v>
      </c>
      <c r="D522" s="80">
        <v>1</v>
      </c>
      <c r="E522" s="80">
        <v>1990</v>
      </c>
      <c r="F522" s="80" t="s">
        <v>562</v>
      </c>
      <c r="G522" s="80" t="s">
        <v>2346</v>
      </c>
      <c r="H522" s="80" t="s">
        <v>2347</v>
      </c>
      <c r="I522" s="177" t="s">
        <v>563</v>
      </c>
      <c r="J522" s="81">
        <v>1.4778949484927222</v>
      </c>
      <c r="K522" s="81">
        <v>0.58266327627441905</v>
      </c>
      <c r="L522" s="81">
        <v>0</v>
      </c>
      <c r="M522" s="81">
        <v>6.1183407764806619</v>
      </c>
      <c r="N522" s="81">
        <v>16.778042646127499</v>
      </c>
      <c r="O522" s="81">
        <v>12.77376763155333</v>
      </c>
      <c r="P522" s="81">
        <v>8.0350529811139406</v>
      </c>
      <c r="Q522" s="81">
        <v>1.3140679573233029</v>
      </c>
      <c r="R522" s="81">
        <v>0</v>
      </c>
      <c r="S522" s="81">
        <v>1.6475477276094688</v>
      </c>
      <c r="T522" s="82"/>
      <c r="U522" s="81">
        <v>415074</v>
      </c>
      <c r="V522" s="81">
        <v>246</v>
      </c>
      <c r="W522" s="81">
        <v>0</v>
      </c>
      <c r="X522" s="81">
        <v>2337</v>
      </c>
      <c r="Y522" s="81">
        <v>6130</v>
      </c>
      <c r="Z522" s="81">
        <v>5254</v>
      </c>
      <c r="AA522" s="81">
        <v>1951</v>
      </c>
      <c r="AB522" s="81">
        <v>21336</v>
      </c>
      <c r="AC522" s="81">
        <v>0</v>
      </c>
      <c r="AD522" s="81">
        <v>1.6475477276094688</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2348</v>
      </c>
      <c r="B523" s="80">
        <v>2</v>
      </c>
      <c r="C523" s="80">
        <v>2</v>
      </c>
      <c r="D523" s="80">
        <v>1</v>
      </c>
      <c r="E523" s="80">
        <v>2005</v>
      </c>
      <c r="F523" s="80" t="s">
        <v>565</v>
      </c>
      <c r="G523" s="80" t="s">
        <v>2346</v>
      </c>
      <c r="H523" s="80" t="s">
        <v>2347</v>
      </c>
      <c r="I523" s="177"/>
      <c r="J523" s="81">
        <v>3.660182650288756</v>
      </c>
      <c r="K523" s="81">
        <v>0.75093291099018478</v>
      </c>
      <c r="L523" s="81">
        <v>0</v>
      </c>
      <c r="M523" s="81">
        <v>15.859084992549919</v>
      </c>
      <c r="N523" s="81">
        <v>27.819160000063292</v>
      </c>
      <c r="O523" s="81">
        <v>21.944842285070678</v>
      </c>
      <c r="P523" s="81">
        <v>9.1421102576062125</v>
      </c>
      <c r="Q523" s="81">
        <v>1.4788204674313872</v>
      </c>
      <c r="R523" s="81">
        <v>0</v>
      </c>
      <c r="S523" s="81">
        <v>1.87550919</v>
      </c>
      <c r="T523" s="82"/>
      <c r="U523" s="81">
        <v>661358</v>
      </c>
      <c r="V523" s="81">
        <v>373</v>
      </c>
      <c r="W523" s="81">
        <v>0</v>
      </c>
      <c r="X523" s="81">
        <v>3291</v>
      </c>
      <c r="Y523" s="81">
        <v>9340</v>
      </c>
      <c r="Z523" s="81">
        <v>10445</v>
      </c>
      <c r="AA523" s="81">
        <v>1818</v>
      </c>
      <c r="AB523" s="81">
        <v>25101</v>
      </c>
      <c r="AC523" s="81">
        <v>0</v>
      </c>
      <c r="AD523" s="81">
        <v>1.87550919</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2349</v>
      </c>
      <c r="B524" s="80">
        <v>3</v>
      </c>
      <c r="C524" s="80">
        <v>3</v>
      </c>
      <c r="D524" s="80">
        <v>1</v>
      </c>
      <c r="E524" s="80">
        <v>2006</v>
      </c>
      <c r="F524" s="80" t="s">
        <v>566</v>
      </c>
      <c r="G524" s="80" t="s">
        <v>2346</v>
      </c>
      <c r="H524" s="80" t="s">
        <v>2347</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2350</v>
      </c>
      <c r="B525" s="80">
        <v>4</v>
      </c>
      <c r="C525" s="80">
        <v>4</v>
      </c>
      <c r="D525" s="80">
        <v>1</v>
      </c>
      <c r="E525" s="80">
        <v>2007</v>
      </c>
      <c r="F525" s="80" t="s">
        <v>567</v>
      </c>
      <c r="G525" s="80" t="s">
        <v>2346</v>
      </c>
      <c r="H525" s="80" t="s">
        <v>2347</v>
      </c>
      <c r="I525" s="177"/>
      <c r="J525" s="81">
        <v>2.9694555635469402</v>
      </c>
      <c r="K525" s="81">
        <v>0.54289166961331159</v>
      </c>
      <c r="L525" s="81">
        <v>0</v>
      </c>
      <c r="M525" s="81">
        <v>15.51438035338454</v>
      </c>
      <c r="N525" s="81">
        <v>27.206309329471296</v>
      </c>
      <c r="O525" s="81">
        <v>21.065448044267235</v>
      </c>
      <c r="P525" s="81">
        <v>9.0078684879240516</v>
      </c>
      <c r="Q525" s="81">
        <v>1.5345851790115572</v>
      </c>
      <c r="R525" s="81">
        <v>0</v>
      </c>
      <c r="S525" s="81">
        <v>1.9603290061999998</v>
      </c>
      <c r="T525" s="82"/>
      <c r="U525" s="81">
        <v>771281</v>
      </c>
      <c r="V525" s="81">
        <v>275</v>
      </c>
      <c r="W525" s="81">
        <v>0</v>
      </c>
      <c r="X525" s="81">
        <v>3856</v>
      </c>
      <c r="Y525" s="81">
        <v>9479</v>
      </c>
      <c r="Z525" s="81">
        <v>10423</v>
      </c>
      <c r="AA525" s="81">
        <v>1764</v>
      </c>
      <c r="AB525" s="81">
        <v>24670</v>
      </c>
      <c r="AC525" s="81">
        <v>0</v>
      </c>
      <c r="AD525" s="81">
        <v>1.9603290061999998</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2351</v>
      </c>
      <c r="B526" s="80">
        <v>5</v>
      </c>
      <c r="C526" s="80">
        <v>5</v>
      </c>
      <c r="D526" s="80">
        <v>1</v>
      </c>
      <c r="E526" s="80">
        <v>2008</v>
      </c>
      <c r="F526" s="80" t="s">
        <v>84</v>
      </c>
      <c r="G526" s="80" t="s">
        <v>2346</v>
      </c>
      <c r="H526" s="80" t="s">
        <v>2347</v>
      </c>
      <c r="I526" s="177"/>
      <c r="J526" s="81">
        <v>2.7353803913267924</v>
      </c>
      <c r="K526" s="81">
        <v>0.40075886418269518</v>
      </c>
      <c r="L526" s="81">
        <v>0</v>
      </c>
      <c r="M526" s="81">
        <v>16.975631658332333</v>
      </c>
      <c r="N526" s="81">
        <v>28.56413438999402</v>
      </c>
      <c r="O526" s="81">
        <v>20.255484383437448</v>
      </c>
      <c r="P526" s="81">
        <v>7.9621642838082503</v>
      </c>
      <c r="Q526" s="81">
        <v>1.4973529142950781</v>
      </c>
      <c r="R526" s="81">
        <v>0</v>
      </c>
      <c r="S526" s="81">
        <v>2.2632054266132</v>
      </c>
      <c r="T526" s="82"/>
      <c r="U526" s="81">
        <v>764931</v>
      </c>
      <c r="V526" s="81">
        <v>275</v>
      </c>
      <c r="W526" s="81">
        <v>0</v>
      </c>
      <c r="X526" s="81">
        <v>3856</v>
      </c>
      <c r="Y526" s="81">
        <v>9535</v>
      </c>
      <c r="Z526" s="81">
        <v>10374</v>
      </c>
      <c r="AA526" s="81">
        <v>1561</v>
      </c>
      <c r="AB526" s="81">
        <v>24467</v>
      </c>
      <c r="AC526" s="81">
        <v>0</v>
      </c>
      <c r="AD526" s="81">
        <v>2.2632054266132</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2352</v>
      </c>
      <c r="B527" s="80">
        <v>6</v>
      </c>
      <c r="C527" s="80">
        <v>6</v>
      </c>
      <c r="D527" s="80">
        <v>1</v>
      </c>
      <c r="E527" s="80">
        <v>2009</v>
      </c>
      <c r="F527" s="80" t="s">
        <v>85</v>
      </c>
      <c r="G527" s="80" t="s">
        <v>2346</v>
      </c>
      <c r="H527" s="80" t="s">
        <v>2347</v>
      </c>
      <c r="I527" s="177"/>
      <c r="J527" s="81">
        <v>2.4588062094226957</v>
      </c>
      <c r="K527" s="81">
        <v>0.31996916577928919</v>
      </c>
      <c r="L527" s="81">
        <v>0</v>
      </c>
      <c r="M527" s="81">
        <v>16.087296360871598</v>
      </c>
      <c r="N527" s="81">
        <v>26.104409608347972</v>
      </c>
      <c r="O527" s="81">
        <v>20.606323856250182</v>
      </c>
      <c r="P527" s="81">
        <v>7.4030007487846694</v>
      </c>
      <c r="Q527" s="81">
        <v>1.4090679207876804</v>
      </c>
      <c r="R527" s="81">
        <v>0</v>
      </c>
      <c r="S527" s="81">
        <v>2.1345590808000003</v>
      </c>
      <c r="T527" s="82"/>
      <c r="U527" s="81">
        <v>676044</v>
      </c>
      <c r="V527" s="81">
        <v>229</v>
      </c>
      <c r="W527" s="81">
        <v>0</v>
      </c>
      <c r="X527" s="81">
        <v>4406</v>
      </c>
      <c r="Y527" s="81">
        <v>9569</v>
      </c>
      <c r="Z527" s="81">
        <v>10417</v>
      </c>
      <c r="AA527" s="81">
        <v>1490</v>
      </c>
      <c r="AB527" s="81">
        <v>24170</v>
      </c>
      <c r="AC527" s="81">
        <v>0</v>
      </c>
      <c r="AD527" s="81">
        <v>2.1345590808000003</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2.64</v>
      </c>
      <c r="BJ527" s="81">
        <v>0</v>
      </c>
      <c r="BK527" s="81">
        <v>0</v>
      </c>
      <c r="BL527" s="81">
        <v>0</v>
      </c>
      <c r="BM527" s="82"/>
      <c r="BN527" s="81">
        <v>0</v>
      </c>
      <c r="BO527" s="81">
        <v>0</v>
      </c>
      <c r="BP527" s="81">
        <v>1</v>
      </c>
      <c r="BQ527" s="81">
        <v>0</v>
      </c>
      <c r="BR527" s="81">
        <v>0</v>
      </c>
      <c r="BS527" s="81">
        <v>0</v>
      </c>
      <c r="BT527"/>
      <c r="BU527" s="80"/>
      <c r="BV527" s="80"/>
      <c r="BW527" s="80"/>
      <c r="BX527" s="80"/>
      <c r="BY527" s="80"/>
      <c r="BZ527" s="80"/>
      <c r="CA527" s="80"/>
      <c r="CB527" s="80"/>
      <c r="CC527" s="80"/>
    </row>
    <row r="528" spans="1:81">
      <c r="A528" s="80" t="s">
        <v>2353</v>
      </c>
      <c r="B528" s="80">
        <v>7</v>
      </c>
      <c r="C528" s="80">
        <v>7</v>
      </c>
      <c r="D528" s="80">
        <v>1</v>
      </c>
      <c r="E528" s="80">
        <v>2010</v>
      </c>
      <c r="F528" s="80" t="s">
        <v>86</v>
      </c>
      <c r="G528" s="80" t="s">
        <v>2346</v>
      </c>
      <c r="H528" s="80" t="s">
        <v>2347</v>
      </c>
      <c r="I528" s="177"/>
      <c r="J528" s="81">
        <v>2.6820898508836399</v>
      </c>
      <c r="K528" s="81">
        <v>0.35723180076469835</v>
      </c>
      <c r="L528" s="81">
        <v>0</v>
      </c>
      <c r="M528" s="81">
        <v>17.440125604360883</v>
      </c>
      <c r="N528" s="81">
        <v>25.736834282292026</v>
      </c>
      <c r="O528" s="81">
        <v>20.564176134511914</v>
      </c>
      <c r="P528" s="81">
        <v>7.4142663436202705</v>
      </c>
      <c r="Q528" s="81">
        <v>1.4555666291399532</v>
      </c>
      <c r="R528" s="81">
        <v>0</v>
      </c>
      <c r="S528" s="81">
        <v>2.0539556175600002</v>
      </c>
      <c r="T528" s="82"/>
      <c r="U528" s="81">
        <v>692722</v>
      </c>
      <c r="V528" s="81">
        <v>229</v>
      </c>
      <c r="W528" s="81">
        <v>0</v>
      </c>
      <c r="X528" s="81">
        <v>4406</v>
      </c>
      <c r="Y528" s="81">
        <v>9592</v>
      </c>
      <c r="Z528" s="81">
        <v>10444</v>
      </c>
      <c r="AA528" s="81">
        <v>1455</v>
      </c>
      <c r="AB528" s="81">
        <v>23924</v>
      </c>
      <c r="AC528" s="81">
        <v>0</v>
      </c>
      <c r="AD528" s="81">
        <v>2.0539556175600002</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3.169</v>
      </c>
      <c r="BJ528" s="81">
        <v>0</v>
      </c>
      <c r="BK528" s="81">
        <v>0</v>
      </c>
      <c r="BL528" s="81">
        <v>0</v>
      </c>
      <c r="BM528" s="82"/>
      <c r="BN528" s="81">
        <v>0</v>
      </c>
      <c r="BO528" s="81">
        <v>0</v>
      </c>
      <c r="BP528" s="81">
        <v>1</v>
      </c>
      <c r="BQ528" s="81">
        <v>0</v>
      </c>
      <c r="BR528" s="81">
        <v>0</v>
      </c>
      <c r="BS528" s="81">
        <v>0</v>
      </c>
      <c r="BT528"/>
      <c r="BU528" s="80">
        <v>3.169</v>
      </c>
      <c r="BV528" s="80">
        <v>0</v>
      </c>
      <c r="BW528" s="80">
        <v>0</v>
      </c>
      <c r="BX528" s="80">
        <v>0</v>
      </c>
      <c r="BY528" s="80">
        <v>0</v>
      </c>
      <c r="BZ528" s="80">
        <v>0</v>
      </c>
      <c r="CA528" s="80">
        <v>0</v>
      </c>
      <c r="CB528" s="80">
        <v>0</v>
      </c>
      <c r="CC528" s="80">
        <v>0</v>
      </c>
    </row>
    <row r="529" spans="1:81">
      <c r="A529" s="80" t="s">
        <v>2354</v>
      </c>
      <c r="B529" s="80">
        <v>8</v>
      </c>
      <c r="C529" s="80">
        <v>8</v>
      </c>
      <c r="D529" s="80">
        <v>1</v>
      </c>
      <c r="E529" s="80">
        <v>2011</v>
      </c>
      <c r="F529" s="80" t="s">
        <v>87</v>
      </c>
      <c r="G529" s="80" t="s">
        <v>2346</v>
      </c>
      <c r="H529" s="80" t="s">
        <v>2347</v>
      </c>
      <c r="I529" s="177"/>
      <c r="J529" s="81">
        <v>3.0482564434805242</v>
      </c>
      <c r="K529" s="81">
        <v>0.51059105246372372</v>
      </c>
      <c r="L529" s="81">
        <v>0</v>
      </c>
      <c r="M529" s="81">
        <v>21.341240729741482</v>
      </c>
      <c r="N529" s="81">
        <v>32.864660413912169</v>
      </c>
      <c r="O529" s="81">
        <v>20.256036284280697</v>
      </c>
      <c r="P529" s="81">
        <v>7.1257787762068387</v>
      </c>
      <c r="Q529" s="81">
        <v>1.67066498524664</v>
      </c>
      <c r="R529" s="81">
        <v>0</v>
      </c>
      <c r="S529" s="81">
        <v>1.9381331205026002</v>
      </c>
      <c r="T529" s="82"/>
      <c r="U529" s="81">
        <v>635855</v>
      </c>
      <c r="V529" s="81">
        <v>229</v>
      </c>
      <c r="W529" s="81">
        <v>0</v>
      </c>
      <c r="X529" s="81">
        <v>4406</v>
      </c>
      <c r="Y529" s="81">
        <v>9679</v>
      </c>
      <c r="Z529" s="81">
        <v>10511</v>
      </c>
      <c r="AA529" s="81">
        <v>1440</v>
      </c>
      <c r="AB529" s="81">
        <v>23806</v>
      </c>
      <c r="AC529" s="81">
        <v>0</v>
      </c>
      <c r="AD529" s="81">
        <v>1.9381331205026002</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3.198</v>
      </c>
      <c r="BJ529" s="81">
        <v>0</v>
      </c>
      <c r="BK529" s="81">
        <v>0</v>
      </c>
      <c r="BL529" s="81">
        <v>0</v>
      </c>
      <c r="BM529" s="82"/>
      <c r="BN529" s="81">
        <v>0</v>
      </c>
      <c r="BO529" s="81">
        <v>0</v>
      </c>
      <c r="BP529" s="81">
        <v>1</v>
      </c>
      <c r="BQ529" s="81">
        <v>0</v>
      </c>
      <c r="BR529" s="81">
        <v>0</v>
      </c>
      <c r="BS529" s="81">
        <v>0</v>
      </c>
      <c r="BT529"/>
      <c r="BU529" s="80">
        <v>3.198</v>
      </c>
      <c r="BV529" s="80">
        <v>0</v>
      </c>
      <c r="BW529" s="80">
        <v>0</v>
      </c>
      <c r="BX529" s="80">
        <v>0</v>
      </c>
      <c r="BY529" s="80">
        <v>0</v>
      </c>
      <c r="BZ529" s="80">
        <v>0</v>
      </c>
      <c r="CA529" s="80">
        <v>0</v>
      </c>
      <c r="CB529" s="80">
        <v>0</v>
      </c>
      <c r="CC529" s="80">
        <v>0</v>
      </c>
    </row>
    <row r="530" spans="1:81">
      <c r="A530" s="80" t="s">
        <v>2355</v>
      </c>
      <c r="B530" s="80">
        <v>9</v>
      </c>
      <c r="C530" s="80">
        <v>9</v>
      </c>
      <c r="D530" s="80">
        <v>1</v>
      </c>
      <c r="E530" s="80">
        <v>2012</v>
      </c>
      <c r="F530" s="80" t="s">
        <v>88</v>
      </c>
      <c r="G530" s="80" t="s">
        <v>2346</v>
      </c>
      <c r="H530" s="80" t="s">
        <v>2347</v>
      </c>
      <c r="I530" s="177"/>
      <c r="J530" s="81">
        <v>2.8363352682010938</v>
      </c>
      <c r="K530" s="81">
        <v>0.49672722459322172</v>
      </c>
      <c r="L530" s="81">
        <v>0</v>
      </c>
      <c r="M530" s="81">
        <v>21.89143067296374</v>
      </c>
      <c r="N530" s="81">
        <v>37.514896866258297</v>
      </c>
      <c r="O530" s="81">
        <v>20.073694093393133</v>
      </c>
      <c r="P530" s="81">
        <v>7.1165556606272284</v>
      </c>
      <c r="Q530" s="81">
        <v>1.8067503975026515</v>
      </c>
      <c r="R530" s="81">
        <v>0</v>
      </c>
      <c r="S530" s="81">
        <v>2.15723413008</v>
      </c>
      <c r="T530" s="82"/>
      <c r="U530" s="81">
        <v>592537</v>
      </c>
      <c r="V530" s="81">
        <v>229</v>
      </c>
      <c r="W530" s="81">
        <v>0</v>
      </c>
      <c r="X530" s="81">
        <v>4406</v>
      </c>
      <c r="Y530" s="81">
        <v>9745</v>
      </c>
      <c r="Z530" s="81">
        <v>10499</v>
      </c>
      <c r="AA530" s="81">
        <v>1430</v>
      </c>
      <c r="AB530" s="81">
        <v>23696</v>
      </c>
      <c r="AC530" s="81">
        <v>0</v>
      </c>
      <c r="AD530" s="81">
        <v>2.15723413008</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3.9830000000000001</v>
      </c>
      <c r="BJ530" s="81">
        <v>0</v>
      </c>
      <c r="BK530" s="81">
        <v>0</v>
      </c>
      <c r="BL530" s="81">
        <v>0</v>
      </c>
      <c r="BM530" s="82"/>
      <c r="BN530" s="81">
        <v>0</v>
      </c>
      <c r="BO530" s="81">
        <v>0</v>
      </c>
      <c r="BP530" s="81">
        <v>1</v>
      </c>
      <c r="BQ530" s="81">
        <v>0</v>
      </c>
      <c r="BR530" s="81">
        <v>0</v>
      </c>
      <c r="BS530" s="81">
        <v>0</v>
      </c>
      <c r="BT530"/>
      <c r="BU530" s="80">
        <v>3.9830000000000001</v>
      </c>
      <c r="BV530" s="80">
        <v>0</v>
      </c>
      <c r="BW530" s="80">
        <v>0</v>
      </c>
      <c r="BX530" s="80">
        <v>0</v>
      </c>
      <c r="BY530" s="80">
        <v>0</v>
      </c>
      <c r="BZ530" s="80">
        <v>0</v>
      </c>
      <c r="CA530" s="80">
        <v>0</v>
      </c>
      <c r="CB530" s="80">
        <v>0</v>
      </c>
      <c r="CC530" s="80">
        <v>0</v>
      </c>
    </row>
    <row r="531" spans="1:81">
      <c r="A531" s="80" t="s">
        <v>2356</v>
      </c>
      <c r="B531" s="80">
        <v>10</v>
      </c>
      <c r="C531" s="80">
        <v>10</v>
      </c>
      <c r="D531" s="80">
        <v>1</v>
      </c>
      <c r="E531" s="80">
        <v>2013</v>
      </c>
      <c r="F531" s="80" t="s">
        <v>89</v>
      </c>
      <c r="G531" s="80" t="s">
        <v>2346</v>
      </c>
      <c r="H531" s="80" t="s">
        <v>2347</v>
      </c>
      <c r="I531" s="177"/>
      <c r="J531" s="81">
        <v>2.391773872239114</v>
      </c>
      <c r="K531" s="81">
        <v>0.40983675390986396</v>
      </c>
      <c r="L531" s="81">
        <v>0</v>
      </c>
      <c r="M531" s="81">
        <v>22.438450548111533</v>
      </c>
      <c r="N531" s="81">
        <v>38.727172986379813</v>
      </c>
      <c r="O531" s="81">
        <v>19.490283166325622</v>
      </c>
      <c r="P531" s="81">
        <v>6.9135833471711905</v>
      </c>
      <c r="Q531" s="81">
        <v>1.8172522175995089</v>
      </c>
      <c r="R531" s="81">
        <v>0</v>
      </c>
      <c r="S531" s="81">
        <v>1.9555903879200001</v>
      </c>
      <c r="T531" s="82"/>
      <c r="U531" s="81">
        <v>497143</v>
      </c>
      <c r="V531" s="81">
        <v>229</v>
      </c>
      <c r="W531" s="81">
        <v>0</v>
      </c>
      <c r="X531" s="81">
        <v>4406</v>
      </c>
      <c r="Y531" s="81">
        <v>9776</v>
      </c>
      <c r="Z531" s="81">
        <v>10649</v>
      </c>
      <c r="AA531" s="81">
        <v>1384</v>
      </c>
      <c r="AB531" s="81">
        <v>23492</v>
      </c>
      <c r="AC531" s="81">
        <v>0</v>
      </c>
      <c r="AD531" s="81">
        <v>1.9555903879200001</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4.6340000000000003</v>
      </c>
      <c r="BJ531" s="81">
        <v>0</v>
      </c>
      <c r="BK531" s="81">
        <v>0</v>
      </c>
      <c r="BL531" s="81">
        <v>0</v>
      </c>
      <c r="BM531" s="82"/>
      <c r="BN531" s="81">
        <v>0</v>
      </c>
      <c r="BO531" s="81">
        <v>0</v>
      </c>
      <c r="BP531" s="81">
        <v>1</v>
      </c>
      <c r="BQ531" s="81">
        <v>0</v>
      </c>
      <c r="BR531" s="81">
        <v>0</v>
      </c>
      <c r="BS531" s="81">
        <v>0</v>
      </c>
      <c r="BT531"/>
      <c r="BU531" s="80">
        <v>4.6340000000000003</v>
      </c>
      <c r="BV531" s="80">
        <v>0</v>
      </c>
      <c r="BW531" s="80">
        <v>0</v>
      </c>
      <c r="BX531" s="80">
        <v>0</v>
      </c>
      <c r="BY531" s="80">
        <v>0</v>
      </c>
      <c r="BZ531" s="80">
        <v>0</v>
      </c>
      <c r="CA531" s="80">
        <v>0</v>
      </c>
      <c r="CB531" s="80">
        <v>0</v>
      </c>
      <c r="CC531" s="80">
        <v>0</v>
      </c>
    </row>
    <row r="532" spans="1:81">
      <c r="A532" s="80" t="s">
        <v>2357</v>
      </c>
      <c r="B532" s="80">
        <v>11</v>
      </c>
      <c r="C532" s="80">
        <v>11</v>
      </c>
      <c r="D532" s="80">
        <v>1</v>
      </c>
      <c r="E532" s="80">
        <v>2014</v>
      </c>
      <c r="F532" s="80" t="s">
        <v>90</v>
      </c>
      <c r="G532" s="80" t="s">
        <v>2346</v>
      </c>
      <c r="H532" s="80" t="s">
        <v>2347</v>
      </c>
      <c r="I532" s="177"/>
      <c r="J532" s="81">
        <v>2.2810780547035154</v>
      </c>
      <c r="K532" s="81">
        <v>0.38064899841774419</v>
      </c>
      <c r="L532" s="81">
        <v>0</v>
      </c>
      <c r="M532" s="81">
        <v>27.05947565003363</v>
      </c>
      <c r="N532" s="81">
        <v>38.141088994630891</v>
      </c>
      <c r="O532" s="81">
        <v>18.562925342669228</v>
      </c>
      <c r="P532" s="81">
        <v>6.9796695509118774</v>
      </c>
      <c r="Q532" s="81">
        <v>1.727168868492672</v>
      </c>
      <c r="R532" s="81">
        <v>0</v>
      </c>
      <c r="S532" s="81">
        <v>1.7195934785848002</v>
      </c>
      <c r="T532" s="82"/>
      <c r="U532" s="81">
        <v>527732</v>
      </c>
      <c r="V532" s="81">
        <v>179</v>
      </c>
      <c r="W532" s="81">
        <v>0</v>
      </c>
      <c r="X532" s="81">
        <v>5310</v>
      </c>
      <c r="Y532" s="81">
        <v>9824</v>
      </c>
      <c r="Z532" s="81">
        <v>10682</v>
      </c>
      <c r="AA532" s="81">
        <v>1390</v>
      </c>
      <c r="AB532" s="81">
        <v>23271</v>
      </c>
      <c r="AC532" s="81">
        <v>0</v>
      </c>
      <c r="AD532" s="81">
        <v>1.7195934785848002</v>
      </c>
      <c r="AE532" s="82"/>
      <c r="AF532" s="81">
        <v>3090126.5626298762</v>
      </c>
      <c r="AG532" s="81">
        <v>311904.04711328389</v>
      </c>
      <c r="AH532" s="81">
        <v>0</v>
      </c>
      <c r="AI532" s="81">
        <v>35111882.226468399</v>
      </c>
      <c r="AJ532" s="81">
        <v>54344368.967953742</v>
      </c>
      <c r="AK532" s="81">
        <v>0</v>
      </c>
      <c r="AL532" s="81">
        <v>0</v>
      </c>
      <c r="AM532" s="81">
        <v>3194760.5564444903</v>
      </c>
      <c r="AN532" s="81">
        <v>0</v>
      </c>
      <c r="AO532" s="81">
        <v>0</v>
      </c>
      <c r="AP532" s="82"/>
      <c r="AQ532" s="81">
        <v>482</v>
      </c>
      <c r="AR532" s="81">
        <v>43</v>
      </c>
      <c r="AS532" s="81">
        <v>0</v>
      </c>
      <c r="AT532" s="81">
        <v>0</v>
      </c>
      <c r="AU532" s="81">
        <v>0</v>
      </c>
      <c r="AV532" s="81">
        <v>0</v>
      </c>
      <c r="AW532" s="81" t="s">
        <v>564</v>
      </c>
      <c r="AX532" s="82"/>
      <c r="AY532" s="81">
        <v>1864.8999999999999</v>
      </c>
      <c r="AZ532" s="81">
        <v>1067.0999999999999</v>
      </c>
      <c r="BA532" s="81">
        <v>0</v>
      </c>
      <c r="BB532" s="81">
        <v>0</v>
      </c>
      <c r="BC532" s="81">
        <v>0</v>
      </c>
      <c r="BD532" s="81">
        <v>0</v>
      </c>
      <c r="BE532" s="81" t="s">
        <v>564</v>
      </c>
      <c r="BF532" s="82"/>
      <c r="BG532" s="81">
        <v>0</v>
      </c>
      <c r="BH532" s="81">
        <v>0</v>
      </c>
      <c r="BI532" s="81">
        <v>4.7569999999999997</v>
      </c>
      <c r="BJ532" s="81">
        <v>0</v>
      </c>
      <c r="BK532" s="81">
        <v>0</v>
      </c>
      <c r="BL532" s="81">
        <v>0</v>
      </c>
      <c r="BM532" s="82"/>
      <c r="BN532" s="81">
        <v>0</v>
      </c>
      <c r="BO532" s="81">
        <v>0</v>
      </c>
      <c r="BP532" s="81">
        <v>1</v>
      </c>
      <c r="BQ532" s="81">
        <v>0</v>
      </c>
      <c r="BR532" s="81">
        <v>0</v>
      </c>
      <c r="BS532" s="81">
        <v>0</v>
      </c>
      <c r="BT532"/>
      <c r="BU532" s="80">
        <v>4.7569999999999997</v>
      </c>
      <c r="BV532" s="80">
        <v>0</v>
      </c>
      <c r="BW532" s="80">
        <v>0</v>
      </c>
      <c r="BX532" s="80">
        <v>0</v>
      </c>
      <c r="BY532" s="80">
        <v>0</v>
      </c>
      <c r="BZ532" s="80">
        <v>0</v>
      </c>
      <c r="CA532" s="80">
        <v>0</v>
      </c>
      <c r="CB532" s="80">
        <v>0</v>
      </c>
      <c r="CC532" s="80">
        <v>0</v>
      </c>
    </row>
    <row r="533" spans="1:81">
      <c r="A533" s="80" t="s">
        <v>2358</v>
      </c>
      <c r="B533" s="80">
        <v>12</v>
      </c>
      <c r="C533" s="80">
        <v>12</v>
      </c>
      <c r="D533" s="80">
        <v>1</v>
      </c>
      <c r="E533" s="80">
        <v>2015</v>
      </c>
      <c r="F533" s="80" t="s">
        <v>91</v>
      </c>
      <c r="G533" s="80" t="s">
        <v>2346</v>
      </c>
      <c r="H533" s="80" t="s">
        <v>2347</v>
      </c>
      <c r="I533" s="177"/>
      <c r="J533" s="81">
        <v>2.7083416047861593</v>
      </c>
      <c r="K533" s="81">
        <v>0.39745746432476436</v>
      </c>
      <c r="L533" s="81">
        <v>0</v>
      </c>
      <c r="M533" s="81">
        <v>28.020766766269983</v>
      </c>
      <c r="N533" s="81">
        <v>34.944729382377808</v>
      </c>
      <c r="O533" s="81">
        <v>18.470121178288473</v>
      </c>
      <c r="P533" s="81">
        <v>6.7841494368799919</v>
      </c>
      <c r="Q533" s="81">
        <v>1.6743919856227811</v>
      </c>
      <c r="R533" s="81">
        <v>0</v>
      </c>
      <c r="S533" s="81">
        <v>1.5761440087044001</v>
      </c>
      <c r="T533" s="82"/>
      <c r="U533" s="81">
        <v>578947</v>
      </c>
      <c r="V533" s="81">
        <v>179</v>
      </c>
      <c r="W533" s="81">
        <v>0</v>
      </c>
      <c r="X533" s="81">
        <v>5310</v>
      </c>
      <c r="Y533" s="81">
        <v>9798</v>
      </c>
      <c r="Z533" s="81">
        <v>10731</v>
      </c>
      <c r="AA533" s="81">
        <v>1350</v>
      </c>
      <c r="AB533" s="81">
        <v>23045</v>
      </c>
      <c r="AC533" s="81">
        <v>0</v>
      </c>
      <c r="AD533" s="81">
        <v>1.5761440087044001</v>
      </c>
      <c r="AE533" s="82"/>
      <c r="AF533" s="81">
        <v>3591724.1369247506</v>
      </c>
      <c r="AG533" s="81">
        <v>293996.67109523772</v>
      </c>
      <c r="AH533" s="81">
        <v>0</v>
      </c>
      <c r="AI533" s="81">
        <v>34284064.514661819</v>
      </c>
      <c r="AJ533" s="81">
        <v>51751391.135442533</v>
      </c>
      <c r="AK533" s="81">
        <v>0</v>
      </c>
      <c r="AL533" s="81">
        <v>0</v>
      </c>
      <c r="AM533" s="81">
        <v>3158220.5798608335</v>
      </c>
      <c r="AN533" s="81">
        <v>0</v>
      </c>
      <c r="AO533" s="81">
        <v>0</v>
      </c>
      <c r="AP533" s="82"/>
      <c r="AQ533" s="81">
        <v>526</v>
      </c>
      <c r="AR533" s="81">
        <v>57</v>
      </c>
      <c r="AS533" s="81">
        <v>0</v>
      </c>
      <c r="AT533" s="81">
        <v>0</v>
      </c>
      <c r="AU533" s="81">
        <v>0</v>
      </c>
      <c r="AV533" s="81">
        <v>0</v>
      </c>
      <c r="AW533" s="81" t="s">
        <v>564</v>
      </c>
      <c r="AX533" s="82"/>
      <c r="AY533" s="81">
        <v>2063.6</v>
      </c>
      <c r="AZ533" s="81">
        <v>1402.5</v>
      </c>
      <c r="BA533" s="81">
        <v>0</v>
      </c>
      <c r="BB533" s="81">
        <v>0</v>
      </c>
      <c r="BC533" s="81">
        <v>0</v>
      </c>
      <c r="BD533" s="81">
        <v>0</v>
      </c>
      <c r="BE533" s="81" t="s">
        <v>564</v>
      </c>
      <c r="BF533" s="82"/>
      <c r="BG533" s="81">
        <v>0</v>
      </c>
      <c r="BH533" s="81">
        <v>0</v>
      </c>
      <c r="BI533" s="81">
        <v>4.4880000000000004</v>
      </c>
      <c r="BJ533" s="81">
        <v>0</v>
      </c>
      <c r="BK533" s="81">
        <v>0</v>
      </c>
      <c r="BL533" s="81">
        <v>0</v>
      </c>
      <c r="BM533" s="82"/>
      <c r="BN533" s="81">
        <v>0</v>
      </c>
      <c r="BO533" s="81">
        <v>0</v>
      </c>
      <c r="BP533" s="81">
        <v>1</v>
      </c>
      <c r="BQ533" s="81">
        <v>0</v>
      </c>
      <c r="BR533" s="81">
        <v>0</v>
      </c>
      <c r="BS533" s="81">
        <v>0</v>
      </c>
      <c r="BT533"/>
      <c r="BU533" s="80">
        <v>4.4880000000000004</v>
      </c>
      <c r="BV533" s="80">
        <v>0</v>
      </c>
      <c r="BW533" s="80">
        <v>0</v>
      </c>
      <c r="BX533" s="80">
        <v>0</v>
      </c>
      <c r="BY533" s="80">
        <v>0</v>
      </c>
      <c r="BZ533" s="80">
        <v>0</v>
      </c>
      <c r="CA533" s="80">
        <v>0</v>
      </c>
      <c r="CB533" s="80">
        <v>0</v>
      </c>
      <c r="CC533" s="80">
        <v>0</v>
      </c>
    </row>
    <row r="534" spans="1:81">
      <c r="A534" s="80" t="s">
        <v>2359</v>
      </c>
      <c r="B534" s="80">
        <v>13</v>
      </c>
      <c r="C534" s="80">
        <v>13</v>
      </c>
      <c r="D534" s="80">
        <v>1</v>
      </c>
      <c r="E534" s="80">
        <v>2016</v>
      </c>
      <c r="F534" s="80" t="s">
        <v>92</v>
      </c>
      <c r="G534" s="80" t="s">
        <v>2346</v>
      </c>
      <c r="H534" s="80" t="s">
        <v>2347</v>
      </c>
      <c r="I534" s="177"/>
      <c r="J534" s="81">
        <v>4.3142295420141625</v>
      </c>
      <c r="K534" s="81">
        <v>0.39377476090159502</v>
      </c>
      <c r="L534" s="81">
        <v>0</v>
      </c>
      <c r="M534" s="81">
        <v>24.593400712614109</v>
      </c>
      <c r="N534" s="81">
        <v>36.2046750947788</v>
      </c>
      <c r="O534" s="81">
        <v>18.235628494491479</v>
      </c>
      <c r="P534" s="81">
        <v>6.5884269425863344</v>
      </c>
      <c r="Q534" s="81">
        <v>1.6155663730429239</v>
      </c>
      <c r="R534" s="81">
        <v>0</v>
      </c>
      <c r="S534" s="81">
        <v>1.2169623125771998</v>
      </c>
      <c r="T534" s="82"/>
      <c r="U534" s="81">
        <v>976587.99999999988</v>
      </c>
      <c r="V534" s="81">
        <v>179</v>
      </c>
      <c r="W534" s="81">
        <v>0</v>
      </c>
      <c r="X534" s="81">
        <v>5310</v>
      </c>
      <c r="Y534" s="81">
        <v>9856</v>
      </c>
      <c r="Z534" s="81">
        <v>10725</v>
      </c>
      <c r="AA534" s="81">
        <v>1356</v>
      </c>
      <c r="AB534" s="81">
        <v>22873</v>
      </c>
      <c r="AC534" s="81">
        <v>0</v>
      </c>
      <c r="AD534" s="81">
        <v>1.2169623125772</v>
      </c>
      <c r="AE534" s="82"/>
      <c r="AF534" s="81">
        <v>6003716.9707551086</v>
      </c>
      <c r="AG534" s="81">
        <v>280064.03249395121</v>
      </c>
      <c r="AH534" s="81">
        <v>0</v>
      </c>
      <c r="AI534" s="81">
        <v>36391175.964474447</v>
      </c>
      <c r="AJ534" s="81">
        <v>51160934.752627708</v>
      </c>
      <c r="AK534" s="81">
        <v>0</v>
      </c>
      <c r="AL534" s="81">
        <v>0</v>
      </c>
      <c r="AM534" s="81">
        <v>3137084.0158456899</v>
      </c>
      <c r="AN534" s="81">
        <v>0</v>
      </c>
      <c r="AO534" s="81">
        <v>0</v>
      </c>
      <c r="AP534" s="82"/>
      <c r="AQ534" s="81">
        <v>557</v>
      </c>
      <c r="AR534" s="81">
        <v>69</v>
      </c>
      <c r="AS534" s="81">
        <v>0</v>
      </c>
      <c r="AT534" s="81">
        <v>0</v>
      </c>
      <c r="AU534" s="81">
        <v>0</v>
      </c>
      <c r="AV534" s="81">
        <v>0</v>
      </c>
      <c r="AW534" s="81" t="s">
        <v>564</v>
      </c>
      <c r="AX534" s="82"/>
      <c r="AY534" s="81">
        <v>2203.6</v>
      </c>
      <c r="AZ534" s="81">
        <v>1695.5</v>
      </c>
      <c r="BA534" s="81">
        <v>0</v>
      </c>
      <c r="BB534" s="81">
        <v>0</v>
      </c>
      <c r="BC534" s="81">
        <v>0</v>
      </c>
      <c r="BD534" s="81">
        <v>0</v>
      </c>
      <c r="BE534" s="81" t="s">
        <v>564</v>
      </c>
      <c r="BF534" s="82"/>
      <c r="BG534" s="81">
        <v>0</v>
      </c>
      <c r="BH534" s="81">
        <v>0</v>
      </c>
      <c r="BI534" s="81">
        <v>4.3650000000000002</v>
      </c>
      <c r="BJ534" s="81">
        <v>0</v>
      </c>
      <c r="BK534" s="81">
        <v>0</v>
      </c>
      <c r="BL534" s="81">
        <v>0</v>
      </c>
      <c r="BM534" s="82"/>
      <c r="BN534" s="81">
        <v>0</v>
      </c>
      <c r="BO534" s="81">
        <v>0</v>
      </c>
      <c r="BP534" s="81">
        <v>1</v>
      </c>
      <c r="BQ534" s="81">
        <v>0</v>
      </c>
      <c r="BR534" s="81">
        <v>0</v>
      </c>
      <c r="BS534" s="81">
        <v>0</v>
      </c>
      <c r="BT534"/>
      <c r="BU534" s="80">
        <v>4.3650000000000002</v>
      </c>
      <c r="BV534" s="80">
        <v>0</v>
      </c>
      <c r="BW534" s="80">
        <v>0</v>
      </c>
      <c r="BX534" s="80">
        <v>0</v>
      </c>
      <c r="BY534" s="80">
        <v>0</v>
      </c>
      <c r="BZ534" s="80">
        <v>0</v>
      </c>
      <c r="CA534" s="80">
        <v>0</v>
      </c>
      <c r="CB534" s="80">
        <v>0</v>
      </c>
      <c r="CC534" s="80">
        <v>0</v>
      </c>
    </row>
    <row r="535" spans="1:81">
      <c r="A535" s="80" t="s">
        <v>2360</v>
      </c>
      <c r="B535" s="80">
        <v>14</v>
      </c>
      <c r="C535" s="80">
        <v>14</v>
      </c>
      <c r="D535" s="80">
        <v>1</v>
      </c>
      <c r="E535" s="80">
        <v>2017</v>
      </c>
      <c r="F535" s="80" t="s">
        <v>71</v>
      </c>
      <c r="G535" s="80" t="s">
        <v>2346</v>
      </c>
      <c r="H535" s="80" t="s">
        <v>2347</v>
      </c>
      <c r="I535" s="177"/>
      <c r="J535" s="81">
        <v>3.2625674785636076</v>
      </c>
      <c r="K535" s="81">
        <v>0.38815601979882736</v>
      </c>
      <c r="L535" s="81">
        <v>0</v>
      </c>
      <c r="M535" s="81">
        <v>22.133599681372409</v>
      </c>
      <c r="N535" s="81">
        <v>31.838548583483998</v>
      </c>
      <c r="O535" s="81">
        <v>17.963154693171262</v>
      </c>
      <c r="P535" s="81">
        <v>6.5949710472032423</v>
      </c>
      <c r="Q535" s="81">
        <v>1.5522690740350753</v>
      </c>
      <c r="R535" s="81">
        <v>0</v>
      </c>
      <c r="S535" s="81">
        <v>0</v>
      </c>
      <c r="T535" s="82"/>
      <c r="U535" s="81">
        <v>942095.99999999988</v>
      </c>
      <c r="V535" s="81">
        <v>179</v>
      </c>
      <c r="W535" s="81">
        <v>0</v>
      </c>
      <c r="X535" s="81">
        <v>5310</v>
      </c>
      <c r="Y535" s="81">
        <v>9937</v>
      </c>
      <c r="Z535" s="81">
        <v>10740</v>
      </c>
      <c r="AA535" s="81">
        <v>1366</v>
      </c>
      <c r="AB535" s="81">
        <v>22727</v>
      </c>
      <c r="AC535" s="81">
        <v>0</v>
      </c>
      <c r="AD535" s="81">
        <v>0</v>
      </c>
      <c r="AE535" s="82"/>
      <c r="AF535" s="81">
        <v>5065884.2189485673</v>
      </c>
      <c r="AG535" s="81">
        <v>288124.17354399682</v>
      </c>
      <c r="AH535" s="81">
        <v>0</v>
      </c>
      <c r="AI535" s="81">
        <v>38198479.128743932</v>
      </c>
      <c r="AJ535" s="81">
        <v>52289008.78368172</v>
      </c>
      <c r="AK535" s="81">
        <v>0</v>
      </c>
      <c r="AL535" s="81">
        <v>0</v>
      </c>
      <c r="AM535" s="81">
        <v>3121937.1312009771</v>
      </c>
      <c r="AN535" s="81">
        <v>0</v>
      </c>
      <c r="AO535" s="81">
        <v>0</v>
      </c>
      <c r="AP535" s="82"/>
      <c r="AQ535" s="81">
        <v>580</v>
      </c>
      <c r="AR535" s="81">
        <v>76</v>
      </c>
      <c r="AS535" s="81">
        <v>0</v>
      </c>
      <c r="AT535" s="81">
        <v>0</v>
      </c>
      <c r="AU535" s="81">
        <v>0</v>
      </c>
      <c r="AV535" s="81">
        <v>0</v>
      </c>
      <c r="AW535" s="81" t="s">
        <v>564</v>
      </c>
      <c r="AX535" s="82"/>
      <c r="AY535" s="81">
        <v>2312.5</v>
      </c>
      <c r="AZ535" s="81">
        <v>1813.3</v>
      </c>
      <c r="BA535" s="81">
        <v>0</v>
      </c>
      <c r="BB535" s="81">
        <v>0</v>
      </c>
      <c r="BC535" s="81">
        <v>0</v>
      </c>
      <c r="BD535" s="81">
        <v>0</v>
      </c>
      <c r="BE535" s="81" t="s">
        <v>564</v>
      </c>
      <c r="BF535" s="82"/>
      <c r="BG535" s="81">
        <v>0</v>
      </c>
      <c r="BH535" s="81">
        <v>0</v>
      </c>
      <c r="BI535" s="81">
        <v>4.5</v>
      </c>
      <c r="BJ535" s="81">
        <v>0</v>
      </c>
      <c r="BK535" s="81">
        <v>0</v>
      </c>
      <c r="BL535" s="81">
        <v>0</v>
      </c>
      <c r="BM535" s="82"/>
      <c r="BN535" s="81">
        <v>0</v>
      </c>
      <c r="BO535" s="81">
        <v>0</v>
      </c>
      <c r="BP535" s="81">
        <v>1</v>
      </c>
      <c r="BQ535" s="81">
        <v>0</v>
      </c>
      <c r="BR535" s="81">
        <v>0</v>
      </c>
      <c r="BS535" s="81">
        <v>0</v>
      </c>
      <c r="BT535"/>
      <c r="BU535" s="80">
        <v>4.5</v>
      </c>
      <c r="BV535" s="80">
        <v>0</v>
      </c>
      <c r="BW535" s="80">
        <v>0</v>
      </c>
      <c r="BX535" s="80">
        <v>0</v>
      </c>
      <c r="BY535" s="80">
        <v>0</v>
      </c>
      <c r="BZ535" s="80">
        <v>0</v>
      </c>
      <c r="CA535" s="80">
        <v>0</v>
      </c>
      <c r="CB535" s="80">
        <v>0</v>
      </c>
      <c r="CC535" s="80">
        <v>0</v>
      </c>
    </row>
    <row r="536" spans="1:81">
      <c r="A536" s="80" t="s">
        <v>2361</v>
      </c>
      <c r="B536" s="80">
        <v>15</v>
      </c>
      <c r="C536" s="80">
        <v>15</v>
      </c>
      <c r="D536" s="80">
        <v>1</v>
      </c>
      <c r="E536" s="80">
        <v>2018</v>
      </c>
      <c r="F536" s="80" t="s">
        <v>93</v>
      </c>
      <c r="G536" s="80" t="s">
        <v>2346</v>
      </c>
      <c r="H536" s="80" t="s">
        <v>2347</v>
      </c>
      <c r="I536" s="177"/>
      <c r="J536" s="81">
        <v>2.9633863472856445</v>
      </c>
      <c r="K536" s="81">
        <v>0.34634465596006725</v>
      </c>
      <c r="L536" s="81">
        <v>0</v>
      </c>
      <c r="M536" s="81">
        <v>19.6012068295069</v>
      </c>
      <c r="N536" s="81">
        <v>24.597363146381049</v>
      </c>
      <c r="O536" s="81">
        <v>17.522275440553027</v>
      </c>
      <c r="P536" s="81">
        <v>6.519763369700712</v>
      </c>
      <c r="Q536" s="81">
        <v>1.4245824729351466</v>
      </c>
      <c r="R536" s="81">
        <v>0</v>
      </c>
      <c r="S536" s="81">
        <v>0</v>
      </c>
      <c r="T536" s="82"/>
      <c r="U536" s="81">
        <v>993829.00000000012</v>
      </c>
      <c r="V536" s="81">
        <v>179</v>
      </c>
      <c r="W536" s="81">
        <v>0</v>
      </c>
      <c r="X536" s="81">
        <v>5310</v>
      </c>
      <c r="Y536" s="81">
        <v>9948</v>
      </c>
      <c r="Z536" s="81">
        <v>10677</v>
      </c>
      <c r="AA536" s="81">
        <v>1364</v>
      </c>
      <c r="AB536" s="81">
        <v>22477</v>
      </c>
      <c r="AC536" s="81">
        <v>0</v>
      </c>
      <c r="AD536" s="81">
        <v>0</v>
      </c>
      <c r="AE536" s="82"/>
      <c r="AF536" s="81">
        <v>5207618.81454207</v>
      </c>
      <c r="AG536" s="81">
        <v>253011.1662983959</v>
      </c>
      <c r="AH536" s="81">
        <v>0</v>
      </c>
      <c r="AI536" s="81">
        <v>37543381.275939651</v>
      </c>
      <c r="AJ536" s="81">
        <v>46744660.951216817</v>
      </c>
      <c r="AK536" s="81">
        <v>0</v>
      </c>
      <c r="AL536" s="81">
        <v>0</v>
      </c>
      <c r="AM536" s="81">
        <v>3093984.0154657308</v>
      </c>
      <c r="AN536" s="81">
        <v>0</v>
      </c>
      <c r="AO536" s="81">
        <v>0</v>
      </c>
      <c r="AP536" s="82"/>
      <c r="AQ536" s="81">
        <v>602</v>
      </c>
      <c r="AR536" s="81">
        <v>80</v>
      </c>
      <c r="AS536" s="81">
        <v>0</v>
      </c>
      <c r="AT536" s="81">
        <v>0</v>
      </c>
      <c r="AU536" s="81">
        <v>0</v>
      </c>
      <c r="AV536" s="81">
        <v>0</v>
      </c>
      <c r="AW536" s="81" t="s">
        <v>564</v>
      </c>
      <c r="AX536" s="82"/>
      <c r="AY536" s="81">
        <v>2410.3000000000002</v>
      </c>
      <c r="AZ536" s="81">
        <v>1869</v>
      </c>
      <c r="BA536" s="81">
        <v>0</v>
      </c>
      <c r="BB536" s="81">
        <v>0</v>
      </c>
      <c r="BC536" s="81">
        <v>0</v>
      </c>
      <c r="BD536" s="81">
        <v>0</v>
      </c>
      <c r="BE536" s="81" t="s">
        <v>564</v>
      </c>
      <c r="BF536" s="82"/>
      <c r="BG536" s="81">
        <v>0</v>
      </c>
      <c r="BH536" s="81">
        <v>0</v>
      </c>
      <c r="BI536" s="81">
        <v>3.7120000000000002</v>
      </c>
      <c r="BJ536" s="81">
        <v>0</v>
      </c>
      <c r="BK536" s="81">
        <v>0</v>
      </c>
      <c r="BL536" s="81">
        <v>0</v>
      </c>
      <c r="BM536" s="82"/>
      <c r="BN536" s="81">
        <v>0</v>
      </c>
      <c r="BO536" s="81">
        <v>0</v>
      </c>
      <c r="BP536" s="81">
        <v>1</v>
      </c>
      <c r="BQ536" s="81">
        <v>0</v>
      </c>
      <c r="BR536" s="81">
        <v>0</v>
      </c>
      <c r="BS536" s="81">
        <v>0</v>
      </c>
      <c r="BT536"/>
      <c r="BU536" s="80">
        <v>3.7120000000000002</v>
      </c>
      <c r="BV536" s="80">
        <v>0</v>
      </c>
      <c r="BW536" s="80">
        <v>0</v>
      </c>
      <c r="BX536" s="80">
        <v>0</v>
      </c>
      <c r="BY536" s="80">
        <v>0</v>
      </c>
      <c r="BZ536" s="80">
        <v>0</v>
      </c>
      <c r="CA536" s="80">
        <v>0</v>
      </c>
      <c r="CB536" s="80">
        <v>0</v>
      </c>
      <c r="CC536" s="80">
        <v>0</v>
      </c>
    </row>
    <row r="537" spans="1:81">
      <c r="A537" s="80" t="s">
        <v>2362</v>
      </c>
      <c r="B537" s="80">
        <v>16</v>
      </c>
      <c r="C537" s="80">
        <v>16</v>
      </c>
      <c r="D537" s="80">
        <v>1</v>
      </c>
      <c r="E537" s="80">
        <v>2019</v>
      </c>
      <c r="F537" s="80" t="s">
        <v>73</v>
      </c>
      <c r="G537" s="80" t="s">
        <v>2346</v>
      </c>
      <c r="H537" s="80" t="s">
        <v>2347</v>
      </c>
      <c r="I537" s="177"/>
      <c r="J537" s="81">
        <v>2.6514486484581914</v>
      </c>
      <c r="K537" s="81">
        <v>0.3214066006996677</v>
      </c>
      <c r="L537" s="81">
        <v>0</v>
      </c>
      <c r="M537" s="81">
        <v>17.468465967311033</v>
      </c>
      <c r="N537" s="81">
        <v>26.051733775950368</v>
      </c>
      <c r="O537" s="81">
        <v>17.157866303029039</v>
      </c>
      <c r="P537" s="81">
        <v>6.491873297666988</v>
      </c>
      <c r="Q537" s="81">
        <v>1.3746867130654754</v>
      </c>
      <c r="R537" s="81">
        <v>0</v>
      </c>
      <c r="S537" s="81">
        <v>0</v>
      </c>
      <c r="T537" s="82"/>
      <c r="U537" s="81">
        <v>934948</v>
      </c>
      <c r="V537" s="81">
        <v>179</v>
      </c>
      <c r="W537" s="81">
        <v>0</v>
      </c>
      <c r="X537" s="81">
        <v>5310</v>
      </c>
      <c r="Y537" s="81">
        <v>9997</v>
      </c>
      <c r="Z537" s="81">
        <v>10742</v>
      </c>
      <c r="AA537" s="81">
        <v>1348</v>
      </c>
      <c r="AB537" s="81">
        <v>22277</v>
      </c>
      <c r="AC537" s="81">
        <v>0</v>
      </c>
      <c r="AD537" s="81">
        <v>0</v>
      </c>
      <c r="AE537" s="82"/>
      <c r="AF537" s="81">
        <v>4895862.287748538</v>
      </c>
      <c r="AG537" s="81">
        <v>246855.81716339951</v>
      </c>
      <c r="AH537" s="81">
        <v>0</v>
      </c>
      <c r="AI537" s="81">
        <v>34924585.778713137</v>
      </c>
      <c r="AJ537" s="81">
        <v>50754408.519679144</v>
      </c>
      <c r="AK537" s="81">
        <v>0</v>
      </c>
      <c r="AL537" s="81">
        <v>0</v>
      </c>
      <c r="AM537" s="81">
        <v>3033959.6988337869</v>
      </c>
      <c r="AN537" s="81">
        <v>0</v>
      </c>
      <c r="AO537" s="81">
        <v>0</v>
      </c>
      <c r="AP537" s="82"/>
      <c r="AQ537" s="81">
        <v>626</v>
      </c>
      <c r="AR537" s="81">
        <v>84</v>
      </c>
      <c r="AS537" s="81">
        <v>0</v>
      </c>
      <c r="AT537" s="81">
        <v>0</v>
      </c>
      <c r="AU537" s="81">
        <v>0</v>
      </c>
      <c r="AV537" s="81">
        <v>0</v>
      </c>
      <c r="AW537" s="81" t="s">
        <v>564</v>
      </c>
      <c r="AX537" s="82"/>
      <c r="AY537" s="81">
        <v>2526.8000000000002</v>
      </c>
      <c r="AZ537" s="81">
        <v>1925</v>
      </c>
      <c r="BA537" s="81">
        <v>0</v>
      </c>
      <c r="BB537" s="81">
        <v>0</v>
      </c>
      <c r="BC537" s="81">
        <v>0</v>
      </c>
      <c r="BD537" s="81">
        <v>0</v>
      </c>
      <c r="BE537" s="81" t="s">
        <v>564</v>
      </c>
      <c r="BF537" s="82"/>
      <c r="BG537" s="81">
        <v>0</v>
      </c>
      <c r="BH537" s="81">
        <v>0</v>
      </c>
      <c r="BI537" s="81">
        <v>2.8820000000000001</v>
      </c>
      <c r="BJ537" s="81">
        <v>0</v>
      </c>
      <c r="BK537" s="81">
        <v>0</v>
      </c>
      <c r="BL537" s="81">
        <v>0</v>
      </c>
      <c r="BM537" s="82"/>
      <c r="BN537" s="81">
        <v>0</v>
      </c>
      <c r="BO537" s="81">
        <v>0</v>
      </c>
      <c r="BP537" s="81">
        <v>1</v>
      </c>
      <c r="BQ537" s="81">
        <v>0</v>
      </c>
      <c r="BR537" s="81">
        <v>0</v>
      </c>
      <c r="BS537" s="81">
        <v>0</v>
      </c>
      <c r="BT537"/>
      <c r="BU537" s="80">
        <v>2.8820000000000001</v>
      </c>
      <c r="BV537" s="80">
        <v>0</v>
      </c>
      <c r="BW537" s="80">
        <v>0</v>
      </c>
      <c r="BX537" s="80">
        <v>0</v>
      </c>
      <c r="BY537" s="80">
        <v>0</v>
      </c>
      <c r="BZ537" s="80">
        <v>0</v>
      </c>
      <c r="CA537" s="80">
        <v>0</v>
      </c>
      <c r="CB537" s="80">
        <v>0</v>
      </c>
      <c r="CC537" s="80">
        <v>0</v>
      </c>
    </row>
    <row r="538" spans="1:81">
      <c r="A538" s="80" t="s">
        <v>2363</v>
      </c>
      <c r="B538" s="80">
        <v>17</v>
      </c>
      <c r="C538" s="80">
        <v>17</v>
      </c>
      <c r="D538" s="80">
        <v>1</v>
      </c>
      <c r="E538" s="80">
        <v>2020</v>
      </c>
      <c r="F538" s="80" t="s">
        <v>218</v>
      </c>
      <c r="G538" s="80" t="s">
        <v>2346</v>
      </c>
      <c r="H538" s="80" t="s">
        <v>2347</v>
      </c>
      <c r="I538" s="177"/>
      <c r="J538" s="81">
        <v>3.6188629431523629</v>
      </c>
      <c r="K538" s="81">
        <v>0.38215971391229603</v>
      </c>
      <c r="L538" s="81">
        <v>0</v>
      </c>
      <c r="M538" s="81">
        <v>14.503699181456707</v>
      </c>
      <c r="N538" s="81">
        <v>23.976731164368616</v>
      </c>
      <c r="O538" s="81">
        <v>15.048112518219936</v>
      </c>
      <c r="P538" s="81">
        <v>6.0504799272065757</v>
      </c>
      <c r="Q538" s="81">
        <v>1.3070955758851264</v>
      </c>
      <c r="R538" s="81">
        <v>0</v>
      </c>
      <c r="S538" s="81">
        <v>0</v>
      </c>
      <c r="T538" s="82"/>
      <c r="U538" s="81">
        <v>996685</v>
      </c>
      <c r="V538" s="81">
        <v>183</v>
      </c>
      <c r="W538" s="81">
        <v>0</v>
      </c>
      <c r="X538" s="81">
        <v>4964</v>
      </c>
      <c r="Y538" s="81">
        <v>10126</v>
      </c>
      <c r="Z538" s="81">
        <v>10753</v>
      </c>
      <c r="AA538" s="81">
        <v>1365</v>
      </c>
      <c r="AB538" s="81">
        <v>22168</v>
      </c>
      <c r="AC538" s="81">
        <v>0</v>
      </c>
      <c r="AD538" s="81">
        <v>0</v>
      </c>
      <c r="AE538" s="82"/>
      <c r="AF538" s="81">
        <v>6202010.261823155</v>
      </c>
      <c r="AG538" s="81">
        <v>269810.15503820434</v>
      </c>
      <c r="AH538" s="81">
        <v>0</v>
      </c>
      <c r="AI538" s="81">
        <v>27960178.615136206</v>
      </c>
      <c r="AJ538" s="81">
        <v>43956599.48680082</v>
      </c>
      <c r="AK538" s="81"/>
      <c r="AL538" s="81"/>
      <c r="AM538" s="81">
        <v>2893170.2916169157</v>
      </c>
      <c r="AN538" s="81"/>
      <c r="AO538" s="81"/>
      <c r="AP538" s="82"/>
      <c r="AQ538" s="81">
        <v>650</v>
      </c>
      <c r="AR538" s="81">
        <v>86</v>
      </c>
      <c r="AS538" s="81">
        <v>0</v>
      </c>
      <c r="AT538" s="81">
        <v>0</v>
      </c>
      <c r="AU538" s="81">
        <v>0</v>
      </c>
      <c r="AV538" s="81">
        <v>0</v>
      </c>
      <c r="AW538" s="81">
        <v>0</v>
      </c>
      <c r="AX538" s="82"/>
      <c r="AY538" s="81">
        <v>2662.3</v>
      </c>
      <c r="AZ538" s="81">
        <v>1946</v>
      </c>
      <c r="BA538" s="81">
        <v>0</v>
      </c>
      <c r="BB538" s="81">
        <v>0</v>
      </c>
      <c r="BC538" s="81">
        <v>0</v>
      </c>
      <c r="BD538" s="81">
        <v>0</v>
      </c>
      <c r="BE538" s="81">
        <v>0</v>
      </c>
      <c r="BF538" s="82"/>
      <c r="BG538" s="81">
        <v>0</v>
      </c>
      <c r="BH538" s="81">
        <v>0</v>
      </c>
      <c r="BI538" s="81">
        <v>2.258</v>
      </c>
      <c r="BJ538" s="81">
        <v>0</v>
      </c>
      <c r="BK538" s="81">
        <v>0</v>
      </c>
      <c r="BL538" s="81">
        <v>0</v>
      </c>
      <c r="BM538" s="82"/>
      <c r="BN538" s="81">
        <v>0</v>
      </c>
      <c r="BO538" s="81">
        <v>0</v>
      </c>
      <c r="BP538" s="81">
        <v>1</v>
      </c>
      <c r="BQ538" s="81">
        <v>0</v>
      </c>
      <c r="BR538" s="81">
        <v>0</v>
      </c>
      <c r="BS538" s="81">
        <v>0</v>
      </c>
      <c r="BT538"/>
      <c r="BU538" s="80">
        <v>2.258</v>
      </c>
      <c r="BV538" s="80">
        <v>0</v>
      </c>
      <c r="BW538" s="80">
        <v>0</v>
      </c>
      <c r="BX538" s="80">
        <v>0</v>
      </c>
      <c r="BY538" s="80">
        <v>0</v>
      </c>
      <c r="BZ538" s="80">
        <v>0</v>
      </c>
      <c r="CA538" s="80">
        <v>0</v>
      </c>
      <c r="CB538" s="80">
        <v>0</v>
      </c>
      <c r="CC538" s="80">
        <v>0</v>
      </c>
    </row>
    <row r="539" spans="1:81">
      <c r="A539" s="80" t="s">
        <v>2364</v>
      </c>
      <c r="B539" s="80">
        <v>17</v>
      </c>
      <c r="C539" s="80">
        <v>18</v>
      </c>
      <c r="D539" s="80">
        <v>1</v>
      </c>
      <c r="E539" s="80">
        <v>2021</v>
      </c>
      <c r="F539" s="80" t="s">
        <v>75</v>
      </c>
      <c r="G539" s="174" t="s">
        <v>2346</v>
      </c>
      <c r="H539" s="80" t="s">
        <v>2347</v>
      </c>
      <c r="I539" s="177"/>
      <c r="J539" s="81">
        <v>2.6798907881107725</v>
      </c>
      <c r="K539" s="81">
        <v>0.40093396259345798</v>
      </c>
      <c r="L539" s="81">
        <v>0</v>
      </c>
      <c r="M539" s="81">
        <v>14.525074583558096</v>
      </c>
      <c r="N539" s="81">
        <v>23.207001692669934</v>
      </c>
      <c r="O539" s="81">
        <v>14.536815112780406</v>
      </c>
      <c r="P539" s="81">
        <v>6.1997781676687591</v>
      </c>
      <c r="Q539" s="81">
        <v>1.3073867222717448</v>
      </c>
      <c r="R539" s="81">
        <v>0</v>
      </c>
      <c r="S539" s="81">
        <v>0</v>
      </c>
      <c r="T539" s="82"/>
      <c r="U539" s="81">
        <v>970165</v>
      </c>
      <c r="V539" s="81">
        <v>183</v>
      </c>
      <c r="W539" s="81">
        <v>0</v>
      </c>
      <c r="X539" s="81">
        <v>4964</v>
      </c>
      <c r="Y539" s="81">
        <v>10104</v>
      </c>
      <c r="Z539" s="81">
        <v>10696</v>
      </c>
      <c r="AA539" s="81">
        <v>1364</v>
      </c>
      <c r="AB539" s="81">
        <v>21910</v>
      </c>
      <c r="AC539" s="81">
        <v>0</v>
      </c>
      <c r="AD539" s="81">
        <v>0</v>
      </c>
      <c r="AE539" s="82"/>
      <c r="AF539" s="81">
        <v>5632078.1007052409</v>
      </c>
      <c r="AG539" s="81">
        <v>293562.6719472392</v>
      </c>
      <c r="AH539" s="81">
        <v>0</v>
      </c>
      <c r="AI539" s="81">
        <v>32193229.31011134</v>
      </c>
      <c r="AJ539" s="81">
        <v>46304065.434197463</v>
      </c>
      <c r="AK539" s="81">
        <v>0</v>
      </c>
      <c r="AL539" s="81">
        <v>0</v>
      </c>
      <c r="AM539" s="81">
        <v>2875991.7818689621</v>
      </c>
      <c r="AN539" s="81">
        <v>0</v>
      </c>
      <c r="AO539" s="81">
        <v>0</v>
      </c>
      <c r="AP539" s="82"/>
      <c r="AQ539" s="81">
        <v>695</v>
      </c>
      <c r="AR539" s="81">
        <v>86</v>
      </c>
      <c r="AS539" s="81">
        <v>0</v>
      </c>
      <c r="AT539" s="81">
        <v>0</v>
      </c>
      <c r="AU539" s="81">
        <v>0</v>
      </c>
      <c r="AV539" s="81">
        <v>0</v>
      </c>
      <c r="AW539" s="81"/>
      <c r="AX539" s="82"/>
      <c r="AY539" s="81">
        <v>2923.7000000000012</v>
      </c>
      <c r="AZ539" s="81">
        <v>1946</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2365</v>
      </c>
      <c r="B540" s="80">
        <v>17</v>
      </c>
      <c r="C540" s="80">
        <v>19</v>
      </c>
      <c r="D540" s="80">
        <v>1</v>
      </c>
      <c r="E540" s="80">
        <v>2022</v>
      </c>
      <c r="F540" s="80" t="s">
        <v>568</v>
      </c>
      <c r="G540" s="174" t="s">
        <v>2346</v>
      </c>
      <c r="H540" s="80" t="s">
        <v>2347</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747</v>
      </c>
      <c r="AR540" s="81">
        <v>87</v>
      </c>
      <c r="AS540" s="81">
        <v>0</v>
      </c>
      <c r="AT540" s="81">
        <v>0</v>
      </c>
      <c r="AU540" s="81">
        <v>0</v>
      </c>
      <c r="AV540" s="81">
        <v>0</v>
      </c>
      <c r="AW540" s="81"/>
      <c r="AX540" s="82"/>
      <c r="AY540" s="81">
        <v>3218.2000000000007</v>
      </c>
      <c r="AZ540" s="81">
        <v>2195.5</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2366</v>
      </c>
      <c r="B541" s="80">
        <v>426</v>
      </c>
      <c r="C541" s="80">
        <v>1</v>
      </c>
      <c r="D541" s="80">
        <v>26</v>
      </c>
      <c r="E541" s="80">
        <v>1990</v>
      </c>
      <c r="F541" s="80" t="s">
        <v>562</v>
      </c>
      <c r="G541" s="80" t="s">
        <v>2367</v>
      </c>
      <c r="H541" s="80" t="s">
        <v>2368</v>
      </c>
      <c r="I541" s="177"/>
      <c r="J541" s="81">
        <v>76.207281952753917</v>
      </c>
      <c r="K541" s="81">
        <v>5.939353014582939</v>
      </c>
      <c r="L541" s="81">
        <v>0.54033666266712954</v>
      </c>
      <c r="M541" s="81">
        <v>10.801305220397197</v>
      </c>
      <c r="N541" s="81">
        <v>18.939556951132861</v>
      </c>
      <c r="O541" s="81">
        <v>20.969498633830888</v>
      </c>
      <c r="P541" s="81">
        <v>27.964125956824017</v>
      </c>
      <c r="Q541" s="81">
        <v>1.6654345535235957</v>
      </c>
      <c r="R541" s="81">
        <v>0</v>
      </c>
      <c r="S541" s="81">
        <v>1.7131850126084742</v>
      </c>
      <c r="T541" s="82"/>
      <c r="U541" s="81">
        <v>2014123</v>
      </c>
      <c r="V541" s="81">
        <v>1443</v>
      </c>
      <c r="W541" s="81">
        <v>5</v>
      </c>
      <c r="X541" s="81">
        <v>3876</v>
      </c>
      <c r="Y541" s="81">
        <v>8304</v>
      </c>
      <c r="Z541" s="81">
        <v>8625</v>
      </c>
      <c r="AA541" s="81">
        <v>6790</v>
      </c>
      <c r="AB541" s="81">
        <v>27041</v>
      </c>
      <c r="AC541" s="81">
        <v>0</v>
      </c>
      <c r="AD541" s="81">
        <v>1.7131850126084742</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2369</v>
      </c>
      <c r="B542" s="80">
        <v>427</v>
      </c>
      <c r="C542" s="80">
        <v>2</v>
      </c>
      <c r="D542" s="80">
        <v>26</v>
      </c>
      <c r="E542" s="80">
        <v>2005</v>
      </c>
      <c r="F542" s="80" t="s">
        <v>565</v>
      </c>
      <c r="G542" s="80" t="s">
        <v>2367</v>
      </c>
      <c r="H542" s="80" t="s">
        <v>2368</v>
      </c>
      <c r="I542" s="177"/>
      <c r="J542" s="81">
        <v>64.372698927081061</v>
      </c>
      <c r="K542" s="81">
        <v>2.1441782793527091</v>
      </c>
      <c r="L542" s="81">
        <v>1.0749933498943542</v>
      </c>
      <c r="M542" s="81">
        <v>16.643069858897615</v>
      </c>
      <c r="N542" s="81">
        <v>29.892894306344488</v>
      </c>
      <c r="O542" s="81">
        <v>31.451822786740831</v>
      </c>
      <c r="P542" s="81">
        <v>30.08649376856874</v>
      </c>
      <c r="Q542" s="81">
        <v>1.5519337378223019</v>
      </c>
      <c r="R542" s="81">
        <v>0</v>
      </c>
      <c r="S542" s="81">
        <v>4.6813543798386572</v>
      </c>
      <c r="T542" s="82"/>
      <c r="U542" s="81">
        <v>2483094</v>
      </c>
      <c r="V542" s="81">
        <v>1032</v>
      </c>
      <c r="W542" s="81">
        <v>15</v>
      </c>
      <c r="X542" s="81">
        <v>3692</v>
      </c>
      <c r="Y542" s="81">
        <v>10868</v>
      </c>
      <c r="Z542" s="81">
        <v>14970</v>
      </c>
      <c r="AA542" s="81">
        <v>5983</v>
      </c>
      <c r="AB542" s="81">
        <v>26342</v>
      </c>
      <c r="AC542" s="81">
        <v>0</v>
      </c>
      <c r="AD542" s="81">
        <v>4.6813543798386572</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2370</v>
      </c>
      <c r="B543" s="80">
        <v>428</v>
      </c>
      <c r="C543" s="80">
        <v>3</v>
      </c>
      <c r="D543" s="80">
        <v>26</v>
      </c>
      <c r="E543" s="80">
        <v>2006</v>
      </c>
      <c r="F543" s="80" t="s">
        <v>566</v>
      </c>
      <c r="G543" s="80" t="s">
        <v>2367</v>
      </c>
      <c r="H543" s="80" t="s">
        <v>2368</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2371</v>
      </c>
      <c r="B544" s="80">
        <v>429</v>
      </c>
      <c r="C544" s="80">
        <v>4</v>
      </c>
      <c r="D544" s="80">
        <v>26</v>
      </c>
      <c r="E544" s="80">
        <v>2007</v>
      </c>
      <c r="F544" s="80" t="s">
        <v>567</v>
      </c>
      <c r="G544" s="80" t="s">
        <v>2367</v>
      </c>
      <c r="H544" s="80" t="s">
        <v>2368</v>
      </c>
      <c r="I544" s="177"/>
      <c r="J544" s="81">
        <v>77.317983629841166</v>
      </c>
      <c r="K544" s="81">
        <v>2.1026155168659879</v>
      </c>
      <c r="L544" s="81">
        <v>1.2088504243044418</v>
      </c>
      <c r="M544" s="81">
        <v>17.998049499481198</v>
      </c>
      <c r="N544" s="81">
        <v>30.211914730344517</v>
      </c>
      <c r="O544" s="81">
        <v>30.65332922262316</v>
      </c>
      <c r="P544" s="81">
        <v>29.709625205636133</v>
      </c>
      <c r="Q544" s="81">
        <v>1.6145179700545185</v>
      </c>
      <c r="R544" s="81">
        <v>0</v>
      </c>
      <c r="S544" s="81">
        <v>4.1857559567504703</v>
      </c>
      <c r="T544" s="82"/>
      <c r="U544" s="81">
        <v>3303253</v>
      </c>
      <c r="V544" s="81">
        <v>941</v>
      </c>
      <c r="W544" s="81">
        <v>17</v>
      </c>
      <c r="X544" s="81">
        <v>4756</v>
      </c>
      <c r="Y544" s="81">
        <v>11126</v>
      </c>
      <c r="Z544" s="81">
        <v>15167</v>
      </c>
      <c r="AA544" s="81">
        <v>5818</v>
      </c>
      <c r="AB544" s="81">
        <v>25955</v>
      </c>
      <c r="AC544" s="81">
        <v>0</v>
      </c>
      <c r="AD544" s="81">
        <v>4.1857559567504703</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2372</v>
      </c>
      <c r="B545" s="80">
        <v>430</v>
      </c>
      <c r="C545" s="80">
        <v>5</v>
      </c>
      <c r="D545" s="80">
        <v>26</v>
      </c>
      <c r="E545" s="80">
        <v>2008</v>
      </c>
      <c r="F545" s="80" t="s">
        <v>84</v>
      </c>
      <c r="G545" s="80" t="s">
        <v>2367</v>
      </c>
      <c r="H545" s="80" t="s">
        <v>2368</v>
      </c>
      <c r="I545" s="177"/>
      <c r="J545" s="81">
        <v>54.888101889874797</v>
      </c>
      <c r="K545" s="81">
        <v>1.6421843626183408</v>
      </c>
      <c r="L545" s="81">
        <v>1.0496350248367261</v>
      </c>
      <c r="M545" s="81">
        <v>18.834809080723982</v>
      </c>
      <c r="N545" s="81">
        <v>28.434162552086004</v>
      </c>
      <c r="O545" s="81">
        <v>29.768181502784593</v>
      </c>
      <c r="P545" s="81">
        <v>28.74744260316675</v>
      </c>
      <c r="Q545" s="81">
        <v>1.5704243729809946</v>
      </c>
      <c r="R545" s="81">
        <v>0</v>
      </c>
      <c r="S545" s="81">
        <v>2.3458397304871799</v>
      </c>
      <c r="T545" s="82"/>
      <c r="U545" s="81">
        <v>2422229</v>
      </c>
      <c r="V545" s="81">
        <v>941</v>
      </c>
      <c r="W545" s="81">
        <v>17</v>
      </c>
      <c r="X545" s="81">
        <v>4756</v>
      </c>
      <c r="Y545" s="81">
        <v>11187</v>
      </c>
      <c r="Z545" s="81">
        <v>15246</v>
      </c>
      <c r="AA545" s="81">
        <v>5636</v>
      </c>
      <c r="AB545" s="81">
        <v>25661</v>
      </c>
      <c r="AC545" s="81">
        <v>0</v>
      </c>
      <c r="AD545" s="81">
        <v>2.3458397304871799</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2373</v>
      </c>
      <c r="B546" s="80">
        <v>431</v>
      </c>
      <c r="C546" s="80">
        <v>6</v>
      </c>
      <c r="D546" s="80">
        <v>26</v>
      </c>
      <c r="E546" s="80">
        <v>2009</v>
      </c>
      <c r="F546" s="80" t="s">
        <v>85</v>
      </c>
      <c r="G546" s="80" t="s">
        <v>2367</v>
      </c>
      <c r="H546" s="80" t="s">
        <v>2368</v>
      </c>
      <c r="I546" s="177"/>
      <c r="J546" s="81">
        <v>43.122483881798871</v>
      </c>
      <c r="K546" s="81">
        <v>1.0974236112072786</v>
      </c>
      <c r="L546" s="81">
        <v>0.89085624401478625</v>
      </c>
      <c r="M546" s="81">
        <v>18.72516319660723</v>
      </c>
      <c r="N546" s="81">
        <v>27.653396598240388</v>
      </c>
      <c r="O546" s="81">
        <v>30.30318471286326</v>
      </c>
      <c r="P546" s="81">
        <v>27.51531419246275</v>
      </c>
      <c r="Q546" s="81">
        <v>1.4769853443589525</v>
      </c>
      <c r="R546" s="81">
        <v>0</v>
      </c>
      <c r="S546" s="81">
        <v>3.322147257629156</v>
      </c>
      <c r="T546" s="82"/>
      <c r="U546" s="81">
        <v>1947471</v>
      </c>
      <c r="V546" s="81">
        <v>791</v>
      </c>
      <c r="W546" s="81">
        <v>21</v>
      </c>
      <c r="X546" s="81">
        <v>4986</v>
      </c>
      <c r="Y546" s="81">
        <v>11185</v>
      </c>
      <c r="Z546" s="81">
        <v>15319</v>
      </c>
      <c r="AA546" s="81">
        <v>5538</v>
      </c>
      <c r="AB546" s="81">
        <v>25335</v>
      </c>
      <c r="AC546" s="81">
        <v>0</v>
      </c>
      <c r="AD546" s="81">
        <v>3.322147257629156</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3.72</v>
      </c>
      <c r="BJ546" s="81">
        <v>0</v>
      </c>
      <c r="BK546" s="81">
        <v>0</v>
      </c>
      <c r="BL546" s="81">
        <v>0</v>
      </c>
      <c r="BM546" s="82"/>
      <c r="BN546" s="81">
        <v>0</v>
      </c>
      <c r="BO546" s="81">
        <v>0</v>
      </c>
      <c r="BP546" s="81">
        <v>1</v>
      </c>
      <c r="BQ546" s="81">
        <v>0</v>
      </c>
      <c r="BR546" s="81">
        <v>0</v>
      </c>
      <c r="BS546" s="81">
        <v>0</v>
      </c>
      <c r="BT546"/>
      <c r="BU546" s="80"/>
      <c r="BV546" s="80"/>
      <c r="BW546" s="80"/>
      <c r="BX546" s="80"/>
      <c r="BY546" s="80"/>
      <c r="BZ546" s="80"/>
      <c r="CA546" s="80"/>
      <c r="CB546" s="80"/>
      <c r="CC546" s="80"/>
    </row>
    <row r="547" spans="1:81">
      <c r="A547" s="80" t="s">
        <v>2374</v>
      </c>
      <c r="B547" s="80">
        <v>432</v>
      </c>
      <c r="C547" s="80">
        <v>7</v>
      </c>
      <c r="D547" s="80">
        <v>26</v>
      </c>
      <c r="E547" s="80">
        <v>2010</v>
      </c>
      <c r="F547" s="80" t="s">
        <v>86</v>
      </c>
      <c r="G547" s="80" t="s">
        <v>2367</v>
      </c>
      <c r="H547" s="80" t="s">
        <v>2368</v>
      </c>
      <c r="I547" s="177"/>
      <c r="J547" s="81">
        <v>50.506152288858232</v>
      </c>
      <c r="K547" s="81">
        <v>1.2296684156794184</v>
      </c>
      <c r="L547" s="81">
        <v>0.84177314261241376</v>
      </c>
      <c r="M547" s="81">
        <v>19.695699689331082</v>
      </c>
      <c r="N547" s="81">
        <v>28.072501141978908</v>
      </c>
      <c r="O547" s="81">
        <v>30.253596927113705</v>
      </c>
      <c r="P547" s="81">
        <v>27.588204800247524</v>
      </c>
      <c r="Q547" s="81">
        <v>1.5288195225308789</v>
      </c>
      <c r="R547" s="81">
        <v>0</v>
      </c>
      <c r="S547" s="81">
        <v>3.7267869543189449</v>
      </c>
      <c r="T547" s="82"/>
      <c r="U547" s="81">
        <v>2105612</v>
      </c>
      <c r="V547" s="81">
        <v>791</v>
      </c>
      <c r="W547" s="81">
        <v>21</v>
      </c>
      <c r="X547" s="81">
        <v>4986</v>
      </c>
      <c r="Y547" s="81">
        <v>11199</v>
      </c>
      <c r="Z547" s="81">
        <v>15365</v>
      </c>
      <c r="AA547" s="81">
        <v>5414</v>
      </c>
      <c r="AB547" s="81">
        <v>25128</v>
      </c>
      <c r="AC547" s="81">
        <v>0</v>
      </c>
      <c r="AD547" s="81">
        <v>3.7267869543189449</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3.8079999999999998</v>
      </c>
      <c r="BJ547" s="81">
        <v>0</v>
      </c>
      <c r="BK547" s="81">
        <v>0</v>
      </c>
      <c r="BL547" s="81">
        <v>0</v>
      </c>
      <c r="BM547" s="82"/>
      <c r="BN547" s="81">
        <v>0</v>
      </c>
      <c r="BO547" s="81">
        <v>0</v>
      </c>
      <c r="BP547" s="81">
        <v>1</v>
      </c>
      <c r="BQ547" s="81">
        <v>0</v>
      </c>
      <c r="BR547" s="81">
        <v>0</v>
      </c>
      <c r="BS547" s="81">
        <v>0</v>
      </c>
      <c r="BT547"/>
      <c r="BU547" s="80">
        <v>3.8079999999999998</v>
      </c>
      <c r="BV547" s="80">
        <v>0</v>
      </c>
      <c r="BW547" s="80">
        <v>0</v>
      </c>
      <c r="BX547" s="80">
        <v>0</v>
      </c>
      <c r="BY547" s="80">
        <v>0</v>
      </c>
      <c r="BZ547" s="80">
        <v>0</v>
      </c>
      <c r="CA547" s="80">
        <v>0</v>
      </c>
      <c r="CB547" s="80">
        <v>0</v>
      </c>
      <c r="CC547" s="80">
        <v>0</v>
      </c>
    </row>
    <row r="548" spans="1:81">
      <c r="A548" s="80" t="s">
        <v>2375</v>
      </c>
      <c r="B548" s="80">
        <v>433</v>
      </c>
      <c r="C548" s="80">
        <v>8</v>
      </c>
      <c r="D548" s="80">
        <v>26</v>
      </c>
      <c r="E548" s="80">
        <v>2011</v>
      </c>
      <c r="F548" s="80" t="s">
        <v>87</v>
      </c>
      <c r="G548" s="80" t="s">
        <v>2367</v>
      </c>
      <c r="H548" s="80" t="s">
        <v>2368</v>
      </c>
      <c r="I548" s="177"/>
      <c r="J548" s="81">
        <v>50.358471264273987</v>
      </c>
      <c r="K548" s="81">
        <v>1.9933204553995234</v>
      </c>
      <c r="L548" s="81">
        <v>0.94662676475763408</v>
      </c>
      <c r="M548" s="81">
        <v>23.833993418849882</v>
      </c>
      <c r="N548" s="81">
        <v>34.234539516494472</v>
      </c>
      <c r="O548" s="81">
        <v>29.855057950345024</v>
      </c>
      <c r="P548" s="81">
        <v>26.182288545076652</v>
      </c>
      <c r="Q548" s="81">
        <v>1.742948650490866</v>
      </c>
      <c r="R548" s="81">
        <v>0</v>
      </c>
      <c r="S548" s="81">
        <v>3.4834359047724921</v>
      </c>
      <c r="T548" s="82"/>
      <c r="U548" s="81">
        <v>1982455</v>
      </c>
      <c r="V548" s="81">
        <v>791</v>
      </c>
      <c r="W548" s="81">
        <v>21</v>
      </c>
      <c r="X548" s="81">
        <v>4986</v>
      </c>
      <c r="Y548" s="81">
        <v>11193</v>
      </c>
      <c r="Z548" s="81">
        <v>15492</v>
      </c>
      <c r="AA548" s="81">
        <v>5291</v>
      </c>
      <c r="AB548" s="81">
        <v>24836</v>
      </c>
      <c r="AC548" s="81">
        <v>0</v>
      </c>
      <c r="AD548" s="81">
        <v>3.4834359047724921</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0</v>
      </c>
      <c r="BJ548" s="81">
        <v>0</v>
      </c>
      <c r="BK548" s="81">
        <v>0</v>
      </c>
      <c r="BL548" s="81">
        <v>0</v>
      </c>
      <c r="BM548" s="82"/>
      <c r="BN548" s="81">
        <v>0</v>
      </c>
      <c r="BO548" s="81">
        <v>0</v>
      </c>
      <c r="BP548" s="81">
        <v>0</v>
      </c>
      <c r="BQ548" s="81">
        <v>0</v>
      </c>
      <c r="BR548" s="81">
        <v>0</v>
      </c>
      <c r="BS548" s="81">
        <v>0</v>
      </c>
      <c r="BT548"/>
      <c r="BU548" s="80">
        <v>0</v>
      </c>
      <c r="BV548" s="80">
        <v>0</v>
      </c>
      <c r="BW548" s="80">
        <v>0</v>
      </c>
      <c r="BX548" s="80">
        <v>0</v>
      </c>
      <c r="BY548" s="80">
        <v>0</v>
      </c>
      <c r="BZ548" s="80">
        <v>0</v>
      </c>
      <c r="CA548" s="80">
        <v>0</v>
      </c>
      <c r="CB548" s="80">
        <v>0</v>
      </c>
      <c r="CC548" s="80">
        <v>0</v>
      </c>
    </row>
    <row r="549" spans="1:81">
      <c r="A549" s="80" t="s">
        <v>2376</v>
      </c>
      <c r="B549" s="80">
        <v>434</v>
      </c>
      <c r="C549" s="80">
        <v>9</v>
      </c>
      <c r="D549" s="80">
        <v>26</v>
      </c>
      <c r="E549" s="80">
        <v>2012</v>
      </c>
      <c r="F549" s="80" t="s">
        <v>88</v>
      </c>
      <c r="G549" s="80" t="s">
        <v>2367</v>
      </c>
      <c r="H549" s="80" t="s">
        <v>2368</v>
      </c>
      <c r="I549" s="177"/>
      <c r="J549" s="81">
        <v>45.64826339649133</v>
      </c>
      <c r="K549" s="81">
        <v>1.8620614588369038</v>
      </c>
      <c r="L549" s="81">
        <v>0.96892379253002325</v>
      </c>
      <c r="M549" s="81">
        <v>26.441200690197434</v>
      </c>
      <c r="N549" s="81">
        <v>39.654700722284389</v>
      </c>
      <c r="O549" s="81">
        <v>29.975747785143113</v>
      </c>
      <c r="P549" s="81">
        <v>26.172004349117898</v>
      </c>
      <c r="Q549" s="81">
        <v>1.8751440127355974</v>
      </c>
      <c r="R549" s="81">
        <v>0</v>
      </c>
      <c r="S549" s="81">
        <v>3.8387076887952127</v>
      </c>
      <c r="T549" s="82"/>
      <c r="U549" s="81">
        <v>1728742</v>
      </c>
      <c r="V549" s="81">
        <v>791</v>
      </c>
      <c r="W549" s="81">
        <v>21</v>
      </c>
      <c r="X549" s="81">
        <v>4986</v>
      </c>
      <c r="Y549" s="81">
        <v>11217</v>
      </c>
      <c r="Z549" s="81">
        <v>15678</v>
      </c>
      <c r="AA549" s="81">
        <v>5259</v>
      </c>
      <c r="AB549" s="81">
        <v>24593</v>
      </c>
      <c r="AC549" s="81">
        <v>0</v>
      </c>
      <c r="AD549" s="81">
        <v>3.8387076887952127</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4.1529999999999996</v>
      </c>
      <c r="BJ549" s="81">
        <v>0</v>
      </c>
      <c r="BK549" s="81">
        <v>0</v>
      </c>
      <c r="BL549" s="81">
        <v>0</v>
      </c>
      <c r="BM549" s="82"/>
      <c r="BN549" s="81">
        <v>0</v>
      </c>
      <c r="BO549" s="81">
        <v>0</v>
      </c>
      <c r="BP549" s="81">
        <v>1</v>
      </c>
      <c r="BQ549" s="81">
        <v>0</v>
      </c>
      <c r="BR549" s="81">
        <v>0</v>
      </c>
      <c r="BS549" s="81">
        <v>0</v>
      </c>
      <c r="BT549"/>
      <c r="BU549" s="80">
        <v>4.1529999999999996</v>
      </c>
      <c r="BV549" s="80">
        <v>0</v>
      </c>
      <c r="BW549" s="80">
        <v>0</v>
      </c>
      <c r="BX549" s="80">
        <v>0</v>
      </c>
      <c r="BY549" s="80">
        <v>0</v>
      </c>
      <c r="BZ549" s="80">
        <v>0</v>
      </c>
      <c r="CA549" s="80">
        <v>0</v>
      </c>
      <c r="CB549" s="80">
        <v>0</v>
      </c>
      <c r="CC549" s="80">
        <v>0</v>
      </c>
    </row>
    <row r="550" spans="1:81">
      <c r="A550" s="80" t="s">
        <v>2377</v>
      </c>
      <c r="B550" s="80">
        <v>435</v>
      </c>
      <c r="C550" s="80">
        <v>10</v>
      </c>
      <c r="D550" s="80">
        <v>26</v>
      </c>
      <c r="E550" s="80">
        <v>2013</v>
      </c>
      <c r="F550" s="80" t="s">
        <v>89</v>
      </c>
      <c r="G550" s="80" t="s">
        <v>2367</v>
      </c>
      <c r="H550" s="80" t="s">
        <v>2368</v>
      </c>
      <c r="I550" s="177"/>
      <c r="J550" s="81">
        <v>46.997561630260257</v>
      </c>
      <c r="K550" s="81">
        <v>1.5507723579751713</v>
      </c>
      <c r="L550" s="81">
        <v>0.93112800162322329</v>
      </c>
      <c r="M550" s="81">
        <v>26.196525381218574</v>
      </c>
      <c r="N550" s="81">
        <v>37.886543529192217</v>
      </c>
      <c r="O550" s="81">
        <v>29.025861652245098</v>
      </c>
      <c r="P550" s="81">
        <v>25.955909734032883</v>
      </c>
      <c r="Q550" s="81">
        <v>1.8915141846051078</v>
      </c>
      <c r="R550" s="81">
        <v>0</v>
      </c>
      <c r="S550" s="81">
        <v>3.0718487222438791</v>
      </c>
      <c r="T550" s="82"/>
      <c r="U550" s="81">
        <v>1787749</v>
      </c>
      <c r="V550" s="81">
        <v>791</v>
      </c>
      <c r="W550" s="81">
        <v>21</v>
      </c>
      <c r="X550" s="81">
        <v>4986</v>
      </c>
      <c r="Y550" s="81">
        <v>11246</v>
      </c>
      <c r="Z550" s="81">
        <v>15859</v>
      </c>
      <c r="AA550" s="81">
        <v>5196</v>
      </c>
      <c r="AB550" s="81">
        <v>24452</v>
      </c>
      <c r="AC550" s="81">
        <v>0</v>
      </c>
      <c r="AD550" s="81">
        <v>3.0718487222438791</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4.4560000000000004</v>
      </c>
      <c r="BJ550" s="81">
        <v>0</v>
      </c>
      <c r="BK550" s="81">
        <v>0</v>
      </c>
      <c r="BL550" s="81">
        <v>0</v>
      </c>
      <c r="BM550" s="82"/>
      <c r="BN550" s="81">
        <v>0</v>
      </c>
      <c r="BO550" s="81">
        <v>0</v>
      </c>
      <c r="BP550" s="81">
        <v>1</v>
      </c>
      <c r="BQ550" s="81">
        <v>0</v>
      </c>
      <c r="BR550" s="81">
        <v>0</v>
      </c>
      <c r="BS550" s="81">
        <v>0</v>
      </c>
      <c r="BT550"/>
      <c r="BU550" s="80">
        <v>4.4560000000000004</v>
      </c>
      <c r="BV550" s="80">
        <v>0</v>
      </c>
      <c r="BW550" s="80">
        <v>0</v>
      </c>
      <c r="BX550" s="80">
        <v>0</v>
      </c>
      <c r="BY550" s="80">
        <v>0</v>
      </c>
      <c r="BZ550" s="80">
        <v>0</v>
      </c>
      <c r="CA550" s="80">
        <v>0</v>
      </c>
      <c r="CB550" s="80">
        <v>0</v>
      </c>
      <c r="CC550" s="80">
        <v>0</v>
      </c>
    </row>
    <row r="551" spans="1:81">
      <c r="A551" s="80" t="s">
        <v>2378</v>
      </c>
      <c r="B551" s="80">
        <v>436</v>
      </c>
      <c r="C551" s="80">
        <v>11</v>
      </c>
      <c r="D551" s="80">
        <v>26</v>
      </c>
      <c r="E551" s="80">
        <v>2014</v>
      </c>
      <c r="F551" s="80" t="s">
        <v>90</v>
      </c>
      <c r="G551" s="80" t="s">
        <v>2367</v>
      </c>
      <c r="H551" s="80" t="s">
        <v>2368</v>
      </c>
      <c r="I551" s="177"/>
      <c r="J551" s="81">
        <v>56.336712793582393</v>
      </c>
      <c r="K551" s="81">
        <v>1.6232835462315016</v>
      </c>
      <c r="L551" s="81">
        <v>1.5689455532000156</v>
      </c>
      <c r="M551" s="81">
        <v>26.015798909661441</v>
      </c>
      <c r="N551" s="81">
        <v>33.174291396140951</v>
      </c>
      <c r="O551" s="81">
        <v>27.705365918196541</v>
      </c>
      <c r="P551" s="81">
        <v>25.880012133381165</v>
      </c>
      <c r="Q551" s="81">
        <v>1.8006464663530024</v>
      </c>
      <c r="R551" s="81">
        <v>0</v>
      </c>
      <c r="S551" s="81">
        <v>3.265437751057275</v>
      </c>
      <c r="T551" s="82"/>
      <c r="U551" s="81">
        <v>2186177</v>
      </c>
      <c r="V551" s="81">
        <v>635</v>
      </c>
      <c r="W551" s="81">
        <v>36</v>
      </c>
      <c r="X551" s="81">
        <v>5062</v>
      </c>
      <c r="Y551" s="81">
        <v>11262</v>
      </c>
      <c r="Z551" s="81">
        <v>15943</v>
      </c>
      <c r="AA551" s="81">
        <v>5154</v>
      </c>
      <c r="AB551" s="81">
        <v>24261</v>
      </c>
      <c r="AC551" s="81">
        <v>0</v>
      </c>
      <c r="AD551" s="81">
        <v>3.265437751057275</v>
      </c>
      <c r="AE551" s="82"/>
      <c r="AF551" s="81">
        <v>28137130.029482942</v>
      </c>
      <c r="AG551" s="81">
        <v>1348635.2962402999</v>
      </c>
      <c r="AH551" s="81">
        <v>341428.33616314089</v>
      </c>
      <c r="AI551" s="81">
        <v>32094104.847981643</v>
      </c>
      <c r="AJ551" s="81">
        <v>45123141.676437274</v>
      </c>
      <c r="AK551" s="81">
        <v>0</v>
      </c>
      <c r="AL551" s="81">
        <v>0</v>
      </c>
      <c r="AM551" s="81">
        <v>3330672.7626616727</v>
      </c>
      <c r="AN551" s="81">
        <v>0</v>
      </c>
      <c r="AO551" s="81">
        <v>0</v>
      </c>
      <c r="AP551" s="82"/>
      <c r="AQ551" s="81">
        <v>393</v>
      </c>
      <c r="AR551" s="81">
        <v>92</v>
      </c>
      <c r="AS551" s="81">
        <v>0</v>
      </c>
      <c r="AT551" s="81">
        <v>0</v>
      </c>
      <c r="AU551" s="81">
        <v>0</v>
      </c>
      <c r="AV551" s="81">
        <v>0</v>
      </c>
      <c r="AW551" s="81" t="s">
        <v>564</v>
      </c>
      <c r="AX551" s="82"/>
      <c r="AY551" s="81">
        <v>1834.2600000000002</v>
      </c>
      <c r="AZ551" s="81">
        <v>3780.96</v>
      </c>
      <c r="BA551" s="81">
        <v>0</v>
      </c>
      <c r="BB551" s="81">
        <v>0</v>
      </c>
      <c r="BC551" s="81">
        <v>0</v>
      </c>
      <c r="BD551" s="81">
        <v>0</v>
      </c>
      <c r="BE551" s="81" t="s">
        <v>564</v>
      </c>
      <c r="BF551" s="82"/>
      <c r="BG551" s="81">
        <v>0</v>
      </c>
      <c r="BH551" s="81">
        <v>0</v>
      </c>
      <c r="BI551" s="81">
        <v>4.7750000000000004</v>
      </c>
      <c r="BJ551" s="81">
        <v>0</v>
      </c>
      <c r="BK551" s="81">
        <v>0</v>
      </c>
      <c r="BL551" s="81">
        <v>0</v>
      </c>
      <c r="BM551" s="82"/>
      <c r="BN551" s="81">
        <v>0</v>
      </c>
      <c r="BO551" s="81">
        <v>0</v>
      </c>
      <c r="BP551" s="81">
        <v>1</v>
      </c>
      <c r="BQ551" s="81">
        <v>0</v>
      </c>
      <c r="BR551" s="81">
        <v>0</v>
      </c>
      <c r="BS551" s="81">
        <v>0</v>
      </c>
      <c r="BT551"/>
      <c r="BU551" s="80">
        <v>4.7750000000000004</v>
      </c>
      <c r="BV551" s="80">
        <v>0</v>
      </c>
      <c r="BW551" s="80">
        <v>0</v>
      </c>
      <c r="BX551" s="80">
        <v>0</v>
      </c>
      <c r="BY551" s="80">
        <v>0</v>
      </c>
      <c r="BZ551" s="80">
        <v>0</v>
      </c>
      <c r="CA551" s="80">
        <v>0</v>
      </c>
      <c r="CB551" s="80">
        <v>0</v>
      </c>
      <c r="CC551" s="80">
        <v>0</v>
      </c>
    </row>
    <row r="552" spans="1:81">
      <c r="A552" s="80" t="s">
        <v>2379</v>
      </c>
      <c r="B552" s="80">
        <v>437</v>
      </c>
      <c r="C552" s="80">
        <v>12</v>
      </c>
      <c r="D552" s="80">
        <v>26</v>
      </c>
      <c r="E552" s="80">
        <v>2015</v>
      </c>
      <c r="F552" s="80" t="s">
        <v>91</v>
      </c>
      <c r="G552" s="80" t="s">
        <v>2367</v>
      </c>
      <c r="H552" s="80" t="s">
        <v>2368</v>
      </c>
      <c r="I552" s="177"/>
      <c r="J552" s="81">
        <v>57.36189266561712</v>
      </c>
      <c r="K552" s="81">
        <v>1.4575191055876331</v>
      </c>
      <c r="L552" s="81">
        <v>1.5693026961514309</v>
      </c>
      <c r="M552" s="81">
        <v>24.897548605027975</v>
      </c>
      <c r="N552" s="81">
        <v>29.237665060823094</v>
      </c>
      <c r="O552" s="81">
        <v>27.494335635260466</v>
      </c>
      <c r="P552" s="81">
        <v>25.699363126077245</v>
      </c>
      <c r="Q552" s="81">
        <v>1.7322273521038283</v>
      </c>
      <c r="R552" s="81">
        <v>0</v>
      </c>
      <c r="S552" s="81">
        <v>2.7693674188666972</v>
      </c>
      <c r="T552" s="82"/>
      <c r="U552" s="81">
        <v>2540950</v>
      </c>
      <c r="V552" s="81">
        <v>635</v>
      </c>
      <c r="W552" s="81">
        <v>36</v>
      </c>
      <c r="X552" s="81">
        <v>5062</v>
      </c>
      <c r="Y552" s="81">
        <v>11198</v>
      </c>
      <c r="Z552" s="81">
        <v>15974</v>
      </c>
      <c r="AA552" s="81">
        <v>5114</v>
      </c>
      <c r="AB552" s="81">
        <v>23841</v>
      </c>
      <c r="AC552" s="81">
        <v>0</v>
      </c>
      <c r="AD552" s="81">
        <v>2.7693674188666972</v>
      </c>
      <c r="AE552" s="82"/>
      <c r="AF552" s="81">
        <v>29155633.189282183</v>
      </c>
      <c r="AG552" s="81">
        <v>1168916.973777717</v>
      </c>
      <c r="AH552" s="81">
        <v>294755.99299030163</v>
      </c>
      <c r="AI552" s="81">
        <v>31290840.037553065</v>
      </c>
      <c r="AJ552" s="81">
        <v>43635333.501786143</v>
      </c>
      <c r="AK552" s="81">
        <v>0</v>
      </c>
      <c r="AL552" s="81">
        <v>0</v>
      </c>
      <c r="AM552" s="81">
        <v>3267309.0407664189</v>
      </c>
      <c r="AN552" s="81">
        <v>0</v>
      </c>
      <c r="AO552" s="81">
        <v>0</v>
      </c>
      <c r="AP552" s="82"/>
      <c r="AQ552" s="81">
        <v>431</v>
      </c>
      <c r="AR552" s="81">
        <v>145</v>
      </c>
      <c r="AS552" s="81">
        <v>0</v>
      </c>
      <c r="AT552" s="81">
        <v>0</v>
      </c>
      <c r="AU552" s="81">
        <v>0</v>
      </c>
      <c r="AV552" s="81">
        <v>0</v>
      </c>
      <c r="AW552" s="81" t="s">
        <v>564</v>
      </c>
      <c r="AX552" s="82"/>
      <c r="AY552" s="81">
        <v>2033.8</v>
      </c>
      <c r="AZ552" s="81">
        <v>7134.36</v>
      </c>
      <c r="BA552" s="81">
        <v>0</v>
      </c>
      <c r="BB552" s="81">
        <v>0</v>
      </c>
      <c r="BC552" s="81">
        <v>0</v>
      </c>
      <c r="BD552" s="81">
        <v>0</v>
      </c>
      <c r="BE552" s="81" t="s">
        <v>564</v>
      </c>
      <c r="BF552" s="82"/>
      <c r="BG552" s="81">
        <v>0</v>
      </c>
      <c r="BH552" s="81">
        <v>0</v>
      </c>
      <c r="BI552" s="81">
        <v>4.6210000000000004</v>
      </c>
      <c r="BJ552" s="81">
        <v>0</v>
      </c>
      <c r="BK552" s="81">
        <v>0</v>
      </c>
      <c r="BL552" s="81">
        <v>0</v>
      </c>
      <c r="BM552" s="82"/>
      <c r="BN552" s="81">
        <v>0</v>
      </c>
      <c r="BO552" s="81">
        <v>0</v>
      </c>
      <c r="BP552" s="81">
        <v>1</v>
      </c>
      <c r="BQ552" s="81">
        <v>0</v>
      </c>
      <c r="BR552" s="81">
        <v>0</v>
      </c>
      <c r="BS552" s="81">
        <v>0</v>
      </c>
      <c r="BT552"/>
      <c r="BU552" s="80">
        <v>4.6210000000000004</v>
      </c>
      <c r="BV552" s="80">
        <v>0</v>
      </c>
      <c r="BW552" s="80">
        <v>0</v>
      </c>
      <c r="BX552" s="80">
        <v>0</v>
      </c>
      <c r="BY552" s="80">
        <v>0</v>
      </c>
      <c r="BZ552" s="80">
        <v>0</v>
      </c>
      <c r="CA552" s="80">
        <v>0</v>
      </c>
      <c r="CB552" s="80">
        <v>0</v>
      </c>
      <c r="CC552" s="80">
        <v>0</v>
      </c>
    </row>
    <row r="553" spans="1:81">
      <c r="A553" s="80" t="s">
        <v>2380</v>
      </c>
      <c r="B553" s="80">
        <v>438</v>
      </c>
      <c r="C553" s="80">
        <v>13</v>
      </c>
      <c r="D553" s="80">
        <v>26</v>
      </c>
      <c r="E553" s="80">
        <v>2016</v>
      </c>
      <c r="F553" s="80" t="s">
        <v>92</v>
      </c>
      <c r="G553" s="80" t="s">
        <v>2367</v>
      </c>
      <c r="H553" s="80" t="s">
        <v>2368</v>
      </c>
      <c r="I553" s="177"/>
      <c r="J553" s="81">
        <v>56.808527836590883</v>
      </c>
      <c r="K553" s="81">
        <v>1.417755908231678</v>
      </c>
      <c r="L553" s="81">
        <v>1.4814920010127628</v>
      </c>
      <c r="M553" s="81">
        <v>20.247319238872254</v>
      </c>
      <c r="N553" s="81">
        <v>29.080973091597343</v>
      </c>
      <c r="O553" s="81">
        <v>27.146857300051376</v>
      </c>
      <c r="P553" s="81">
        <v>24.76490569790748</v>
      </c>
      <c r="Q553" s="81">
        <v>1.6631723598147041</v>
      </c>
      <c r="R553" s="81">
        <v>0</v>
      </c>
      <c r="S553" s="81">
        <v>3.0824160079019269</v>
      </c>
      <c r="T553" s="82"/>
      <c r="U553" s="81">
        <v>2661678</v>
      </c>
      <c r="V553" s="81">
        <v>635</v>
      </c>
      <c r="W553" s="81">
        <v>36</v>
      </c>
      <c r="X553" s="81">
        <v>5062</v>
      </c>
      <c r="Y553" s="81">
        <v>11201</v>
      </c>
      <c r="Z553" s="81">
        <v>15966</v>
      </c>
      <c r="AA553" s="81">
        <v>5097</v>
      </c>
      <c r="AB553" s="81">
        <v>23547</v>
      </c>
      <c r="AC553" s="81">
        <v>0</v>
      </c>
      <c r="AD553" s="81">
        <v>3.0824160079019269</v>
      </c>
      <c r="AE553" s="82"/>
      <c r="AF553" s="81">
        <v>29754999.474883821</v>
      </c>
      <c r="AG553" s="81">
        <v>1177852.4440442789</v>
      </c>
      <c r="AH553" s="81">
        <v>218616.4870103845</v>
      </c>
      <c r="AI553" s="81">
        <v>32534114.558399979</v>
      </c>
      <c r="AJ553" s="81">
        <v>47151446.125158183</v>
      </c>
      <c r="AK553" s="81">
        <v>0</v>
      </c>
      <c r="AL553" s="81">
        <v>0</v>
      </c>
      <c r="AM553" s="81">
        <v>3229524.6500729448</v>
      </c>
      <c r="AN553" s="81">
        <v>0</v>
      </c>
      <c r="AO553" s="81">
        <v>0</v>
      </c>
      <c r="AP553" s="82"/>
      <c r="AQ553" s="81">
        <v>467</v>
      </c>
      <c r="AR553" s="81">
        <v>179</v>
      </c>
      <c r="AS553" s="81">
        <v>0</v>
      </c>
      <c r="AT553" s="81">
        <v>0</v>
      </c>
      <c r="AU553" s="81">
        <v>0</v>
      </c>
      <c r="AV553" s="81">
        <v>0</v>
      </c>
      <c r="AW553" s="81" t="s">
        <v>564</v>
      </c>
      <c r="AX553" s="82"/>
      <c r="AY553" s="81">
        <v>2241.5100000000002</v>
      </c>
      <c r="AZ553" s="81">
        <v>15748.96</v>
      </c>
      <c r="BA553" s="81">
        <v>0</v>
      </c>
      <c r="BB553" s="81">
        <v>0</v>
      </c>
      <c r="BC553" s="81">
        <v>0</v>
      </c>
      <c r="BD553" s="81">
        <v>0</v>
      </c>
      <c r="BE553" s="81" t="s">
        <v>564</v>
      </c>
      <c r="BF553" s="82"/>
      <c r="BG553" s="81">
        <v>0</v>
      </c>
      <c r="BH553" s="81">
        <v>0</v>
      </c>
      <c r="BI553" s="81">
        <v>4.0839999999999996</v>
      </c>
      <c r="BJ553" s="81">
        <v>0</v>
      </c>
      <c r="BK553" s="81">
        <v>0</v>
      </c>
      <c r="BL553" s="81">
        <v>0</v>
      </c>
      <c r="BM553" s="82"/>
      <c r="BN553" s="81">
        <v>0</v>
      </c>
      <c r="BO553" s="81">
        <v>0</v>
      </c>
      <c r="BP553" s="81">
        <v>1</v>
      </c>
      <c r="BQ553" s="81">
        <v>0</v>
      </c>
      <c r="BR553" s="81">
        <v>0</v>
      </c>
      <c r="BS553" s="81">
        <v>0</v>
      </c>
      <c r="BT553"/>
      <c r="BU553" s="80">
        <v>4.0839999999999996</v>
      </c>
      <c r="BV553" s="80">
        <v>0</v>
      </c>
      <c r="BW553" s="80">
        <v>0</v>
      </c>
      <c r="BX553" s="80">
        <v>0</v>
      </c>
      <c r="BY553" s="80">
        <v>0</v>
      </c>
      <c r="BZ553" s="80">
        <v>0</v>
      </c>
      <c r="CA553" s="80">
        <v>0</v>
      </c>
      <c r="CB553" s="80">
        <v>0</v>
      </c>
      <c r="CC553" s="80">
        <v>0</v>
      </c>
    </row>
    <row r="554" spans="1:81">
      <c r="A554" s="80" t="s">
        <v>2381</v>
      </c>
      <c r="B554" s="80">
        <v>439</v>
      </c>
      <c r="C554" s="80">
        <v>14</v>
      </c>
      <c r="D554" s="80">
        <v>26</v>
      </c>
      <c r="E554" s="80">
        <v>2017</v>
      </c>
      <c r="F554" s="80" t="s">
        <v>71</v>
      </c>
      <c r="G554" s="80" t="s">
        <v>2367</v>
      </c>
      <c r="H554" s="80" t="s">
        <v>2368</v>
      </c>
      <c r="I554" s="177"/>
      <c r="J554" s="81">
        <v>29.283444609182382</v>
      </c>
      <c r="K554" s="81">
        <v>1.4566370256344177</v>
      </c>
      <c r="L554" s="81">
        <v>1.4695279788634203</v>
      </c>
      <c r="M554" s="81">
        <v>18.851568267729778</v>
      </c>
      <c r="N554" s="81">
        <v>26.898656421799011</v>
      </c>
      <c r="O554" s="81">
        <v>26.660399051131275</v>
      </c>
      <c r="P554" s="81">
        <v>24.468018497237214</v>
      </c>
      <c r="Q554" s="81">
        <v>1.5877171159862435</v>
      </c>
      <c r="R554" s="81">
        <v>0</v>
      </c>
      <c r="S554" s="81">
        <v>3.4723020182177553</v>
      </c>
      <c r="T554" s="82"/>
      <c r="U554" s="81">
        <v>1475631</v>
      </c>
      <c r="V554" s="81">
        <v>635</v>
      </c>
      <c r="W554" s="81">
        <v>36</v>
      </c>
      <c r="X554" s="81">
        <v>5062</v>
      </c>
      <c r="Y554" s="81">
        <v>11194</v>
      </c>
      <c r="Z554" s="81">
        <v>15940</v>
      </c>
      <c r="AA554" s="81">
        <v>5068</v>
      </c>
      <c r="AB554" s="81">
        <v>23246</v>
      </c>
      <c r="AC554" s="81">
        <v>0</v>
      </c>
      <c r="AD554" s="81">
        <v>3.4723020182177549</v>
      </c>
      <c r="AE554" s="82"/>
      <c r="AF554" s="81">
        <v>15709530.463369209</v>
      </c>
      <c r="AG554" s="81">
        <v>1192390.090883319</v>
      </c>
      <c r="AH554" s="81">
        <v>293364.11579595623</v>
      </c>
      <c r="AI554" s="81">
        <v>30912148.745943978</v>
      </c>
      <c r="AJ554" s="81">
        <v>46914945.385812849</v>
      </c>
      <c r="AK554" s="81">
        <v>0</v>
      </c>
      <c r="AL554" s="81">
        <v>0</v>
      </c>
      <c r="AM554" s="81">
        <v>3193230.5430500251</v>
      </c>
      <c r="AN554" s="81">
        <v>0</v>
      </c>
      <c r="AO554" s="81">
        <v>0</v>
      </c>
      <c r="AP554" s="82"/>
      <c r="AQ554" s="81">
        <v>483</v>
      </c>
      <c r="AR554" s="81">
        <v>182</v>
      </c>
      <c r="AS554" s="81">
        <v>0</v>
      </c>
      <c r="AT554" s="81">
        <v>0</v>
      </c>
      <c r="AU554" s="81">
        <v>0</v>
      </c>
      <c r="AV554" s="81">
        <v>0</v>
      </c>
      <c r="AW554" s="81" t="s">
        <v>564</v>
      </c>
      <c r="AX554" s="82"/>
      <c r="AY554" s="81">
        <v>2334.0100000000002</v>
      </c>
      <c r="AZ554" s="81">
        <v>15805.96</v>
      </c>
      <c r="BA554" s="81">
        <v>0</v>
      </c>
      <c r="BB554" s="81">
        <v>0</v>
      </c>
      <c r="BC554" s="81">
        <v>0</v>
      </c>
      <c r="BD554" s="81">
        <v>0</v>
      </c>
      <c r="BE554" s="81" t="s">
        <v>564</v>
      </c>
      <c r="BF554" s="82"/>
      <c r="BG554" s="81">
        <v>0</v>
      </c>
      <c r="BH554" s="81">
        <v>0</v>
      </c>
      <c r="BI554" s="81">
        <v>4.0209999999999999</v>
      </c>
      <c r="BJ554" s="81">
        <v>0</v>
      </c>
      <c r="BK554" s="81">
        <v>0</v>
      </c>
      <c r="BL554" s="81">
        <v>0</v>
      </c>
      <c r="BM554" s="82"/>
      <c r="BN554" s="81">
        <v>0</v>
      </c>
      <c r="BO554" s="81">
        <v>0</v>
      </c>
      <c r="BP554" s="81">
        <v>1</v>
      </c>
      <c r="BQ554" s="81">
        <v>0</v>
      </c>
      <c r="BR554" s="81">
        <v>0</v>
      </c>
      <c r="BS554" s="81">
        <v>0</v>
      </c>
      <c r="BT554"/>
      <c r="BU554" s="80">
        <v>4.0209999999999999</v>
      </c>
      <c r="BV554" s="80">
        <v>0</v>
      </c>
      <c r="BW554" s="80">
        <v>0</v>
      </c>
      <c r="BX554" s="80">
        <v>0</v>
      </c>
      <c r="BY554" s="80">
        <v>0</v>
      </c>
      <c r="BZ554" s="80">
        <v>0</v>
      </c>
      <c r="CA554" s="80">
        <v>0</v>
      </c>
      <c r="CB554" s="80">
        <v>0</v>
      </c>
      <c r="CC554" s="80">
        <v>0</v>
      </c>
    </row>
    <row r="555" spans="1:81">
      <c r="A555" s="80" t="s">
        <v>2382</v>
      </c>
      <c r="B555" s="80">
        <v>440</v>
      </c>
      <c r="C555" s="80">
        <v>15</v>
      </c>
      <c r="D555" s="80">
        <v>26</v>
      </c>
      <c r="E555" s="80">
        <v>2018</v>
      </c>
      <c r="F555" s="80" t="s">
        <v>93</v>
      </c>
      <c r="G555" s="80" t="s">
        <v>2367</v>
      </c>
      <c r="H555" s="80" t="s">
        <v>2368</v>
      </c>
      <c r="I555" s="177"/>
      <c r="J555" s="81">
        <v>38.295827408404769</v>
      </c>
      <c r="K555" s="81">
        <v>1.2292552078633938</v>
      </c>
      <c r="L555" s="81">
        <v>1.3271493770704992</v>
      </c>
      <c r="M555" s="81">
        <v>17.199973378885886</v>
      </c>
      <c r="N555" s="81">
        <v>18.657202997622761</v>
      </c>
      <c r="O555" s="81">
        <v>25.97734363103061</v>
      </c>
      <c r="P555" s="81">
        <v>24.11930055975791</v>
      </c>
      <c r="Q555" s="81">
        <v>1.458490539982364</v>
      </c>
      <c r="R555" s="81">
        <v>0</v>
      </c>
      <c r="S555" s="81">
        <v>2.9368081613672703</v>
      </c>
      <c r="T555" s="82"/>
      <c r="U555" s="81">
        <v>2129619</v>
      </c>
      <c r="V555" s="81">
        <v>635</v>
      </c>
      <c r="W555" s="81">
        <v>36</v>
      </c>
      <c r="X555" s="81">
        <v>5062</v>
      </c>
      <c r="Y555" s="81">
        <v>11232</v>
      </c>
      <c r="Z555" s="81">
        <v>15829</v>
      </c>
      <c r="AA555" s="81">
        <v>5046</v>
      </c>
      <c r="AB555" s="81">
        <v>23012</v>
      </c>
      <c r="AC555" s="81">
        <v>0</v>
      </c>
      <c r="AD555" s="81">
        <v>2.9368081613672699</v>
      </c>
      <c r="AE555" s="82"/>
      <c r="AF555" s="81">
        <v>20804965.56061906</v>
      </c>
      <c r="AG555" s="81">
        <v>1078660.182530174</v>
      </c>
      <c r="AH555" s="81">
        <v>278619.75765168871</v>
      </c>
      <c r="AI555" s="81">
        <v>29690197.787800211</v>
      </c>
      <c r="AJ555" s="81">
        <v>39741151.679063</v>
      </c>
      <c r="AK555" s="81">
        <v>0</v>
      </c>
      <c r="AL555" s="81">
        <v>0</v>
      </c>
      <c r="AM555" s="81">
        <v>3167627.3596964641</v>
      </c>
      <c r="AN555" s="81">
        <v>0</v>
      </c>
      <c r="AO555" s="81">
        <v>0</v>
      </c>
      <c r="AP555" s="82"/>
      <c r="AQ555" s="81">
        <v>516</v>
      </c>
      <c r="AR555" s="81">
        <v>189</v>
      </c>
      <c r="AS555" s="81">
        <v>0</v>
      </c>
      <c r="AT555" s="81">
        <v>0</v>
      </c>
      <c r="AU555" s="81">
        <v>0</v>
      </c>
      <c r="AV555" s="81">
        <v>0</v>
      </c>
      <c r="AW555" s="81" t="s">
        <v>564</v>
      </c>
      <c r="AX555" s="82"/>
      <c r="AY555" s="81">
        <v>2526.9100000000012</v>
      </c>
      <c r="AZ555" s="81">
        <v>16025.86</v>
      </c>
      <c r="BA555" s="81">
        <v>0</v>
      </c>
      <c r="BB555" s="81">
        <v>0</v>
      </c>
      <c r="BC555" s="81">
        <v>0</v>
      </c>
      <c r="BD555" s="81">
        <v>0</v>
      </c>
      <c r="BE555" s="81" t="s">
        <v>564</v>
      </c>
      <c r="BF555" s="82"/>
      <c r="BG555" s="81">
        <v>0</v>
      </c>
      <c r="BH555" s="81">
        <v>0</v>
      </c>
      <c r="BI555" s="81">
        <v>4.8289999999999997</v>
      </c>
      <c r="BJ555" s="81">
        <v>0</v>
      </c>
      <c r="BK555" s="81">
        <v>0</v>
      </c>
      <c r="BL555" s="81">
        <v>0</v>
      </c>
      <c r="BM555" s="82"/>
      <c r="BN555" s="81">
        <v>0</v>
      </c>
      <c r="BO555" s="81">
        <v>0</v>
      </c>
      <c r="BP555" s="81">
        <v>1</v>
      </c>
      <c r="BQ555" s="81">
        <v>0</v>
      </c>
      <c r="BR555" s="81">
        <v>0</v>
      </c>
      <c r="BS555" s="81">
        <v>0</v>
      </c>
      <c r="BT555"/>
      <c r="BU555" s="80">
        <v>4.8289999999999997</v>
      </c>
      <c r="BV555" s="80">
        <v>0</v>
      </c>
      <c r="BW555" s="80">
        <v>0</v>
      </c>
      <c r="BX555" s="80">
        <v>0</v>
      </c>
      <c r="BY555" s="80">
        <v>0</v>
      </c>
      <c r="BZ555" s="80">
        <v>0</v>
      </c>
      <c r="CA555" s="80">
        <v>0</v>
      </c>
      <c r="CB555" s="80">
        <v>0</v>
      </c>
      <c r="CC555" s="80">
        <v>0</v>
      </c>
    </row>
    <row r="556" spans="1:81">
      <c r="A556" s="80" t="s">
        <v>2383</v>
      </c>
      <c r="B556" s="80">
        <v>441</v>
      </c>
      <c r="C556" s="80">
        <v>16</v>
      </c>
      <c r="D556" s="80">
        <v>26</v>
      </c>
      <c r="E556" s="80">
        <v>2019</v>
      </c>
      <c r="F556" s="80" t="s">
        <v>73</v>
      </c>
      <c r="G556" s="80" t="s">
        <v>2367</v>
      </c>
      <c r="H556" s="80" t="s">
        <v>2368</v>
      </c>
      <c r="I556" s="177"/>
      <c r="J556" s="81">
        <v>36.540676462391055</v>
      </c>
      <c r="K556" s="81">
        <v>1.168014288533735</v>
      </c>
      <c r="L556" s="81">
        <v>1.3496081129909479</v>
      </c>
      <c r="M556" s="81">
        <v>18.062621389278192</v>
      </c>
      <c r="N556" s="81">
        <v>18.298271679023749</v>
      </c>
      <c r="O556" s="81">
        <v>25.222478755458162</v>
      </c>
      <c r="P556" s="81">
        <v>24.079648730218796</v>
      </c>
      <c r="Q556" s="81">
        <v>1.3971487125966437</v>
      </c>
      <c r="R556" s="81">
        <v>0</v>
      </c>
      <c r="S556" s="81">
        <v>2.0720943324231533</v>
      </c>
      <c r="T556" s="82"/>
      <c r="U556" s="81">
        <v>2027761</v>
      </c>
      <c r="V556" s="81">
        <v>635</v>
      </c>
      <c r="W556" s="81">
        <v>36</v>
      </c>
      <c r="X556" s="81">
        <v>5062</v>
      </c>
      <c r="Y556" s="81">
        <v>11224</v>
      </c>
      <c r="Z556" s="81">
        <v>15791</v>
      </c>
      <c r="AA556" s="81">
        <v>5000</v>
      </c>
      <c r="AB556" s="81">
        <v>22641</v>
      </c>
      <c r="AC556" s="81">
        <v>0</v>
      </c>
      <c r="AD556" s="81">
        <v>2.0720943324231529</v>
      </c>
      <c r="AE556" s="82"/>
      <c r="AF556" s="81">
        <v>20276739.45640339</v>
      </c>
      <c r="AG556" s="81">
        <v>1045351.374722213</v>
      </c>
      <c r="AH556" s="81">
        <v>296087.10479194729</v>
      </c>
      <c r="AI556" s="81">
        <v>30355797.38757069</v>
      </c>
      <c r="AJ556" s="81">
        <v>36386938.913531974</v>
      </c>
      <c r="AK556" s="81">
        <v>0</v>
      </c>
      <c r="AL556" s="81">
        <v>0</v>
      </c>
      <c r="AM556" s="81">
        <v>3083533.7586432537</v>
      </c>
      <c r="AN556" s="81">
        <v>0</v>
      </c>
      <c r="AO556" s="81">
        <v>0</v>
      </c>
      <c r="AP556" s="82"/>
      <c r="AQ556" s="81">
        <v>549</v>
      </c>
      <c r="AR556" s="81">
        <v>192</v>
      </c>
      <c r="AS556" s="81">
        <v>0</v>
      </c>
      <c r="AT556" s="81">
        <v>0</v>
      </c>
      <c r="AU556" s="81">
        <v>0</v>
      </c>
      <c r="AV556" s="81">
        <v>0</v>
      </c>
      <c r="AW556" s="81" t="s">
        <v>564</v>
      </c>
      <c r="AX556" s="82"/>
      <c r="AY556" s="81">
        <v>2724.5900000000011</v>
      </c>
      <c r="AZ556" s="81">
        <v>16817.86</v>
      </c>
      <c r="BA556" s="81">
        <v>0</v>
      </c>
      <c r="BB556" s="81">
        <v>0</v>
      </c>
      <c r="BC556" s="81">
        <v>0</v>
      </c>
      <c r="BD556" s="81">
        <v>0</v>
      </c>
      <c r="BE556" s="81" t="s">
        <v>564</v>
      </c>
      <c r="BF556" s="82"/>
      <c r="BG556" s="81">
        <v>0</v>
      </c>
      <c r="BH556" s="81">
        <v>0</v>
      </c>
      <c r="BI556" s="81">
        <v>4.8</v>
      </c>
      <c r="BJ556" s="81">
        <v>0</v>
      </c>
      <c r="BK556" s="81">
        <v>0</v>
      </c>
      <c r="BL556" s="81">
        <v>0</v>
      </c>
      <c r="BM556" s="82"/>
      <c r="BN556" s="81">
        <v>0</v>
      </c>
      <c r="BO556" s="81">
        <v>0</v>
      </c>
      <c r="BP556" s="81">
        <v>1</v>
      </c>
      <c r="BQ556" s="81">
        <v>0</v>
      </c>
      <c r="BR556" s="81">
        <v>0</v>
      </c>
      <c r="BS556" s="81">
        <v>0</v>
      </c>
      <c r="BT556"/>
      <c r="BU556" s="80">
        <v>4.8</v>
      </c>
      <c r="BV556" s="80">
        <v>0</v>
      </c>
      <c r="BW556" s="80">
        <v>0</v>
      </c>
      <c r="BX556" s="80">
        <v>0</v>
      </c>
      <c r="BY556" s="80">
        <v>0</v>
      </c>
      <c r="BZ556" s="80">
        <v>0</v>
      </c>
      <c r="CA556" s="80">
        <v>0</v>
      </c>
      <c r="CB556" s="80">
        <v>0</v>
      </c>
      <c r="CC556" s="80">
        <v>0</v>
      </c>
    </row>
    <row r="557" spans="1:81">
      <c r="A557" s="80" t="s">
        <v>2384</v>
      </c>
      <c r="B557" s="80">
        <v>442</v>
      </c>
      <c r="C557" s="80">
        <v>17</v>
      </c>
      <c r="D557" s="80">
        <v>26</v>
      </c>
      <c r="E557" s="80">
        <v>2020</v>
      </c>
      <c r="F557" s="80" t="s">
        <v>218</v>
      </c>
      <c r="G557" s="80" t="s">
        <v>2367</v>
      </c>
      <c r="H557" s="80" t="s">
        <v>2368</v>
      </c>
      <c r="I557" s="177"/>
      <c r="J557" s="81">
        <v>22.944316582902541</v>
      </c>
      <c r="K557" s="81">
        <v>1.0403664620068966</v>
      </c>
      <c r="L557" s="81">
        <v>0.53866325380590618</v>
      </c>
      <c r="M557" s="81">
        <v>15.875657427395868</v>
      </c>
      <c r="N557" s="81">
        <v>21.149461507342718</v>
      </c>
      <c r="O557" s="81">
        <v>22.067672863369307</v>
      </c>
      <c r="P557" s="81">
        <v>22.322503233269092</v>
      </c>
      <c r="Q557" s="81">
        <v>1.3182985783850438</v>
      </c>
      <c r="R557" s="81">
        <v>0</v>
      </c>
      <c r="S557" s="81">
        <v>2.5081302491412001</v>
      </c>
      <c r="T557" s="82"/>
      <c r="U557" s="81">
        <v>1295242</v>
      </c>
      <c r="V557" s="81">
        <v>559</v>
      </c>
      <c r="W557" s="81">
        <v>19</v>
      </c>
      <c r="X557" s="81">
        <v>4685</v>
      </c>
      <c r="Y557" s="81">
        <v>11184</v>
      </c>
      <c r="Z557" s="81">
        <v>15769</v>
      </c>
      <c r="AA557" s="81">
        <v>5036</v>
      </c>
      <c r="AB557" s="81">
        <v>22358</v>
      </c>
      <c r="AC557" s="81">
        <v>0</v>
      </c>
      <c r="AD557" s="81">
        <v>2.5081302491412001</v>
      </c>
      <c r="AE557" s="82"/>
      <c r="AF557" s="81">
        <v>13170199.794080051</v>
      </c>
      <c r="AG557" s="81">
        <v>840093.52139156824</v>
      </c>
      <c r="AH557" s="81">
        <v>122574.14776735536</v>
      </c>
      <c r="AI557" s="81">
        <v>26438159.134477936</v>
      </c>
      <c r="AJ557" s="81">
        <v>40913203.404079489</v>
      </c>
      <c r="AK557" s="81"/>
      <c r="AL557" s="81"/>
      <c r="AM557" s="81">
        <v>2917967.4025609437</v>
      </c>
      <c r="AN557" s="81"/>
      <c r="AO557" s="81"/>
      <c r="AP557" s="82"/>
      <c r="AQ557" s="81">
        <v>574</v>
      </c>
      <c r="AR557" s="81">
        <v>196</v>
      </c>
      <c r="AS557" s="81">
        <v>0</v>
      </c>
      <c r="AT557" s="81">
        <v>0</v>
      </c>
      <c r="AU557" s="81">
        <v>0</v>
      </c>
      <c r="AV557" s="81">
        <v>0</v>
      </c>
      <c r="AW557" s="81">
        <v>0</v>
      </c>
      <c r="AX557" s="82"/>
      <c r="AY557" s="81">
        <v>2884.3700000000008</v>
      </c>
      <c r="AZ557" s="81">
        <v>20410.86</v>
      </c>
      <c r="BA557" s="81">
        <v>0</v>
      </c>
      <c r="BB557" s="81">
        <v>0</v>
      </c>
      <c r="BC557" s="81">
        <v>0</v>
      </c>
      <c r="BD557" s="81">
        <v>0</v>
      </c>
      <c r="BE557" s="81">
        <v>0</v>
      </c>
      <c r="BF557" s="82"/>
      <c r="BG557" s="81">
        <v>0</v>
      </c>
      <c r="BH557" s="81">
        <v>0</v>
      </c>
      <c r="BI557" s="81">
        <v>3.5880000000000001</v>
      </c>
      <c r="BJ557" s="81">
        <v>0</v>
      </c>
      <c r="BK557" s="81">
        <v>0</v>
      </c>
      <c r="BL557" s="81">
        <v>0</v>
      </c>
      <c r="BM557" s="82"/>
      <c r="BN557" s="81">
        <v>0</v>
      </c>
      <c r="BO557" s="81">
        <v>0</v>
      </c>
      <c r="BP557" s="81">
        <v>1</v>
      </c>
      <c r="BQ557" s="81">
        <v>0</v>
      </c>
      <c r="BR557" s="81">
        <v>0</v>
      </c>
      <c r="BS557" s="81">
        <v>0</v>
      </c>
      <c r="BT557"/>
      <c r="BU557" s="80">
        <v>3.5880000000000001</v>
      </c>
      <c r="BV557" s="80">
        <v>0</v>
      </c>
      <c r="BW557" s="80">
        <v>0</v>
      </c>
      <c r="BX557" s="80">
        <v>0</v>
      </c>
      <c r="BY557" s="80">
        <v>0</v>
      </c>
      <c r="BZ557" s="80">
        <v>0</v>
      </c>
      <c r="CA557" s="80">
        <v>0</v>
      </c>
      <c r="CB557" s="80">
        <v>0</v>
      </c>
      <c r="CC557" s="80">
        <v>0</v>
      </c>
    </row>
    <row r="558" spans="1:81">
      <c r="A558" s="80" t="s">
        <v>2385</v>
      </c>
      <c r="B558" s="80">
        <v>442</v>
      </c>
      <c r="C558" s="80">
        <v>18</v>
      </c>
      <c r="D558" s="80">
        <v>26</v>
      </c>
      <c r="E558" s="80">
        <v>2021</v>
      </c>
      <c r="F558" s="80" t="s">
        <v>75</v>
      </c>
      <c r="G558" s="174" t="s">
        <v>2367</v>
      </c>
      <c r="H558" s="80" t="s">
        <v>2368</v>
      </c>
      <c r="I558" s="177"/>
      <c r="J558" s="81">
        <v>30.495303747356921</v>
      </c>
      <c r="K558" s="81">
        <v>1.1244783774055831</v>
      </c>
      <c r="L558" s="81">
        <v>0.48946229609046649</v>
      </c>
      <c r="M558" s="81">
        <v>14.532051406083331</v>
      </c>
      <c r="N558" s="81">
        <v>18.927882963264409</v>
      </c>
      <c r="O558" s="81">
        <v>21.246637122110702</v>
      </c>
      <c r="P558" s="81">
        <v>22.885544775815401</v>
      </c>
      <c r="Q558" s="81">
        <v>1.3066706729487296</v>
      </c>
      <c r="R558" s="81">
        <v>0</v>
      </c>
      <c r="S558" s="81">
        <v>2.3614367537807972</v>
      </c>
      <c r="T558" s="82"/>
      <c r="U558" s="81">
        <v>1876817</v>
      </c>
      <c r="V558" s="81">
        <v>559</v>
      </c>
      <c r="W558" s="81">
        <v>19</v>
      </c>
      <c r="X558" s="81">
        <v>4685</v>
      </c>
      <c r="Y558" s="81">
        <v>11075</v>
      </c>
      <c r="Z558" s="81">
        <v>15633</v>
      </c>
      <c r="AA558" s="81">
        <v>5035</v>
      </c>
      <c r="AB558" s="81">
        <v>21898</v>
      </c>
      <c r="AC558" s="81">
        <v>0</v>
      </c>
      <c r="AD558" s="81">
        <v>2.3614367537807972</v>
      </c>
      <c r="AE558" s="82"/>
      <c r="AF558" s="81">
        <v>18202346.854736641</v>
      </c>
      <c r="AG558" s="81">
        <v>936732.16523056815</v>
      </c>
      <c r="AH558" s="81">
        <v>109704.40114422693</v>
      </c>
      <c r="AI558" s="81">
        <v>27949863.648462433</v>
      </c>
      <c r="AJ558" s="81">
        <v>42240286.673263088</v>
      </c>
      <c r="AK558" s="81">
        <v>0</v>
      </c>
      <c r="AL558" s="81">
        <v>0</v>
      </c>
      <c r="AM558" s="81">
        <v>2874416.615215268</v>
      </c>
      <c r="AN558" s="81">
        <v>0</v>
      </c>
      <c r="AO558" s="81">
        <v>0</v>
      </c>
      <c r="AP558" s="82"/>
      <c r="AQ558" s="81">
        <v>600</v>
      </c>
      <c r="AR558" s="81">
        <v>197</v>
      </c>
      <c r="AS558" s="81">
        <v>0</v>
      </c>
      <c r="AT558" s="81">
        <v>0</v>
      </c>
      <c r="AU558" s="81">
        <v>0</v>
      </c>
      <c r="AV558" s="81">
        <v>0</v>
      </c>
      <c r="AW558" s="81"/>
      <c r="AX558" s="82"/>
      <c r="AY558" s="81">
        <v>3052.5600000000009</v>
      </c>
      <c r="AZ558" s="81">
        <v>20460.36</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2386</v>
      </c>
      <c r="B559" s="80">
        <v>442</v>
      </c>
      <c r="C559" s="80">
        <v>19</v>
      </c>
      <c r="D559" s="80">
        <v>26</v>
      </c>
      <c r="E559" s="80">
        <v>2022</v>
      </c>
      <c r="F559" s="80" t="s">
        <v>568</v>
      </c>
      <c r="G559" s="174" t="s">
        <v>2367</v>
      </c>
      <c r="H559" s="80" t="s">
        <v>2368</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634</v>
      </c>
      <c r="AR559" s="81">
        <v>197</v>
      </c>
      <c r="AS559" s="81">
        <v>0</v>
      </c>
      <c r="AT559" s="81">
        <v>0</v>
      </c>
      <c r="AU559" s="81">
        <v>0</v>
      </c>
      <c r="AV559" s="81">
        <v>0</v>
      </c>
      <c r="AW559" s="81"/>
      <c r="AX559" s="82"/>
      <c r="AY559" s="81">
        <v>3262.1800000000012</v>
      </c>
      <c r="AZ559" s="81">
        <v>20498.86</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2415</v>
      </c>
      <c r="B560" s="80">
        <v>511</v>
      </c>
      <c r="C560" s="80">
        <v>1</v>
      </c>
      <c r="D560" s="80">
        <v>31</v>
      </c>
      <c r="E560" s="80">
        <v>1990</v>
      </c>
      <c r="F560" s="80" t="s">
        <v>562</v>
      </c>
      <c r="G560" s="80" t="s">
        <v>2416</v>
      </c>
      <c r="H560" s="80" t="s">
        <v>2417</v>
      </c>
      <c r="I560" s="177"/>
      <c r="J560" s="81">
        <v>6730.0414515350622</v>
      </c>
      <c r="K560" s="81">
        <v>308.94192562057123</v>
      </c>
      <c r="L560" s="81">
        <v>350.96098285343186</v>
      </c>
      <c r="M560" s="81">
        <v>1583.4558443304436</v>
      </c>
      <c r="N560" s="81">
        <v>2092.6898418216151</v>
      </c>
      <c r="O560" s="81">
        <v>1821.4094357114413</v>
      </c>
      <c r="P560" s="81">
        <v>1914.356520785366</v>
      </c>
      <c r="Q560" s="81">
        <v>127.41156352743694</v>
      </c>
      <c r="R560" s="81">
        <v>0</v>
      </c>
      <c r="S560" s="81">
        <v>126.12688999999997</v>
      </c>
      <c r="T560" s="82"/>
      <c r="U560" s="81">
        <v>562780872</v>
      </c>
      <c r="V560" s="81">
        <v>82930</v>
      </c>
      <c r="W560" s="81">
        <v>4641</v>
      </c>
      <c r="X560" s="81">
        <v>557180</v>
      </c>
      <c r="Y560" s="81">
        <v>603498</v>
      </c>
      <c r="Z560" s="81">
        <v>749167</v>
      </c>
      <c r="AA560" s="81">
        <v>464827</v>
      </c>
      <c r="AB560" s="81">
        <v>2068731</v>
      </c>
      <c r="AC560" s="81">
        <v>0</v>
      </c>
      <c r="AD560" s="81">
        <v>126.12688999999996</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2418</v>
      </c>
      <c r="B561" s="80">
        <v>512</v>
      </c>
      <c r="C561" s="80">
        <v>2</v>
      </c>
      <c r="D561" s="80">
        <v>31</v>
      </c>
      <c r="E561" s="80">
        <v>2005</v>
      </c>
      <c r="F561" s="80" t="s">
        <v>565</v>
      </c>
      <c r="G561" s="80" t="s">
        <v>2416</v>
      </c>
      <c r="H561" s="80" t="s">
        <v>2417</v>
      </c>
      <c r="I561" s="177"/>
      <c r="J561" s="81">
        <v>5824.4224807737282</v>
      </c>
      <c r="K561" s="81">
        <v>215.24956998929338</v>
      </c>
      <c r="L561" s="81">
        <v>308.81249901354749</v>
      </c>
      <c r="M561" s="81">
        <v>2871.599166124503</v>
      </c>
      <c r="N561" s="81">
        <v>2911.178571126859</v>
      </c>
      <c r="O561" s="81">
        <v>2615.4974459145101</v>
      </c>
      <c r="P561" s="81">
        <v>1927.612439217218</v>
      </c>
      <c r="Q561" s="81">
        <v>124.01630815378715</v>
      </c>
      <c r="R561" s="81">
        <v>0</v>
      </c>
      <c r="S561" s="81">
        <v>266.10980636791999</v>
      </c>
      <c r="T561" s="82"/>
      <c r="U561" s="81">
        <v>508801607</v>
      </c>
      <c r="V561" s="81">
        <v>78290</v>
      </c>
      <c r="W561" s="81">
        <v>4284</v>
      </c>
      <c r="X561" s="81">
        <v>535793</v>
      </c>
      <c r="Y561" s="81">
        <v>717915</v>
      </c>
      <c r="Z561" s="81">
        <v>1244888</v>
      </c>
      <c r="AA561" s="81">
        <v>383325</v>
      </c>
      <c r="AB561" s="81">
        <v>2105011</v>
      </c>
      <c r="AC561" s="81">
        <v>0</v>
      </c>
      <c r="AD561" s="81">
        <v>266.10980636792004</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2419</v>
      </c>
      <c r="B562" s="80">
        <v>513</v>
      </c>
      <c r="C562" s="80">
        <v>3</v>
      </c>
      <c r="D562" s="80">
        <v>31</v>
      </c>
      <c r="E562" s="80">
        <v>2006</v>
      </c>
      <c r="F562" s="80" t="s">
        <v>566</v>
      </c>
      <c r="G562" s="80" t="s">
        <v>2416</v>
      </c>
      <c r="H562" s="80" t="s">
        <v>2417</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2420</v>
      </c>
      <c r="B563" s="80">
        <v>514</v>
      </c>
      <c r="C563" s="80">
        <v>4</v>
      </c>
      <c r="D563" s="80">
        <v>31</v>
      </c>
      <c r="E563" s="80">
        <v>2007</v>
      </c>
      <c r="F563" s="80" t="s">
        <v>567</v>
      </c>
      <c r="G563" s="80" t="s">
        <v>2416</v>
      </c>
      <c r="H563" s="80" t="s">
        <v>2417</v>
      </c>
      <c r="I563" s="177"/>
      <c r="J563" s="81">
        <v>5477.8674215571709</v>
      </c>
      <c r="K563" s="81">
        <v>200.22335229890137</v>
      </c>
      <c r="L563" s="81">
        <v>273.86707218183807</v>
      </c>
      <c r="M563" s="81">
        <v>2853.7238242894887</v>
      </c>
      <c r="N563" s="81">
        <v>3142.1654398360924</v>
      </c>
      <c r="O563" s="81">
        <v>2541.2291020823805</v>
      </c>
      <c r="P563" s="81">
        <v>1921.8369123008531</v>
      </c>
      <c r="Q563" s="81">
        <v>130.34854840923612</v>
      </c>
      <c r="R563" s="81">
        <v>0</v>
      </c>
      <c r="S563" s="81">
        <v>254.45356080954002</v>
      </c>
      <c r="T563" s="82"/>
      <c r="U563" s="81">
        <v>587861720</v>
      </c>
      <c r="V563" s="81">
        <v>71799</v>
      </c>
      <c r="W563" s="81">
        <v>4604</v>
      </c>
      <c r="X563" s="81">
        <v>639299</v>
      </c>
      <c r="Y563" s="81">
        <v>732298</v>
      </c>
      <c r="Z563" s="81">
        <v>1257378</v>
      </c>
      <c r="AA563" s="81">
        <v>376351</v>
      </c>
      <c r="AB563" s="81">
        <v>2095484</v>
      </c>
      <c r="AC563" s="81">
        <v>0</v>
      </c>
      <c r="AD563" s="81">
        <v>254.45356080953997</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2421</v>
      </c>
      <c r="B564" s="80">
        <v>515</v>
      </c>
      <c r="C564" s="80">
        <v>5</v>
      </c>
      <c r="D564" s="80">
        <v>31</v>
      </c>
      <c r="E564" s="80">
        <v>2008</v>
      </c>
      <c r="F564" s="80" t="s">
        <v>84</v>
      </c>
      <c r="G564" s="80" t="s">
        <v>2416</v>
      </c>
      <c r="H564" s="80" t="s">
        <v>2417</v>
      </c>
      <c r="I564" s="177"/>
      <c r="J564" s="81">
        <v>5114.591148102626</v>
      </c>
      <c r="K564" s="81">
        <v>149.00254742071246</v>
      </c>
      <c r="L564" s="81">
        <v>236.97755661051787</v>
      </c>
      <c r="M564" s="81">
        <v>3023.6970286579162</v>
      </c>
      <c r="N564" s="81">
        <v>3276.5209648081427</v>
      </c>
      <c r="O564" s="81">
        <v>2459.5906272264688</v>
      </c>
      <c r="P564" s="81">
        <v>1869.2672605665243</v>
      </c>
      <c r="Q564" s="81">
        <v>127.86972839808809</v>
      </c>
      <c r="R564" s="81">
        <v>0</v>
      </c>
      <c r="S564" s="81">
        <v>283.06788269409395</v>
      </c>
      <c r="T564" s="82"/>
      <c r="U564" s="81">
        <v>595901993</v>
      </c>
      <c r="V564" s="81">
        <v>71799</v>
      </c>
      <c r="W564" s="81">
        <v>4604</v>
      </c>
      <c r="X564" s="81">
        <v>639299</v>
      </c>
      <c r="Y564" s="81">
        <v>738663</v>
      </c>
      <c r="Z564" s="81">
        <v>1259698</v>
      </c>
      <c r="AA564" s="81">
        <v>366474</v>
      </c>
      <c r="AB564" s="81">
        <v>2089413</v>
      </c>
      <c r="AC564" s="81">
        <v>0</v>
      </c>
      <c r="AD564" s="81">
        <v>283.06788269409401</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2422</v>
      </c>
      <c r="B565" s="80">
        <v>516</v>
      </c>
      <c r="C565" s="80">
        <v>6</v>
      </c>
      <c r="D565" s="80">
        <v>31</v>
      </c>
      <c r="E565" s="80">
        <v>2009</v>
      </c>
      <c r="F565" s="80" t="s">
        <v>85</v>
      </c>
      <c r="G565" s="80" t="s">
        <v>2416</v>
      </c>
      <c r="H565" s="80" t="s">
        <v>2417</v>
      </c>
      <c r="I565" s="177"/>
      <c r="J565" s="81">
        <v>4514.8362826381835</v>
      </c>
      <c r="K565" s="81">
        <v>154.38811003695349</v>
      </c>
      <c r="L565" s="81">
        <v>276.51027248189229</v>
      </c>
      <c r="M565" s="81">
        <v>3140.8476293122158</v>
      </c>
      <c r="N565" s="81">
        <v>3042.635390856487</v>
      </c>
      <c r="O565" s="81">
        <v>2500.1996733993356</v>
      </c>
      <c r="P565" s="81">
        <v>1773.0733323595909</v>
      </c>
      <c r="Q565" s="81">
        <v>121.44206657076504</v>
      </c>
      <c r="R565" s="81">
        <v>0</v>
      </c>
      <c r="S565" s="81">
        <v>251.57119151430228</v>
      </c>
      <c r="T565" s="82"/>
      <c r="U565" s="81">
        <v>456908248</v>
      </c>
      <c r="V565" s="81">
        <v>72925</v>
      </c>
      <c r="W565" s="81">
        <v>7130</v>
      </c>
      <c r="X565" s="81">
        <v>680627</v>
      </c>
      <c r="Y565" s="81">
        <v>745569</v>
      </c>
      <c r="Z565" s="81">
        <v>1263912</v>
      </c>
      <c r="AA565" s="81">
        <v>356866</v>
      </c>
      <c r="AB565" s="81">
        <v>2083118</v>
      </c>
      <c r="AC565" s="81">
        <v>0</v>
      </c>
      <c r="AD565" s="81">
        <v>251.57119151430237</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125.235</v>
      </c>
      <c r="BI565" s="81">
        <v>4669.5409999999993</v>
      </c>
      <c r="BJ565" s="81">
        <v>0</v>
      </c>
      <c r="BK565" s="81">
        <v>511.59700000000004</v>
      </c>
      <c r="BL565" s="81">
        <v>0</v>
      </c>
      <c r="BM565" s="82"/>
      <c r="BN565" s="81">
        <v>0</v>
      </c>
      <c r="BO565" s="81">
        <v>1</v>
      </c>
      <c r="BP565" s="81">
        <v>254</v>
      </c>
      <c r="BQ565" s="81">
        <v>0</v>
      </c>
      <c r="BR565" s="81">
        <v>62</v>
      </c>
      <c r="BS565" s="81">
        <v>0</v>
      </c>
      <c r="BT565"/>
      <c r="BU565" s="80"/>
      <c r="BV565" s="80"/>
      <c r="BW565" s="80"/>
      <c r="BX565" s="80"/>
      <c r="BY565" s="80"/>
      <c r="BZ565" s="80"/>
      <c r="CA565" s="80"/>
      <c r="CB565" s="80"/>
      <c r="CC565" s="80"/>
    </row>
    <row r="566" spans="1:81">
      <c r="A566" s="80" t="s">
        <v>2423</v>
      </c>
      <c r="B566" s="80">
        <v>517</v>
      </c>
      <c r="C566" s="80">
        <v>7</v>
      </c>
      <c r="D566" s="80">
        <v>31</v>
      </c>
      <c r="E566" s="80">
        <v>2010</v>
      </c>
      <c r="F566" s="80" t="s">
        <v>86</v>
      </c>
      <c r="G566" s="80" t="s">
        <v>2416</v>
      </c>
      <c r="H566" s="80" t="s">
        <v>2417</v>
      </c>
      <c r="I566" s="177"/>
      <c r="J566" s="81">
        <v>5084.6706511429611</v>
      </c>
      <c r="K566" s="81">
        <v>163.40974268856209</v>
      </c>
      <c r="L566" s="81">
        <v>329.30867871626936</v>
      </c>
      <c r="M566" s="81">
        <v>3211.3326334133726</v>
      </c>
      <c r="N566" s="81">
        <v>3433.4430326583856</v>
      </c>
      <c r="O566" s="81">
        <v>2496.4582974248979</v>
      </c>
      <c r="P566" s="81">
        <v>1777.7729105820385</v>
      </c>
      <c r="Q566" s="81">
        <v>126.34755181279104</v>
      </c>
      <c r="R566" s="81">
        <v>0</v>
      </c>
      <c r="S566" s="81">
        <v>268.19872070021</v>
      </c>
      <c r="T566" s="82"/>
      <c r="U566" s="81">
        <v>482752505</v>
      </c>
      <c r="V566" s="81">
        <v>72925</v>
      </c>
      <c r="W566" s="81">
        <v>7130</v>
      </c>
      <c r="X566" s="81">
        <v>680627</v>
      </c>
      <c r="Y566" s="81">
        <v>751299</v>
      </c>
      <c r="Z566" s="81">
        <v>1267885</v>
      </c>
      <c r="AA566" s="81">
        <v>348876</v>
      </c>
      <c r="AB566" s="81">
        <v>2076675</v>
      </c>
      <c r="AC566" s="81">
        <v>0</v>
      </c>
      <c r="AD566" s="81">
        <v>268.19872070021</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92.686999999999998</v>
      </c>
      <c r="BI566" s="81">
        <v>5007.652</v>
      </c>
      <c r="BJ566" s="81">
        <v>0</v>
      </c>
      <c r="BK566" s="81">
        <v>457.25799999999992</v>
      </c>
      <c r="BL566" s="81">
        <v>0</v>
      </c>
      <c r="BM566" s="82"/>
      <c r="BN566" s="81">
        <v>0</v>
      </c>
      <c r="BO566" s="81">
        <v>1</v>
      </c>
      <c r="BP566" s="81">
        <v>264</v>
      </c>
      <c r="BQ566" s="81">
        <v>0</v>
      </c>
      <c r="BR566" s="81">
        <v>61</v>
      </c>
      <c r="BS566" s="81">
        <v>0</v>
      </c>
      <c r="BT566"/>
      <c r="BU566" s="80">
        <v>4188.1769999999997</v>
      </c>
      <c r="BV566" s="80">
        <v>1080.03</v>
      </c>
      <c r="BW566" s="80">
        <v>272.39100000000002</v>
      </c>
      <c r="BX566" s="80">
        <v>0.64500000000000002</v>
      </c>
      <c r="BY566" s="80">
        <v>1.631</v>
      </c>
      <c r="BZ566" s="80">
        <v>0</v>
      </c>
      <c r="CA566" s="80">
        <v>9.4060000000000006</v>
      </c>
      <c r="CB566" s="80">
        <v>5.3170000000000002</v>
      </c>
      <c r="CC566" s="80">
        <v>0</v>
      </c>
    </row>
    <row r="567" spans="1:81">
      <c r="A567" s="80" t="s">
        <v>2424</v>
      </c>
      <c r="B567" s="80">
        <v>518</v>
      </c>
      <c r="C567" s="80">
        <v>8</v>
      </c>
      <c r="D567" s="80">
        <v>31</v>
      </c>
      <c r="E567" s="80">
        <v>2011</v>
      </c>
      <c r="F567" s="80" t="s">
        <v>87</v>
      </c>
      <c r="G567" s="80" t="s">
        <v>2416</v>
      </c>
      <c r="H567" s="80" t="s">
        <v>2417</v>
      </c>
      <c r="I567" s="177"/>
      <c r="J567" s="81">
        <v>5179.5114149001874</v>
      </c>
      <c r="K567" s="81">
        <v>213.02359063924627</v>
      </c>
      <c r="L567" s="81">
        <v>277.56947563345182</v>
      </c>
      <c r="M567" s="81">
        <v>3676.1099481240262</v>
      </c>
      <c r="N567" s="81">
        <v>3422.7531754615902</v>
      </c>
      <c r="O567" s="81">
        <v>2467.5286335311694</v>
      </c>
      <c r="P567" s="81">
        <v>1708.2768017010185</v>
      </c>
      <c r="Q567" s="81">
        <v>145.19486498807672</v>
      </c>
      <c r="R567" s="81">
        <v>0</v>
      </c>
      <c r="S567" s="81">
        <v>253.62491386571639</v>
      </c>
      <c r="T567" s="82"/>
      <c r="U567" s="81">
        <v>488847308</v>
      </c>
      <c r="V567" s="81">
        <v>72925</v>
      </c>
      <c r="W567" s="81">
        <v>7130</v>
      </c>
      <c r="X567" s="81">
        <v>680627</v>
      </c>
      <c r="Y567" s="81">
        <v>757371</v>
      </c>
      <c r="Z567" s="81">
        <v>1280418</v>
      </c>
      <c r="AA567" s="81">
        <v>345214</v>
      </c>
      <c r="AB567" s="81">
        <v>2068942</v>
      </c>
      <c r="AC567" s="81">
        <v>0</v>
      </c>
      <c r="AD567" s="81">
        <v>253.62491386571642</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106.03</v>
      </c>
      <c r="BI567" s="81">
        <v>5005.0550000000003</v>
      </c>
      <c r="BJ567" s="81">
        <v>0</v>
      </c>
      <c r="BK567" s="81">
        <v>546.34799999999996</v>
      </c>
      <c r="BL567" s="81">
        <v>0</v>
      </c>
      <c r="BM567" s="82"/>
      <c r="BN567" s="81">
        <v>0</v>
      </c>
      <c r="BO567" s="81">
        <v>2</v>
      </c>
      <c r="BP567" s="81">
        <v>266</v>
      </c>
      <c r="BQ567" s="81">
        <v>0</v>
      </c>
      <c r="BR567" s="81">
        <v>70</v>
      </c>
      <c r="BS567" s="81">
        <v>0</v>
      </c>
      <c r="BT567"/>
      <c r="BU567" s="80">
        <v>4117.3559999999998</v>
      </c>
      <c r="BV567" s="80">
        <v>1103.43</v>
      </c>
      <c r="BW567" s="80">
        <v>367.42</v>
      </c>
      <c r="BX567" s="80">
        <v>6.0510000000000002</v>
      </c>
      <c r="BY567" s="80">
        <v>48.686</v>
      </c>
      <c r="BZ567" s="80">
        <v>0</v>
      </c>
      <c r="CA567" s="80">
        <v>9.0739999999999998</v>
      </c>
      <c r="CB567" s="80">
        <v>5.4160000000000004</v>
      </c>
      <c r="CC567" s="80">
        <v>0</v>
      </c>
    </row>
    <row r="568" spans="1:81">
      <c r="A568" s="80" t="s">
        <v>2425</v>
      </c>
      <c r="B568" s="80">
        <v>519</v>
      </c>
      <c r="C568" s="80">
        <v>9</v>
      </c>
      <c r="D568" s="80">
        <v>31</v>
      </c>
      <c r="E568" s="80">
        <v>2012</v>
      </c>
      <c r="F568" s="80" t="s">
        <v>88</v>
      </c>
      <c r="G568" s="80" t="s">
        <v>2416</v>
      </c>
      <c r="H568" s="80" t="s">
        <v>2417</v>
      </c>
      <c r="I568" s="177"/>
      <c r="J568" s="81">
        <v>4907.3342645534567</v>
      </c>
      <c r="K568" s="81">
        <v>192.27587236110855</v>
      </c>
      <c r="L568" s="81">
        <v>269.68042384406044</v>
      </c>
      <c r="M568" s="81">
        <v>3573.2523887137868</v>
      </c>
      <c r="N568" s="81">
        <v>3421.7699864322258</v>
      </c>
      <c r="O568" s="81">
        <v>2468.980247138169</v>
      </c>
      <c r="P568" s="81">
        <v>1686.2305391929963</v>
      </c>
      <c r="Q568" s="81">
        <v>160.33834694252107</v>
      </c>
      <c r="R568" s="81">
        <v>0</v>
      </c>
      <c r="S568" s="81">
        <v>251.88492865881778</v>
      </c>
      <c r="T568" s="82"/>
      <c r="U568" s="81">
        <v>500815819</v>
      </c>
      <c r="V568" s="81">
        <v>72925</v>
      </c>
      <c r="W568" s="81">
        <v>7130</v>
      </c>
      <c r="X568" s="81">
        <v>680627</v>
      </c>
      <c r="Y568" s="81">
        <v>787440</v>
      </c>
      <c r="Z568" s="81">
        <v>1291333</v>
      </c>
      <c r="AA568" s="81">
        <v>338831</v>
      </c>
      <c r="AB568" s="81">
        <v>2102879</v>
      </c>
      <c r="AC568" s="81">
        <v>0</v>
      </c>
      <c r="AD568" s="81">
        <v>251.88492865881784</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147.79300000000001</v>
      </c>
      <c r="BI568" s="81">
        <v>4896.3829999999998</v>
      </c>
      <c r="BJ568" s="81">
        <v>0</v>
      </c>
      <c r="BK568" s="81">
        <v>545.98099999999999</v>
      </c>
      <c r="BL568" s="81">
        <v>0</v>
      </c>
      <c r="BM568" s="82"/>
      <c r="BN568" s="81">
        <v>0</v>
      </c>
      <c r="BO568" s="81">
        <v>2</v>
      </c>
      <c r="BP568" s="81">
        <v>266</v>
      </c>
      <c r="BQ568" s="81">
        <v>0</v>
      </c>
      <c r="BR568" s="81">
        <v>68</v>
      </c>
      <c r="BS568" s="81">
        <v>0</v>
      </c>
      <c r="BT568"/>
      <c r="BU568" s="80">
        <v>4090.384</v>
      </c>
      <c r="BV568" s="80">
        <v>1063.45</v>
      </c>
      <c r="BW568" s="80">
        <v>372.74299999999999</v>
      </c>
      <c r="BX568" s="80">
        <v>12.317</v>
      </c>
      <c r="BY568" s="80">
        <v>51.262999999999998</v>
      </c>
      <c r="BZ568" s="80">
        <v>0</v>
      </c>
      <c r="CA568" s="80">
        <v>0</v>
      </c>
      <c r="CB568" s="80">
        <v>0</v>
      </c>
      <c r="CC568" s="80">
        <v>0</v>
      </c>
    </row>
    <row r="569" spans="1:81">
      <c r="A569" s="80" t="s">
        <v>2426</v>
      </c>
      <c r="B569" s="80">
        <v>520</v>
      </c>
      <c r="C569" s="80">
        <v>10</v>
      </c>
      <c r="D569" s="80">
        <v>31</v>
      </c>
      <c r="E569" s="80">
        <v>2013</v>
      </c>
      <c r="F569" s="80" t="s">
        <v>89</v>
      </c>
      <c r="G569" s="80" t="s">
        <v>2416</v>
      </c>
      <c r="H569" s="80" t="s">
        <v>2417</v>
      </c>
      <c r="I569" s="177"/>
      <c r="J569" s="81">
        <v>5354.8148002401858</v>
      </c>
      <c r="K569" s="81">
        <v>155.23141558609132</v>
      </c>
      <c r="L569" s="81">
        <v>261.44803851212248</v>
      </c>
      <c r="M569" s="81">
        <v>3642.5401172966904</v>
      </c>
      <c r="N569" s="81">
        <v>3224.7036402797885</v>
      </c>
      <c r="O569" s="81">
        <v>2387.0316620796511</v>
      </c>
      <c r="P569" s="81">
        <v>1671.5735748173122</v>
      </c>
      <c r="Q569" s="81">
        <v>162.30695508743682</v>
      </c>
      <c r="R569" s="81">
        <v>0</v>
      </c>
      <c r="S569" s="81">
        <v>283.07507224078404</v>
      </c>
      <c r="T569" s="82"/>
      <c r="U569" s="81">
        <v>479743115</v>
      </c>
      <c r="V569" s="81">
        <v>72925</v>
      </c>
      <c r="W569" s="81">
        <v>7130</v>
      </c>
      <c r="X569" s="81">
        <v>680627</v>
      </c>
      <c r="Y569" s="81">
        <v>792656</v>
      </c>
      <c r="Z569" s="81">
        <v>1304214</v>
      </c>
      <c r="AA569" s="81">
        <v>334625</v>
      </c>
      <c r="AB569" s="81">
        <v>2098176</v>
      </c>
      <c r="AC569" s="81">
        <v>0</v>
      </c>
      <c r="AD569" s="81">
        <v>283.07507224078404</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12.898999999999999</v>
      </c>
      <c r="BH569" s="81">
        <v>126.367</v>
      </c>
      <c r="BI569" s="81">
        <v>5041.5829999999996</v>
      </c>
      <c r="BJ569" s="81">
        <v>0</v>
      </c>
      <c r="BK569" s="81">
        <v>519.41800000000001</v>
      </c>
      <c r="BL569" s="81">
        <v>0</v>
      </c>
      <c r="BM569" s="82"/>
      <c r="BN569" s="81">
        <v>2</v>
      </c>
      <c r="BO569" s="81">
        <v>1</v>
      </c>
      <c r="BP569" s="81">
        <v>265</v>
      </c>
      <c r="BQ569" s="81">
        <v>0</v>
      </c>
      <c r="BR569" s="81">
        <v>65</v>
      </c>
      <c r="BS569" s="81">
        <v>0</v>
      </c>
      <c r="BT569"/>
      <c r="BU569" s="80">
        <v>4124.8810000000003</v>
      </c>
      <c r="BV569" s="80">
        <v>1137.2929999999999</v>
      </c>
      <c r="BW569" s="80">
        <v>362.69400000000002</v>
      </c>
      <c r="BX569" s="80">
        <v>12.384</v>
      </c>
      <c r="BY569" s="80">
        <v>63.012999999999998</v>
      </c>
      <c r="BZ569" s="80">
        <v>0</v>
      </c>
      <c r="CA569" s="80">
        <v>0</v>
      </c>
      <c r="CB569" s="80">
        <v>2E-3</v>
      </c>
      <c r="CC569" s="80">
        <v>0</v>
      </c>
    </row>
    <row r="570" spans="1:81">
      <c r="A570" s="80" t="s">
        <v>2427</v>
      </c>
      <c r="B570" s="80">
        <v>521</v>
      </c>
      <c r="C570" s="80">
        <v>11</v>
      </c>
      <c r="D570" s="80">
        <v>31</v>
      </c>
      <c r="E570" s="80">
        <v>2014</v>
      </c>
      <c r="F570" s="80" t="s">
        <v>90</v>
      </c>
      <c r="G570" s="80" t="s">
        <v>2416</v>
      </c>
      <c r="H570" s="80" t="s">
        <v>2417</v>
      </c>
      <c r="I570" s="177"/>
      <c r="J570" s="81">
        <v>4696.3525818774633</v>
      </c>
      <c r="K570" s="81">
        <v>154.05052871078638</v>
      </c>
      <c r="L570" s="81">
        <v>210.45835593289542</v>
      </c>
      <c r="M570" s="81">
        <v>3329.1176895133876</v>
      </c>
      <c r="N570" s="81">
        <v>3203.38641968408</v>
      </c>
      <c r="O570" s="81">
        <v>2280.10486888786</v>
      </c>
      <c r="P570" s="81">
        <v>1661.3170148120471</v>
      </c>
      <c r="Q570" s="81">
        <v>154.94087465175366</v>
      </c>
      <c r="R570" s="81">
        <v>0</v>
      </c>
      <c r="S570" s="81">
        <v>281.78136880888957</v>
      </c>
      <c r="T570" s="82"/>
      <c r="U570" s="81">
        <v>510117773</v>
      </c>
      <c r="V570" s="81">
        <v>62128</v>
      </c>
      <c r="W570" s="81">
        <v>7233</v>
      </c>
      <c r="X570" s="81">
        <v>665734</v>
      </c>
      <c r="Y570" s="81">
        <v>798069</v>
      </c>
      <c r="Z570" s="81">
        <v>1312082</v>
      </c>
      <c r="AA570" s="81">
        <v>330851</v>
      </c>
      <c r="AB570" s="81">
        <v>2087595</v>
      </c>
      <c r="AC570" s="81">
        <v>0</v>
      </c>
      <c r="AD570" s="81">
        <v>281.78136880888962</v>
      </c>
      <c r="AE570" s="82"/>
      <c r="AF570" s="81">
        <v>5137220385.9583626</v>
      </c>
      <c r="AG570" s="81">
        <v>125859870.17126712</v>
      </c>
      <c r="AH570" s="81">
        <v>50871067.666357495</v>
      </c>
      <c r="AI570" s="81">
        <v>4356323622.2450247</v>
      </c>
      <c r="AJ570" s="81">
        <v>4395462631.1627216</v>
      </c>
      <c r="AK570" s="81">
        <v>0</v>
      </c>
      <c r="AL570" s="81">
        <v>0</v>
      </c>
      <c r="AM570" s="81">
        <v>286595598.11914986</v>
      </c>
      <c r="AN570" s="81">
        <v>0</v>
      </c>
      <c r="AO570" s="81">
        <v>0</v>
      </c>
      <c r="AP570" s="82"/>
      <c r="AQ570" s="81">
        <v>43106</v>
      </c>
      <c r="AR570" s="81">
        <v>10102</v>
      </c>
      <c r="AS570" s="81">
        <v>1</v>
      </c>
      <c r="AT570" s="81">
        <v>11</v>
      </c>
      <c r="AU570" s="81">
        <v>0</v>
      </c>
      <c r="AV570" s="81">
        <v>6</v>
      </c>
      <c r="AW570" s="81" t="s">
        <v>564</v>
      </c>
      <c r="AX570" s="82"/>
      <c r="AY570" s="81">
        <v>183145.21000000002</v>
      </c>
      <c r="AZ570" s="81">
        <v>360536.70000000013</v>
      </c>
      <c r="BA570" s="81">
        <v>9200</v>
      </c>
      <c r="BB570" s="81">
        <v>14039.9</v>
      </c>
      <c r="BC570" s="81">
        <v>0</v>
      </c>
      <c r="BD570" s="81">
        <v>17217.5</v>
      </c>
      <c r="BE570" s="81" t="s">
        <v>564</v>
      </c>
      <c r="BF570" s="82"/>
      <c r="BG570" s="81">
        <v>13.842000000000001</v>
      </c>
      <c r="BH570" s="81">
        <v>138.87200000000001</v>
      </c>
      <c r="BI570" s="81">
        <v>4910.1059999999998</v>
      </c>
      <c r="BJ570" s="81">
        <v>0</v>
      </c>
      <c r="BK570" s="81">
        <v>506.78700000000003</v>
      </c>
      <c r="BL570" s="81">
        <v>0</v>
      </c>
      <c r="BM570" s="82"/>
      <c r="BN570" s="81">
        <v>2</v>
      </c>
      <c r="BO570" s="81">
        <v>2</v>
      </c>
      <c r="BP570" s="81">
        <v>268</v>
      </c>
      <c r="BQ570" s="81">
        <v>0</v>
      </c>
      <c r="BR570" s="81">
        <v>67</v>
      </c>
      <c r="BS570" s="81">
        <v>0</v>
      </c>
      <c r="BT570"/>
      <c r="BU570" s="80">
        <v>4039.8649999999998</v>
      </c>
      <c r="BV570" s="80">
        <v>1103.8209999999999</v>
      </c>
      <c r="BW570" s="80">
        <v>354.435</v>
      </c>
      <c r="BX570" s="80">
        <v>6.3579999999999997</v>
      </c>
      <c r="BY570" s="80">
        <v>65.128</v>
      </c>
      <c r="BZ570" s="80">
        <v>0</v>
      </c>
      <c r="CA570" s="80">
        <v>0</v>
      </c>
      <c r="CB570" s="80">
        <v>0</v>
      </c>
      <c r="CC570" s="80">
        <v>0</v>
      </c>
    </row>
    <row r="571" spans="1:81">
      <c r="A571" s="80" t="s">
        <v>2428</v>
      </c>
      <c r="B571" s="80">
        <v>522</v>
      </c>
      <c r="C571" s="80">
        <v>12</v>
      </c>
      <c r="D571" s="80">
        <v>31</v>
      </c>
      <c r="E571" s="80">
        <v>2015</v>
      </c>
      <c r="F571" s="80" t="s">
        <v>91</v>
      </c>
      <c r="G571" s="80" t="s">
        <v>2416</v>
      </c>
      <c r="H571" s="80" t="s">
        <v>2417</v>
      </c>
      <c r="I571" s="177"/>
      <c r="J571" s="81">
        <v>4573.138463732852</v>
      </c>
      <c r="K571" s="81">
        <v>151.71366424117556</v>
      </c>
      <c r="L571" s="81">
        <v>187.79687392488842</v>
      </c>
      <c r="M571" s="81">
        <v>4342.5794747501004</v>
      </c>
      <c r="N571" s="81">
        <v>3067.6738000310052</v>
      </c>
      <c r="O571" s="81">
        <v>2264.8230921484483</v>
      </c>
      <c r="P571" s="81">
        <v>1644.6738100389973</v>
      </c>
      <c r="Q571" s="81">
        <v>150.8511290340677</v>
      </c>
      <c r="R571" s="81">
        <v>0</v>
      </c>
      <c r="S571" s="81">
        <v>286.03246618827666</v>
      </c>
      <c r="T571" s="82"/>
      <c r="U571" s="81">
        <v>537337117</v>
      </c>
      <c r="V571" s="81">
        <v>62128</v>
      </c>
      <c r="W571" s="81">
        <v>7233</v>
      </c>
      <c r="X571" s="81">
        <v>665734</v>
      </c>
      <c r="Y571" s="81">
        <v>804061</v>
      </c>
      <c r="Z571" s="81">
        <v>1315845</v>
      </c>
      <c r="AA571" s="81">
        <v>327279</v>
      </c>
      <c r="AB571" s="81">
        <v>2076195</v>
      </c>
      <c r="AC571" s="81">
        <v>0</v>
      </c>
      <c r="AD571" s="81">
        <v>286.03246618827666</v>
      </c>
      <c r="AE571" s="82"/>
      <c r="AF571" s="81">
        <v>5149945151.9925766</v>
      </c>
      <c r="AG571" s="81">
        <v>116486719.01398213</v>
      </c>
      <c r="AH571" s="81">
        <v>39041747.293395005</v>
      </c>
      <c r="AI571" s="81">
        <v>4283439610.3821111</v>
      </c>
      <c r="AJ571" s="81">
        <v>4498851707.3356657</v>
      </c>
      <c r="AK571" s="81">
        <v>0</v>
      </c>
      <c r="AL571" s="81">
        <v>0</v>
      </c>
      <c r="AM571" s="81">
        <v>284533815.43953854</v>
      </c>
      <c r="AN571" s="81">
        <v>0</v>
      </c>
      <c r="AO571" s="81">
        <v>0</v>
      </c>
      <c r="AP571" s="82"/>
      <c r="AQ571" s="81">
        <v>47019</v>
      </c>
      <c r="AR571" s="81">
        <v>14781</v>
      </c>
      <c r="AS571" s="81">
        <v>1</v>
      </c>
      <c r="AT571" s="81">
        <v>17</v>
      </c>
      <c r="AU571" s="81">
        <v>0</v>
      </c>
      <c r="AV571" s="81">
        <v>6</v>
      </c>
      <c r="AW571" s="81" t="s">
        <v>564</v>
      </c>
      <c r="AX571" s="82"/>
      <c r="AY571" s="81">
        <v>202939.31000000003</v>
      </c>
      <c r="AZ571" s="81">
        <v>570883.20000000007</v>
      </c>
      <c r="BA571" s="81">
        <v>9200</v>
      </c>
      <c r="BB571" s="81">
        <v>29572</v>
      </c>
      <c r="BC571" s="81">
        <v>0</v>
      </c>
      <c r="BD571" s="81">
        <v>17217.5</v>
      </c>
      <c r="BE571" s="81" t="s">
        <v>564</v>
      </c>
      <c r="BF571" s="82"/>
      <c r="BG571" s="81">
        <v>0</v>
      </c>
      <c r="BH571" s="81">
        <v>150.095</v>
      </c>
      <c r="BI571" s="81">
        <v>4724.1019999999999</v>
      </c>
      <c r="BJ571" s="81">
        <v>0</v>
      </c>
      <c r="BK571" s="81">
        <v>506.80099999999999</v>
      </c>
      <c r="BL571" s="81">
        <v>0</v>
      </c>
      <c r="BM571" s="82"/>
      <c r="BN571" s="81">
        <v>0</v>
      </c>
      <c r="BO571" s="81">
        <v>2</v>
      </c>
      <c r="BP571" s="81">
        <v>264</v>
      </c>
      <c r="BQ571" s="81">
        <v>0</v>
      </c>
      <c r="BR571" s="81">
        <v>67</v>
      </c>
      <c r="BS571" s="81">
        <v>0</v>
      </c>
      <c r="BT571"/>
      <c r="BU571" s="80">
        <v>3904.8809999999999</v>
      </c>
      <c r="BV571" s="80">
        <v>1070.5309999999999</v>
      </c>
      <c r="BW571" s="80">
        <v>348.44900000000001</v>
      </c>
      <c r="BX571" s="80">
        <v>6.1340000000000003</v>
      </c>
      <c r="BY571" s="80">
        <v>51.003</v>
      </c>
      <c r="BZ571" s="80">
        <v>0</v>
      </c>
      <c r="CA571" s="80">
        <v>0</v>
      </c>
      <c r="CB571" s="80">
        <v>0</v>
      </c>
      <c r="CC571" s="80">
        <v>0</v>
      </c>
    </row>
    <row r="572" spans="1:81">
      <c r="A572" s="80" t="s">
        <v>2429</v>
      </c>
      <c r="B572" s="80">
        <v>523</v>
      </c>
      <c r="C572" s="80">
        <v>13</v>
      </c>
      <c r="D572" s="80">
        <v>31</v>
      </c>
      <c r="E572" s="80">
        <v>2016</v>
      </c>
      <c r="F572" s="80" t="s">
        <v>92</v>
      </c>
      <c r="G572" s="80" t="s">
        <v>2416</v>
      </c>
      <c r="H572" s="80" t="s">
        <v>2417</v>
      </c>
      <c r="I572" s="177"/>
      <c r="J572" s="81">
        <v>4657.750529790781</v>
      </c>
      <c r="K572" s="81">
        <v>150.83108154908192</v>
      </c>
      <c r="L572" s="81">
        <v>178.50687425668332</v>
      </c>
      <c r="M572" s="81">
        <v>2889.5991103244055</v>
      </c>
      <c r="N572" s="81">
        <v>3033.1585229565403</v>
      </c>
      <c r="O572" s="81">
        <v>2251.6350892894425</v>
      </c>
      <c r="P572" s="81">
        <v>1610.6857560288647</v>
      </c>
      <c r="Q572" s="81">
        <v>145.94455766020687</v>
      </c>
      <c r="R572" s="81">
        <v>0</v>
      </c>
      <c r="S572" s="81">
        <v>266.85560849976616</v>
      </c>
      <c r="T572" s="82"/>
      <c r="U572" s="81">
        <v>538539043</v>
      </c>
      <c r="V572" s="81">
        <v>62128</v>
      </c>
      <c r="W572" s="81">
        <v>7233</v>
      </c>
      <c r="X572" s="81">
        <v>665734</v>
      </c>
      <c r="Y572" s="81">
        <v>809888</v>
      </c>
      <c r="Z572" s="81">
        <v>1324264</v>
      </c>
      <c r="AA572" s="81">
        <v>331504</v>
      </c>
      <c r="AB572" s="81">
        <v>2066266</v>
      </c>
      <c r="AC572" s="81">
        <v>0</v>
      </c>
      <c r="AD572" s="81">
        <v>266.85560849976622</v>
      </c>
      <c r="AE572" s="82"/>
      <c r="AF572" s="81">
        <v>5373605211.4735699</v>
      </c>
      <c r="AG572" s="81">
        <v>111635192.5033076</v>
      </c>
      <c r="AH572" s="81">
        <v>28490057.32152722</v>
      </c>
      <c r="AI572" s="81">
        <v>4256216748.4642782</v>
      </c>
      <c r="AJ572" s="81">
        <v>4529917763.7101107</v>
      </c>
      <c r="AK572" s="81"/>
      <c r="AL572" s="81"/>
      <c r="AM572" s="81">
        <v>283393085.34452909</v>
      </c>
      <c r="AN572" s="81"/>
      <c r="AO572" s="81"/>
      <c r="AP572" s="82"/>
      <c r="AQ572" s="81">
        <v>50652</v>
      </c>
      <c r="AR572" s="81">
        <v>17817</v>
      </c>
      <c r="AS572" s="81">
        <v>2</v>
      </c>
      <c r="AT572" s="81">
        <v>21</v>
      </c>
      <c r="AU572" s="81">
        <v>0</v>
      </c>
      <c r="AV572" s="81">
        <v>7</v>
      </c>
      <c r="AW572" s="81" t="s">
        <v>564</v>
      </c>
      <c r="AX572" s="82"/>
      <c r="AY572" s="81">
        <v>221545.71000000011</v>
      </c>
      <c r="AZ572" s="81">
        <v>696350.29999999958</v>
      </c>
      <c r="BA572" s="81">
        <v>9203</v>
      </c>
      <c r="BB572" s="81">
        <v>30260.9</v>
      </c>
      <c r="BC572" s="81">
        <v>0</v>
      </c>
      <c r="BD572" s="81">
        <v>17587.5</v>
      </c>
      <c r="BE572" s="81" t="s">
        <v>564</v>
      </c>
      <c r="BF572" s="82"/>
      <c r="BG572" s="81">
        <v>5.8970000000000002</v>
      </c>
      <c r="BH572" s="81">
        <v>284.14299999999997</v>
      </c>
      <c r="BI572" s="81">
        <v>4799.6890000000003</v>
      </c>
      <c r="BJ572" s="81">
        <v>0</v>
      </c>
      <c r="BK572" s="81">
        <v>501.86199999999997</v>
      </c>
      <c r="BL572" s="81">
        <v>0</v>
      </c>
      <c r="BM572" s="82"/>
      <c r="BN572" s="81">
        <v>1</v>
      </c>
      <c r="BO572" s="81">
        <v>2</v>
      </c>
      <c r="BP572" s="81">
        <v>276</v>
      </c>
      <c r="BQ572" s="81">
        <v>0</v>
      </c>
      <c r="BR572" s="81">
        <v>67</v>
      </c>
      <c r="BS572" s="81">
        <v>0</v>
      </c>
      <c r="BT572"/>
      <c r="BU572" s="80">
        <v>4091.3069999999998</v>
      </c>
      <c r="BV572" s="80">
        <v>1060.325</v>
      </c>
      <c r="BW572" s="80">
        <v>386.91699999999997</v>
      </c>
      <c r="BX572" s="80">
        <v>5.57</v>
      </c>
      <c r="BY572" s="80">
        <v>47.47</v>
      </c>
      <c r="BZ572" s="80">
        <v>0</v>
      </c>
      <c r="CA572" s="80">
        <v>0</v>
      </c>
      <c r="CB572" s="80">
        <v>2E-3</v>
      </c>
      <c r="CC572" s="80">
        <v>0</v>
      </c>
    </row>
    <row r="573" spans="1:81">
      <c r="A573" s="80" t="s">
        <v>2430</v>
      </c>
      <c r="B573" s="80">
        <v>524</v>
      </c>
      <c r="C573" s="80">
        <v>14</v>
      </c>
      <c r="D573" s="80">
        <v>31</v>
      </c>
      <c r="E573" s="80">
        <v>2017</v>
      </c>
      <c r="F573" s="80" t="s">
        <v>71</v>
      </c>
      <c r="G573" s="80" t="s">
        <v>2416</v>
      </c>
      <c r="H573" s="80" t="s">
        <v>2417</v>
      </c>
      <c r="I573" s="177"/>
      <c r="J573" s="81">
        <v>4784.0476051414935</v>
      </c>
      <c r="K573" s="81">
        <v>150.14663206022871</v>
      </c>
      <c r="L573" s="81">
        <v>191.63097657378293</v>
      </c>
      <c r="M573" s="81">
        <v>2558.7072376258729</v>
      </c>
      <c r="N573" s="81">
        <v>2953.2728083977358</v>
      </c>
      <c r="O573" s="81">
        <v>2222.5473447368431</v>
      </c>
      <c r="P573" s="81">
        <v>1586.6409224302581</v>
      </c>
      <c r="Q573" s="81">
        <v>140.3133902395777</v>
      </c>
      <c r="R573" s="81">
        <v>0</v>
      </c>
      <c r="S573" s="81">
        <v>276.59424537387451</v>
      </c>
      <c r="T573" s="82"/>
      <c r="U573" s="81">
        <v>562714930</v>
      </c>
      <c r="V573" s="81">
        <v>62128</v>
      </c>
      <c r="W573" s="81">
        <v>7233</v>
      </c>
      <c r="X573" s="81">
        <v>665734</v>
      </c>
      <c r="Y573" s="81">
        <v>816077</v>
      </c>
      <c r="Z573" s="81">
        <v>1328840</v>
      </c>
      <c r="AA573" s="81">
        <v>328637</v>
      </c>
      <c r="AB573" s="81">
        <v>2054349</v>
      </c>
      <c r="AC573" s="81">
        <v>0</v>
      </c>
      <c r="AD573" s="81">
        <v>276.59424537387451</v>
      </c>
      <c r="AE573" s="82"/>
      <c r="AF573" s="81">
        <v>5593934024.3241615</v>
      </c>
      <c r="AG573" s="81">
        <v>112354934.9082903</v>
      </c>
      <c r="AH573" s="81">
        <v>39260269.321689174</v>
      </c>
      <c r="AI573" s="81">
        <v>4018814463.949605</v>
      </c>
      <c r="AJ573" s="81">
        <v>4200325255.0536108</v>
      </c>
      <c r="AK573" s="81"/>
      <c r="AL573" s="81"/>
      <c r="AM573" s="81">
        <v>282199517.03021061</v>
      </c>
      <c r="AN573" s="81"/>
      <c r="AO573" s="81"/>
      <c r="AP573" s="82"/>
      <c r="AQ573" s="81">
        <v>53756</v>
      </c>
      <c r="AR573" s="81">
        <v>20013</v>
      </c>
      <c r="AS573" s="81">
        <v>2</v>
      </c>
      <c r="AT573" s="81">
        <v>27</v>
      </c>
      <c r="AU573" s="81">
        <v>1</v>
      </c>
      <c r="AV573" s="81">
        <v>9</v>
      </c>
      <c r="AW573" s="81" t="s">
        <v>564</v>
      </c>
      <c r="AX573" s="82"/>
      <c r="AY573" s="81">
        <v>237320.6100000001</v>
      </c>
      <c r="AZ573" s="81">
        <v>792459.22</v>
      </c>
      <c r="BA573" s="81">
        <v>9203</v>
      </c>
      <c r="BB573" s="81">
        <v>31746.7</v>
      </c>
      <c r="BC573" s="81">
        <v>78.900000000000006</v>
      </c>
      <c r="BD573" s="81">
        <v>18084</v>
      </c>
      <c r="BE573" s="81" t="s">
        <v>564</v>
      </c>
      <c r="BF573" s="82"/>
      <c r="BG573" s="81">
        <v>6.0629999999999997</v>
      </c>
      <c r="BH573" s="81">
        <v>231.45400000000001</v>
      </c>
      <c r="BI573" s="81">
        <v>5039.0129999999999</v>
      </c>
      <c r="BJ573" s="81">
        <v>0</v>
      </c>
      <c r="BK573" s="81">
        <v>484.17500000000001</v>
      </c>
      <c r="BL573" s="81">
        <v>0</v>
      </c>
      <c r="BM573" s="82"/>
      <c r="BN573" s="81">
        <v>1</v>
      </c>
      <c r="BO573" s="81">
        <v>2</v>
      </c>
      <c r="BP573" s="81">
        <v>274</v>
      </c>
      <c r="BQ573" s="81">
        <v>0</v>
      </c>
      <c r="BR573" s="81">
        <v>63</v>
      </c>
      <c r="BS573" s="81">
        <v>0</v>
      </c>
      <c r="BT573"/>
      <c r="BU573" s="80">
        <v>4123.348</v>
      </c>
      <c r="BV573" s="80">
        <v>1143.482</v>
      </c>
      <c r="BW573" s="80">
        <v>437.726</v>
      </c>
      <c r="BX573" s="80">
        <v>5.6150000000000002</v>
      </c>
      <c r="BY573" s="80">
        <v>50.531999999999996</v>
      </c>
      <c r="BZ573" s="80">
        <v>0</v>
      </c>
      <c r="CA573" s="80">
        <v>0</v>
      </c>
      <c r="CB573" s="80">
        <v>2E-3</v>
      </c>
      <c r="CC573" s="80">
        <v>0</v>
      </c>
    </row>
    <row r="574" spans="1:81">
      <c r="A574" s="80" t="s">
        <v>2431</v>
      </c>
      <c r="B574" s="80">
        <v>525</v>
      </c>
      <c r="C574" s="80">
        <v>15</v>
      </c>
      <c r="D574" s="80">
        <v>31</v>
      </c>
      <c r="E574" s="80">
        <v>2018</v>
      </c>
      <c r="F574" s="80" t="s">
        <v>93</v>
      </c>
      <c r="G574" s="80" t="s">
        <v>2416</v>
      </c>
      <c r="H574" s="80" t="s">
        <v>2417</v>
      </c>
      <c r="I574" s="177"/>
      <c r="J574" s="81">
        <v>4695.2852781164738</v>
      </c>
      <c r="K574" s="81">
        <v>141.43728184099021</v>
      </c>
      <c r="L574" s="81">
        <v>169.76740080458032</v>
      </c>
      <c r="M574" s="81">
        <v>2645.6509068837759</v>
      </c>
      <c r="N574" s="81">
        <v>2678.2093587412023</v>
      </c>
      <c r="O574" s="81">
        <v>2189.7248069610246</v>
      </c>
      <c r="P574" s="81">
        <v>1566.2106334748698</v>
      </c>
      <c r="Q574" s="81">
        <v>129.55505526010384</v>
      </c>
      <c r="R574" s="81">
        <v>0</v>
      </c>
      <c r="S574" s="81">
        <v>285.00176704967168</v>
      </c>
      <c r="T574" s="82"/>
      <c r="U574" s="81">
        <v>588971066</v>
      </c>
      <c r="V574" s="81">
        <v>62128</v>
      </c>
      <c r="W574" s="81">
        <v>7233</v>
      </c>
      <c r="X574" s="81">
        <v>665734</v>
      </c>
      <c r="Y574" s="81">
        <v>824383</v>
      </c>
      <c r="Z574" s="81">
        <v>1334284</v>
      </c>
      <c r="AA574" s="81">
        <v>327667</v>
      </c>
      <c r="AB574" s="81">
        <v>2044114</v>
      </c>
      <c r="AC574" s="81">
        <v>0</v>
      </c>
      <c r="AD574" s="81">
        <v>285.00176704967168</v>
      </c>
      <c r="AE574" s="82"/>
      <c r="AF574" s="81">
        <v>5575709318.2649059</v>
      </c>
      <c r="AG574" s="81">
        <v>100255631.1129531</v>
      </c>
      <c r="AH574" s="81">
        <v>36994776.539312497</v>
      </c>
      <c r="AI574" s="81">
        <v>4092850708.5675669</v>
      </c>
      <c r="AJ574" s="81">
        <v>3910337668.6248889</v>
      </c>
      <c r="AK574" s="81"/>
      <c r="AL574" s="81"/>
      <c r="AM574" s="81">
        <v>281374562.52123147</v>
      </c>
      <c r="AN574" s="81"/>
      <c r="AO574" s="81"/>
      <c r="AP574" s="82"/>
      <c r="AQ574" s="81">
        <v>56853</v>
      </c>
      <c r="AR574" s="81">
        <v>22338</v>
      </c>
      <c r="AS574" s="81">
        <v>2</v>
      </c>
      <c r="AT574" s="81">
        <v>33</v>
      </c>
      <c r="AU574" s="81">
        <v>1</v>
      </c>
      <c r="AV574" s="81">
        <v>9</v>
      </c>
      <c r="AW574" s="81" t="s">
        <v>564</v>
      </c>
      <c r="AX574" s="82"/>
      <c r="AY574" s="81">
        <v>252986.1100000001</v>
      </c>
      <c r="AZ574" s="81">
        <v>881979.79999999993</v>
      </c>
      <c r="BA574" s="81">
        <v>9203</v>
      </c>
      <c r="BB574" s="81">
        <v>33506</v>
      </c>
      <c r="BC574" s="81">
        <v>79</v>
      </c>
      <c r="BD574" s="81">
        <v>18134.5</v>
      </c>
      <c r="BE574" s="81" t="s">
        <v>564</v>
      </c>
      <c r="BF574" s="82"/>
      <c r="BG574" s="81">
        <v>5.625</v>
      </c>
      <c r="BH574" s="81">
        <v>173.929</v>
      </c>
      <c r="BI574" s="81">
        <v>5027.7889999999998</v>
      </c>
      <c r="BJ574" s="81">
        <v>0</v>
      </c>
      <c r="BK574" s="81">
        <v>496.02600000000001</v>
      </c>
      <c r="BL574" s="81">
        <v>0</v>
      </c>
      <c r="BM574" s="82"/>
      <c r="BN574" s="81">
        <v>1</v>
      </c>
      <c r="BO574" s="81">
        <v>2</v>
      </c>
      <c r="BP574" s="81">
        <v>272</v>
      </c>
      <c r="BQ574" s="81">
        <v>0</v>
      </c>
      <c r="BR574" s="81">
        <v>63</v>
      </c>
      <c r="BS574" s="81">
        <v>0</v>
      </c>
      <c r="BT574"/>
      <c r="BU574" s="80">
        <v>4013.5709999999999</v>
      </c>
      <c r="BV574" s="80">
        <v>1173.162</v>
      </c>
      <c r="BW574" s="80">
        <v>462.12200000000001</v>
      </c>
      <c r="BX574" s="80">
        <v>6.2270000000000003</v>
      </c>
      <c r="BY574" s="80">
        <v>48.286999999999999</v>
      </c>
      <c r="BZ574" s="80">
        <v>0</v>
      </c>
      <c r="CA574" s="80">
        <v>0</v>
      </c>
      <c r="CB574" s="80">
        <v>0</v>
      </c>
      <c r="CC574" s="80">
        <v>0</v>
      </c>
    </row>
    <row r="575" spans="1:81">
      <c r="A575" s="80" t="s">
        <v>2432</v>
      </c>
      <c r="B575" s="80">
        <v>526</v>
      </c>
      <c r="C575" s="80">
        <v>16</v>
      </c>
      <c r="D575" s="80">
        <v>31</v>
      </c>
      <c r="E575" s="80">
        <v>2019</v>
      </c>
      <c r="F575" s="80" t="s">
        <v>73</v>
      </c>
      <c r="G575" s="80" t="s">
        <v>2416</v>
      </c>
      <c r="H575" s="80" t="s">
        <v>2417</v>
      </c>
      <c r="I575" s="177"/>
      <c r="J575" s="81">
        <v>4485.6038962585762</v>
      </c>
      <c r="K575" s="81">
        <v>128.59450931438494</v>
      </c>
      <c r="L575" s="81">
        <v>170.540700471658</v>
      </c>
      <c r="M575" s="81">
        <v>2716.4860093749289</v>
      </c>
      <c r="N575" s="81">
        <v>2568.6120975673584</v>
      </c>
      <c r="O575" s="81">
        <v>2130.7683628099844</v>
      </c>
      <c r="P575" s="81">
        <v>1540.4810797265097</v>
      </c>
      <c r="Q575" s="81">
        <v>125.42249842610985</v>
      </c>
      <c r="R575" s="81">
        <v>0</v>
      </c>
      <c r="S575" s="81">
        <v>270.70042539608096</v>
      </c>
      <c r="T575" s="82"/>
      <c r="U575" s="81">
        <v>591428797</v>
      </c>
      <c r="V575" s="81">
        <v>62128</v>
      </c>
      <c r="W575" s="81">
        <v>7233</v>
      </c>
      <c r="X575" s="81">
        <v>665734</v>
      </c>
      <c r="Y575" s="81">
        <v>832257</v>
      </c>
      <c r="Z575" s="81">
        <v>1334007</v>
      </c>
      <c r="AA575" s="81">
        <v>319872</v>
      </c>
      <c r="AB575" s="81">
        <v>2032490</v>
      </c>
      <c r="AC575" s="81">
        <v>0</v>
      </c>
      <c r="AD575" s="81">
        <v>270.70042539608107</v>
      </c>
      <c r="AE575" s="82"/>
      <c r="AF575" s="81">
        <v>5632442506.692524</v>
      </c>
      <c r="AG575" s="81">
        <v>97301989.975157738</v>
      </c>
      <c r="AH575" s="81">
        <v>38996087.48274333</v>
      </c>
      <c r="AI575" s="81">
        <v>4543730558.3088484</v>
      </c>
      <c r="AJ575" s="81">
        <v>3877810490.208406</v>
      </c>
      <c r="AK575" s="81">
        <v>0</v>
      </c>
      <c r="AL575" s="81">
        <v>0</v>
      </c>
      <c r="AM575" s="81">
        <v>276809837.42347181</v>
      </c>
      <c r="AN575" s="81">
        <v>0</v>
      </c>
      <c r="AO575" s="81">
        <v>0</v>
      </c>
      <c r="AP575" s="82"/>
      <c r="AQ575" s="81">
        <v>60618</v>
      </c>
      <c r="AR575" s="81">
        <v>24286</v>
      </c>
      <c r="AS575" s="81">
        <v>2</v>
      </c>
      <c r="AT575" s="81">
        <v>46</v>
      </c>
      <c r="AU575" s="81">
        <v>1</v>
      </c>
      <c r="AV575" s="81">
        <v>9</v>
      </c>
      <c r="AW575" s="81" t="s">
        <v>564</v>
      </c>
      <c r="AX575" s="82"/>
      <c r="AY575" s="81">
        <v>272488.71000000002</v>
      </c>
      <c r="AZ575" s="81">
        <v>1043067.6</v>
      </c>
      <c r="BA575" s="81">
        <v>9203</v>
      </c>
      <c r="BB575" s="81">
        <v>70882.7</v>
      </c>
      <c r="BC575" s="81">
        <v>78.900000000000006</v>
      </c>
      <c r="BD575" s="81">
        <v>18394</v>
      </c>
      <c r="BE575" s="81" t="s">
        <v>564</v>
      </c>
      <c r="BF575" s="82"/>
      <c r="BG575" s="81">
        <v>5.4859999999999998</v>
      </c>
      <c r="BH575" s="81">
        <v>242.40100000000001</v>
      </c>
      <c r="BI575" s="81">
        <v>4828.2190000000001</v>
      </c>
      <c r="BJ575" s="81">
        <v>0</v>
      </c>
      <c r="BK575" s="81">
        <v>488.77300000000002</v>
      </c>
      <c r="BL575" s="81">
        <v>0</v>
      </c>
      <c r="BM575" s="82"/>
      <c r="BN575" s="81">
        <v>1</v>
      </c>
      <c r="BO575" s="81">
        <v>2</v>
      </c>
      <c r="BP575" s="81">
        <v>272</v>
      </c>
      <c r="BQ575" s="81">
        <v>0</v>
      </c>
      <c r="BR575" s="81">
        <v>63</v>
      </c>
      <c r="BS575" s="81">
        <v>0</v>
      </c>
      <c r="BT575"/>
      <c r="BU575" s="80">
        <v>3901.413</v>
      </c>
      <c r="BV575" s="80">
        <v>1142.9280000000001</v>
      </c>
      <c r="BW575" s="80">
        <v>466.83699999999999</v>
      </c>
      <c r="BX575" s="80">
        <v>5.9889999999999999</v>
      </c>
      <c r="BY575" s="80">
        <v>47.66</v>
      </c>
      <c r="BZ575" s="80">
        <v>5.1999999999999998E-2</v>
      </c>
      <c r="CA575" s="80">
        <v>0</v>
      </c>
      <c r="CB575" s="80">
        <v>0</v>
      </c>
      <c r="CC575" s="80">
        <v>0</v>
      </c>
    </row>
    <row r="576" spans="1:81">
      <c r="A576" s="80" t="s">
        <v>2433</v>
      </c>
      <c r="B576" s="80">
        <v>527</v>
      </c>
      <c r="C576" s="80">
        <v>17</v>
      </c>
      <c r="D576" s="80">
        <v>31</v>
      </c>
      <c r="E576" s="80">
        <v>2020</v>
      </c>
      <c r="F576" s="80" t="s">
        <v>218</v>
      </c>
      <c r="G576" s="80" t="s">
        <v>2416</v>
      </c>
      <c r="H576" s="80" t="s">
        <v>2417</v>
      </c>
      <c r="I576" s="177"/>
      <c r="J576" s="81">
        <v>4435.9213367637267</v>
      </c>
      <c r="K576" s="81">
        <v>138.89672142039092</v>
      </c>
      <c r="L576" s="81">
        <v>194.1036566733188</v>
      </c>
      <c r="M576" s="81">
        <v>2402.5361484333926</v>
      </c>
      <c r="N576" s="81">
        <v>2508.6265862252567</v>
      </c>
      <c r="O576" s="81">
        <v>1867.6746610274993</v>
      </c>
      <c r="P576" s="81">
        <v>1450.2667941562117</v>
      </c>
      <c r="Q576" s="81">
        <v>118.92093287370456</v>
      </c>
      <c r="R576" s="81">
        <v>0</v>
      </c>
      <c r="S576" s="81">
        <v>280.70569051218001</v>
      </c>
      <c r="T576" s="82"/>
      <c r="U576" s="81">
        <v>561493320</v>
      </c>
      <c r="V576" s="81">
        <v>60870</v>
      </c>
      <c r="W576" s="81">
        <v>9713</v>
      </c>
      <c r="X576" s="81">
        <v>670016</v>
      </c>
      <c r="Y576" s="81">
        <v>837617</v>
      </c>
      <c r="Z576" s="81">
        <v>1334593</v>
      </c>
      <c r="AA576" s="81">
        <v>327183</v>
      </c>
      <c r="AB576" s="81">
        <v>2016868</v>
      </c>
      <c r="AC576" s="81">
        <v>0</v>
      </c>
      <c r="AD576" s="81">
        <v>280.70569051218001</v>
      </c>
      <c r="AE576" s="82"/>
      <c r="AF576" s="81">
        <v>5569566534.4297457</v>
      </c>
      <c r="AG576" s="81">
        <v>102493025.3508009</v>
      </c>
      <c r="AH576" s="81">
        <v>47116042.440283827</v>
      </c>
      <c r="AI576" s="81">
        <v>4241495039.5067797</v>
      </c>
      <c r="AJ576" s="81">
        <v>4253073983.2884474</v>
      </c>
      <c r="AK576" s="81">
        <v>0</v>
      </c>
      <c r="AL576" s="81">
        <v>0</v>
      </c>
      <c r="AM576" s="81">
        <v>263223681.87084198</v>
      </c>
      <c r="AN576" s="81">
        <v>0</v>
      </c>
      <c r="AO576" s="81">
        <v>0</v>
      </c>
      <c r="AP576" s="82"/>
      <c r="AQ576" s="81">
        <v>64144</v>
      </c>
      <c r="AR576" s="81">
        <v>25302</v>
      </c>
      <c r="AS576" s="81">
        <v>2</v>
      </c>
      <c r="AT576" s="81">
        <v>60</v>
      </c>
      <c r="AU576" s="81">
        <v>3</v>
      </c>
      <c r="AV576" s="81">
        <v>10</v>
      </c>
      <c r="AW576" s="81">
        <v>2</v>
      </c>
      <c r="AX576" s="82"/>
      <c r="AY576" s="81">
        <v>293463.41000000009</v>
      </c>
      <c r="AZ576" s="81">
        <v>1122977.8</v>
      </c>
      <c r="BA576" s="81">
        <v>9203</v>
      </c>
      <c r="BB576" s="81">
        <v>83182.799999999988</v>
      </c>
      <c r="BC576" s="81">
        <v>378.9</v>
      </c>
      <c r="BD576" s="81">
        <v>25194</v>
      </c>
      <c r="BE576" s="81">
        <v>9203</v>
      </c>
      <c r="BF576" s="82"/>
      <c r="BG576" s="81">
        <v>6.2009999999999996</v>
      </c>
      <c r="BH576" s="81">
        <v>221.65100000000001</v>
      </c>
      <c r="BI576" s="81">
        <v>4404.53</v>
      </c>
      <c r="BJ576" s="81">
        <v>0</v>
      </c>
      <c r="BK576" s="81">
        <v>447.95500000000004</v>
      </c>
      <c r="BL576" s="81">
        <v>0</v>
      </c>
      <c r="BM576" s="82"/>
      <c r="BN576" s="81">
        <v>1</v>
      </c>
      <c r="BO576" s="81">
        <v>2</v>
      </c>
      <c r="BP576" s="81">
        <v>278</v>
      </c>
      <c r="BQ576" s="81">
        <v>0</v>
      </c>
      <c r="BR576" s="81">
        <v>62</v>
      </c>
      <c r="BS576" s="81">
        <v>0</v>
      </c>
      <c r="BT576"/>
      <c r="BU576" s="80">
        <v>3563.732</v>
      </c>
      <c r="BV576" s="80">
        <v>1069.6020000000001</v>
      </c>
      <c r="BW576" s="80">
        <v>411.04</v>
      </c>
      <c r="BX576" s="80">
        <v>5.24</v>
      </c>
      <c r="BY576" s="80">
        <v>30.687999999999999</v>
      </c>
      <c r="BZ576" s="80">
        <v>3.5000000000000003E-2</v>
      </c>
      <c r="CA576" s="80">
        <v>0</v>
      </c>
      <c r="CB576" s="80">
        <v>0</v>
      </c>
      <c r="CC576" s="80">
        <v>0</v>
      </c>
    </row>
    <row r="577" spans="1:81">
      <c r="A577" s="80" t="s">
        <v>2434</v>
      </c>
      <c r="B577" s="80">
        <v>527</v>
      </c>
      <c r="C577" s="80">
        <v>18</v>
      </c>
      <c r="D577" s="80">
        <v>31</v>
      </c>
      <c r="E577" s="80">
        <v>2021</v>
      </c>
      <c r="F577" s="80" t="s">
        <v>75</v>
      </c>
      <c r="G577" s="174" t="s">
        <v>2416</v>
      </c>
      <c r="H577" s="80" t="s">
        <v>2417</v>
      </c>
      <c r="I577" s="177"/>
      <c r="J577" s="81">
        <v>4498.9477848489341</v>
      </c>
      <c r="K577" s="81">
        <v>151.43658121100927</v>
      </c>
      <c r="L577" s="81">
        <v>218.56112326770426</v>
      </c>
      <c r="M577" s="81">
        <v>2730.4550008564643</v>
      </c>
      <c r="N577" s="81">
        <v>2472.4919440606632</v>
      </c>
      <c r="O577" s="81">
        <v>1808.7475694922532</v>
      </c>
      <c r="P577" s="81">
        <v>1492.2602422647822</v>
      </c>
      <c r="Q577" s="81">
        <v>119.14356619803706</v>
      </c>
      <c r="R577" s="81">
        <v>0</v>
      </c>
      <c r="S577" s="81">
        <v>255.98238210571296</v>
      </c>
      <c r="T577" s="82"/>
      <c r="U577" s="81">
        <v>611591460</v>
      </c>
      <c r="V577" s="81">
        <v>60870</v>
      </c>
      <c r="W577" s="81">
        <v>9713</v>
      </c>
      <c r="X577" s="81">
        <v>670016</v>
      </c>
      <c r="Y577" s="81">
        <v>838840</v>
      </c>
      <c r="Z577" s="81">
        <v>1330853</v>
      </c>
      <c r="AA577" s="81">
        <v>328309</v>
      </c>
      <c r="AB577" s="81">
        <v>1996682</v>
      </c>
      <c r="AC577" s="81">
        <v>0</v>
      </c>
      <c r="AD577" s="81">
        <v>255.98238210571296</v>
      </c>
      <c r="AE577" s="82"/>
      <c r="AF577" s="81">
        <v>5485316656.4159985</v>
      </c>
      <c r="AG577" s="81">
        <v>104493767.47212151</v>
      </c>
      <c r="AH577" s="81">
        <v>50693146.495546237</v>
      </c>
      <c r="AI577" s="81">
        <v>4189345861.5726085</v>
      </c>
      <c r="AJ577" s="81">
        <v>4089909182.358427</v>
      </c>
      <c r="AK577" s="81">
        <v>0</v>
      </c>
      <c r="AL577" s="81">
        <v>0</v>
      </c>
      <c r="AM577" s="81">
        <v>262092242.03585953</v>
      </c>
      <c r="AN577" s="81">
        <v>0</v>
      </c>
      <c r="AO577" s="81">
        <v>0</v>
      </c>
      <c r="AP577" s="82"/>
      <c r="AQ577" s="81">
        <v>68549</v>
      </c>
      <c r="AR577" s="81">
        <v>25899</v>
      </c>
      <c r="AS577" s="81">
        <v>2</v>
      </c>
      <c r="AT577" s="81">
        <v>64</v>
      </c>
      <c r="AU577" s="81">
        <v>4</v>
      </c>
      <c r="AV577" s="81">
        <v>10</v>
      </c>
      <c r="AW577" s="81"/>
      <c r="AX577" s="82"/>
      <c r="AY577" s="81">
        <v>319798.60999998369</v>
      </c>
      <c r="AZ577" s="81">
        <v>1224536.199999983</v>
      </c>
      <c r="BA577" s="81">
        <v>9203</v>
      </c>
      <c r="BB577" s="81">
        <v>95081.600000000006</v>
      </c>
      <c r="BC577" s="81">
        <v>428.8</v>
      </c>
      <c r="BD577" s="81">
        <v>25194</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2435</v>
      </c>
      <c r="B578" s="80">
        <v>527</v>
      </c>
      <c r="C578" s="80">
        <v>19</v>
      </c>
      <c r="D578" s="80">
        <v>31</v>
      </c>
      <c r="E578" s="80">
        <v>2022</v>
      </c>
      <c r="F578" s="80" t="s">
        <v>568</v>
      </c>
      <c r="G578" s="174" t="s">
        <v>2416</v>
      </c>
      <c r="H578" s="80" t="s">
        <v>2417</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72835</v>
      </c>
      <c r="AR578" s="81">
        <v>26215</v>
      </c>
      <c r="AS578" s="81">
        <v>2</v>
      </c>
      <c r="AT578" s="81">
        <v>67</v>
      </c>
      <c r="AU578" s="81">
        <v>5</v>
      </c>
      <c r="AV578" s="81">
        <v>12</v>
      </c>
      <c r="AW578" s="81"/>
      <c r="AX578" s="82"/>
      <c r="AY578" s="81">
        <v>345457.80999997829</v>
      </c>
      <c r="AZ578" s="81">
        <v>1292325.6999999818</v>
      </c>
      <c r="BA578" s="81">
        <v>9203</v>
      </c>
      <c r="BB578" s="81">
        <v>112151.40000000002</v>
      </c>
      <c r="BC578" s="81">
        <v>2426.8000000000002</v>
      </c>
      <c r="BD578" s="81">
        <v>32594</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2261</v>
      </c>
      <c r="B9" s="80">
        <v>1</v>
      </c>
      <c r="C9" s="80">
        <v>1</v>
      </c>
      <c r="D9" s="80">
        <v>1</v>
      </c>
      <c r="E9" s="80">
        <v>1990</v>
      </c>
      <c r="F9" s="80" t="s">
        <v>562</v>
      </c>
      <c r="G9" s="182" t="s">
        <v>2262</v>
      </c>
      <c r="H9" s="80" t="s">
        <v>2263</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2264</v>
      </c>
      <c r="B10" s="80">
        <v>2</v>
      </c>
      <c r="C10" s="80">
        <v>2</v>
      </c>
      <c r="D10" s="80">
        <v>1</v>
      </c>
      <c r="E10" s="80">
        <v>2005</v>
      </c>
      <c r="F10" s="80" t="s">
        <v>565</v>
      </c>
      <c r="G10" s="182" t="s">
        <v>2262</v>
      </c>
      <c r="H10" s="80" t="s">
        <v>2263</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2265</v>
      </c>
      <c r="B11" s="80">
        <v>3</v>
      </c>
      <c r="C11" s="80">
        <v>3</v>
      </c>
      <c r="D11" s="80">
        <v>1</v>
      </c>
      <c r="E11" s="80">
        <v>2006</v>
      </c>
      <c r="F11" s="80" t="s">
        <v>566</v>
      </c>
      <c r="G11" s="182" t="s">
        <v>2262</v>
      </c>
      <c r="H11" s="80" t="s">
        <v>2263</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2266</v>
      </c>
      <c r="B12" s="80">
        <v>4</v>
      </c>
      <c r="C12" s="80">
        <v>4</v>
      </c>
      <c r="D12" s="80">
        <v>1</v>
      </c>
      <c r="E12" s="80">
        <v>2007</v>
      </c>
      <c r="F12" s="80" t="s">
        <v>567</v>
      </c>
      <c r="G12" s="182" t="s">
        <v>2262</v>
      </c>
      <c r="H12" s="80" t="s">
        <v>2263</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2267</v>
      </c>
      <c r="B13" s="80">
        <v>5</v>
      </c>
      <c r="C13" s="80">
        <v>5</v>
      </c>
      <c r="D13" s="80">
        <v>1</v>
      </c>
      <c r="E13" s="80">
        <v>2008</v>
      </c>
      <c r="F13" s="80" t="s">
        <v>84</v>
      </c>
      <c r="G13" s="182" t="s">
        <v>2262</v>
      </c>
      <c r="H13" s="80" t="s">
        <v>2263</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2268</v>
      </c>
      <c r="B14" s="80">
        <v>6</v>
      </c>
      <c r="C14" s="80">
        <v>6</v>
      </c>
      <c r="D14" s="80">
        <v>1</v>
      </c>
      <c r="E14" s="80">
        <v>2009</v>
      </c>
      <c r="F14" s="80" t="s">
        <v>85</v>
      </c>
      <c r="G14" s="182" t="s">
        <v>2262</v>
      </c>
      <c r="H14" s="80" t="s">
        <v>2263</v>
      </c>
      <c r="I14" s="173"/>
      <c r="J14" s="83">
        <v>0</v>
      </c>
      <c r="K14" s="83">
        <v>0</v>
      </c>
      <c r="L14" s="83">
        <v>0</v>
      </c>
      <c r="M14" s="83">
        <v>0</v>
      </c>
      <c r="N14" s="83">
        <v>0</v>
      </c>
      <c r="O14" s="83">
        <v>0</v>
      </c>
      <c r="P14" s="83">
        <v>0</v>
      </c>
      <c r="Q14" s="83">
        <v>0</v>
      </c>
      <c r="R14" s="83">
        <v>0</v>
      </c>
      <c r="S14" s="83">
        <v>0</v>
      </c>
      <c r="T14" s="83">
        <v>5.59</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3.4540000000000002</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2.7440000000000002</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5.59</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3.4540000000000002</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2.7440000000000002</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9.0440000000000005</v>
      </c>
      <c r="HL14" s="83">
        <v>0</v>
      </c>
      <c r="HM14" s="83">
        <v>0</v>
      </c>
      <c r="HN14" s="83">
        <v>0</v>
      </c>
      <c r="HO14" s="83">
        <v>0</v>
      </c>
      <c r="HP14" s="83">
        <v>0</v>
      </c>
      <c r="HQ14" s="83">
        <v>0</v>
      </c>
      <c r="HR14" s="83">
        <v>0</v>
      </c>
      <c r="HS14" s="83">
        <v>0</v>
      </c>
      <c r="HT14" s="83">
        <v>0</v>
      </c>
      <c r="HU14" s="83">
        <v>0</v>
      </c>
      <c r="HV14" s="83">
        <v>2.7440000000000002</v>
      </c>
      <c r="HW14" s="83">
        <v>0</v>
      </c>
      <c r="HX14" s="83">
        <v>0</v>
      </c>
      <c r="HY14" s="83">
        <v>0</v>
      </c>
      <c r="HZ14" s="83">
        <v>0</v>
      </c>
      <c r="IA14" s="83">
        <v>0</v>
      </c>
      <c r="IB14" s="83">
        <v>0</v>
      </c>
      <c r="IC14" s="83">
        <v>0</v>
      </c>
      <c r="ID14" s="83">
        <v>0</v>
      </c>
      <c r="IE14" s="83">
        <v>0</v>
      </c>
      <c r="IF14" s="83">
        <v>9.0440000000000005</v>
      </c>
      <c r="IG14" s="83">
        <v>0</v>
      </c>
      <c r="IH14" s="83">
        <v>0</v>
      </c>
      <c r="II14" s="83">
        <v>0</v>
      </c>
      <c r="IJ14" s="83">
        <v>0</v>
      </c>
      <c r="IK14" s="83">
        <v>0</v>
      </c>
      <c r="IL14" s="83">
        <v>0</v>
      </c>
      <c r="IM14" s="83">
        <v>0</v>
      </c>
      <c r="IN14" s="83">
        <v>0</v>
      </c>
      <c r="IO14" s="83">
        <v>0</v>
      </c>
      <c r="IP14" s="83">
        <v>0</v>
      </c>
      <c r="IQ14" s="83">
        <v>2.7440000000000002</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1</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1</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1</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1</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1</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1</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2</v>
      </c>
      <c r="QY14" s="81">
        <v>0</v>
      </c>
      <c r="QZ14" s="81">
        <v>0</v>
      </c>
      <c r="RA14" s="81">
        <v>0</v>
      </c>
      <c r="RB14" s="81">
        <v>0</v>
      </c>
      <c r="RC14" s="81">
        <v>0</v>
      </c>
      <c r="RD14" s="81">
        <v>0</v>
      </c>
      <c r="RE14" s="81">
        <v>0</v>
      </c>
      <c r="RF14" s="81">
        <v>0</v>
      </c>
      <c r="RG14" s="81">
        <v>0</v>
      </c>
      <c r="RH14" s="81">
        <v>0</v>
      </c>
      <c r="RI14" s="81">
        <v>1</v>
      </c>
      <c r="RJ14" s="81">
        <v>0</v>
      </c>
      <c r="RK14" s="81">
        <v>0</v>
      </c>
      <c r="RL14" s="81">
        <v>0</v>
      </c>
      <c r="RM14" s="81">
        <v>0</v>
      </c>
      <c r="RN14" s="81">
        <v>0</v>
      </c>
      <c r="RO14" s="81">
        <v>0</v>
      </c>
      <c r="RP14" s="81">
        <v>0</v>
      </c>
      <c r="RQ14" s="81">
        <v>0</v>
      </c>
      <c r="RR14" s="81">
        <v>0</v>
      </c>
      <c r="RS14" s="81">
        <v>2</v>
      </c>
      <c r="RT14" s="81">
        <v>0</v>
      </c>
      <c r="RU14" s="81">
        <v>0</v>
      </c>
      <c r="RV14" s="81">
        <v>0</v>
      </c>
      <c r="RW14" s="81">
        <v>0</v>
      </c>
      <c r="RX14" s="81">
        <v>0</v>
      </c>
      <c r="RY14" s="81">
        <v>0</v>
      </c>
      <c r="RZ14" s="81">
        <v>0</v>
      </c>
      <c r="SA14" s="81">
        <v>0</v>
      </c>
      <c r="SB14" s="81">
        <v>0</v>
      </c>
      <c r="SC14" s="81">
        <v>0</v>
      </c>
      <c r="SD14" s="81">
        <v>1</v>
      </c>
      <c r="SE14" s="81">
        <v>0</v>
      </c>
      <c r="SF14" s="81">
        <v>0</v>
      </c>
      <c r="SG14" s="81">
        <v>0</v>
      </c>
      <c r="SH14" s="81">
        <v>0</v>
      </c>
    </row>
    <row r="15" spans="1:503">
      <c r="A15" s="18" t="s">
        <v>2269</v>
      </c>
      <c r="B15" s="80">
        <v>7</v>
      </c>
      <c r="C15" s="80">
        <v>7</v>
      </c>
      <c r="D15" s="80">
        <v>1</v>
      </c>
      <c r="E15" s="80">
        <v>2010</v>
      </c>
      <c r="F15" s="80" t="s">
        <v>86</v>
      </c>
      <c r="G15" s="182" t="s">
        <v>2262</v>
      </c>
      <c r="H15" s="80" t="s">
        <v>2263</v>
      </c>
      <c r="I15" s="173"/>
      <c r="J15" s="83">
        <v>0</v>
      </c>
      <c r="K15" s="83">
        <v>0</v>
      </c>
      <c r="L15" s="83">
        <v>0</v>
      </c>
      <c r="M15" s="83">
        <v>0</v>
      </c>
      <c r="N15" s="83">
        <v>0</v>
      </c>
      <c r="O15" s="83">
        <v>0</v>
      </c>
      <c r="P15" s="83">
        <v>0</v>
      </c>
      <c r="Q15" s="83">
        <v>0</v>
      </c>
      <c r="R15" s="83">
        <v>0</v>
      </c>
      <c r="S15" s="83">
        <v>0</v>
      </c>
      <c r="T15" s="83">
        <v>5.6390000000000002</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4.2729999999999997</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3.1019999999999999</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5.6390000000000002</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4.2729999999999997</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3.1019999999999999</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9.9120000000000008</v>
      </c>
      <c r="HL15" s="83">
        <v>0</v>
      </c>
      <c r="HM15" s="83">
        <v>0</v>
      </c>
      <c r="HN15" s="83">
        <v>0</v>
      </c>
      <c r="HO15" s="83">
        <v>0</v>
      </c>
      <c r="HP15" s="83">
        <v>0</v>
      </c>
      <c r="HQ15" s="83">
        <v>0</v>
      </c>
      <c r="HR15" s="83">
        <v>0</v>
      </c>
      <c r="HS15" s="83">
        <v>0</v>
      </c>
      <c r="HT15" s="83">
        <v>0</v>
      </c>
      <c r="HU15" s="83">
        <v>0</v>
      </c>
      <c r="HV15" s="83">
        <v>3.1019999999999999</v>
      </c>
      <c r="HW15" s="83">
        <v>0</v>
      </c>
      <c r="HX15" s="83">
        <v>0</v>
      </c>
      <c r="HY15" s="83">
        <v>0</v>
      </c>
      <c r="HZ15" s="83">
        <v>0</v>
      </c>
      <c r="IA15" s="83">
        <v>0</v>
      </c>
      <c r="IB15" s="83">
        <v>0</v>
      </c>
      <c r="IC15" s="83">
        <v>0</v>
      </c>
      <c r="ID15" s="83">
        <v>0</v>
      </c>
      <c r="IE15" s="83">
        <v>0</v>
      </c>
      <c r="IF15" s="83">
        <v>9.9120000000000008</v>
      </c>
      <c r="IG15" s="83">
        <v>0</v>
      </c>
      <c r="IH15" s="83">
        <v>0</v>
      </c>
      <c r="II15" s="83">
        <v>0</v>
      </c>
      <c r="IJ15" s="83">
        <v>0</v>
      </c>
      <c r="IK15" s="83">
        <v>0</v>
      </c>
      <c r="IL15" s="83">
        <v>0</v>
      </c>
      <c r="IM15" s="83">
        <v>0</v>
      </c>
      <c r="IN15" s="83">
        <v>0</v>
      </c>
      <c r="IO15" s="83">
        <v>0</v>
      </c>
      <c r="IP15" s="83">
        <v>0</v>
      </c>
      <c r="IQ15" s="83">
        <v>3.1019999999999999</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1</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1</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1</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1</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1</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1</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2</v>
      </c>
      <c r="QY15" s="81">
        <v>0</v>
      </c>
      <c r="QZ15" s="81">
        <v>0</v>
      </c>
      <c r="RA15" s="81">
        <v>0</v>
      </c>
      <c r="RB15" s="81">
        <v>0</v>
      </c>
      <c r="RC15" s="81">
        <v>0</v>
      </c>
      <c r="RD15" s="81">
        <v>0</v>
      </c>
      <c r="RE15" s="81">
        <v>0</v>
      </c>
      <c r="RF15" s="81">
        <v>0</v>
      </c>
      <c r="RG15" s="81">
        <v>0</v>
      </c>
      <c r="RH15" s="81">
        <v>0</v>
      </c>
      <c r="RI15" s="81">
        <v>1</v>
      </c>
      <c r="RJ15" s="81">
        <v>0</v>
      </c>
      <c r="RK15" s="81">
        <v>0</v>
      </c>
      <c r="RL15" s="81">
        <v>0</v>
      </c>
      <c r="RM15" s="81">
        <v>0</v>
      </c>
      <c r="RN15" s="81">
        <v>0</v>
      </c>
      <c r="RO15" s="81">
        <v>0</v>
      </c>
      <c r="RP15" s="81">
        <v>0</v>
      </c>
      <c r="RQ15" s="81">
        <v>0</v>
      </c>
      <c r="RR15" s="81">
        <v>0</v>
      </c>
      <c r="RS15" s="81">
        <v>2</v>
      </c>
      <c r="RT15" s="81">
        <v>0</v>
      </c>
      <c r="RU15" s="81">
        <v>0</v>
      </c>
      <c r="RV15" s="81">
        <v>0</v>
      </c>
      <c r="RW15" s="81">
        <v>0</v>
      </c>
      <c r="RX15" s="81">
        <v>0</v>
      </c>
      <c r="RY15" s="81">
        <v>0</v>
      </c>
      <c r="RZ15" s="81">
        <v>0</v>
      </c>
      <c r="SA15" s="81">
        <v>0</v>
      </c>
      <c r="SB15" s="81">
        <v>0</v>
      </c>
      <c r="SC15" s="81">
        <v>0</v>
      </c>
      <c r="SD15" s="81">
        <v>1</v>
      </c>
      <c r="SE15" s="81">
        <v>0</v>
      </c>
      <c r="SF15" s="81">
        <v>0</v>
      </c>
      <c r="SG15" s="81">
        <v>0</v>
      </c>
      <c r="SH15" s="81">
        <v>0</v>
      </c>
    </row>
    <row r="16" spans="1:503">
      <c r="A16" s="18" t="s">
        <v>2270</v>
      </c>
      <c r="B16" s="80">
        <v>8</v>
      </c>
      <c r="C16" s="80">
        <v>8</v>
      </c>
      <c r="D16" s="80">
        <v>1</v>
      </c>
      <c r="E16" s="80">
        <v>2011</v>
      </c>
      <c r="F16" s="80" t="s">
        <v>87</v>
      </c>
      <c r="G16" s="182" t="s">
        <v>2262</v>
      </c>
      <c r="H16" s="80" t="s">
        <v>2263</v>
      </c>
      <c r="I16" s="173"/>
      <c r="J16" s="83">
        <v>0</v>
      </c>
      <c r="K16" s="83">
        <v>0</v>
      </c>
      <c r="L16" s="83">
        <v>0</v>
      </c>
      <c r="M16" s="83">
        <v>0</v>
      </c>
      <c r="N16" s="83">
        <v>0</v>
      </c>
      <c r="O16" s="83">
        <v>0</v>
      </c>
      <c r="P16" s="83">
        <v>0</v>
      </c>
      <c r="Q16" s="83">
        <v>0</v>
      </c>
      <c r="R16" s="83">
        <v>0</v>
      </c>
      <c r="S16" s="83">
        <v>0</v>
      </c>
      <c r="T16" s="83">
        <v>7.1459999999999999</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4.3650000000000002</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2.988</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7.1459999999999999</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4.3650000000000002</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2.988</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11.510999999999999</v>
      </c>
      <c r="HL16" s="83">
        <v>0</v>
      </c>
      <c r="HM16" s="83">
        <v>0</v>
      </c>
      <c r="HN16" s="83">
        <v>0</v>
      </c>
      <c r="HO16" s="83">
        <v>0</v>
      </c>
      <c r="HP16" s="83">
        <v>0</v>
      </c>
      <c r="HQ16" s="83">
        <v>0</v>
      </c>
      <c r="HR16" s="83">
        <v>0</v>
      </c>
      <c r="HS16" s="83">
        <v>0</v>
      </c>
      <c r="HT16" s="83">
        <v>0</v>
      </c>
      <c r="HU16" s="83">
        <v>0</v>
      </c>
      <c r="HV16" s="83">
        <v>2.988</v>
      </c>
      <c r="HW16" s="83">
        <v>0</v>
      </c>
      <c r="HX16" s="83">
        <v>0</v>
      </c>
      <c r="HY16" s="83">
        <v>0</v>
      </c>
      <c r="HZ16" s="83">
        <v>0</v>
      </c>
      <c r="IA16" s="83">
        <v>0</v>
      </c>
      <c r="IB16" s="83">
        <v>0</v>
      </c>
      <c r="IC16" s="83">
        <v>0</v>
      </c>
      <c r="ID16" s="83">
        <v>0</v>
      </c>
      <c r="IE16" s="83">
        <v>0</v>
      </c>
      <c r="IF16" s="83">
        <v>11.510999999999999</v>
      </c>
      <c r="IG16" s="83">
        <v>0</v>
      </c>
      <c r="IH16" s="83">
        <v>0</v>
      </c>
      <c r="II16" s="83">
        <v>0</v>
      </c>
      <c r="IJ16" s="83">
        <v>0</v>
      </c>
      <c r="IK16" s="83">
        <v>0</v>
      </c>
      <c r="IL16" s="83">
        <v>0</v>
      </c>
      <c r="IM16" s="83">
        <v>0</v>
      </c>
      <c r="IN16" s="83">
        <v>0</v>
      </c>
      <c r="IO16" s="83">
        <v>0</v>
      </c>
      <c r="IP16" s="83">
        <v>0</v>
      </c>
      <c r="IQ16" s="83">
        <v>2.988</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1</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1</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1</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1</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1</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1</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2</v>
      </c>
      <c r="QY16" s="81">
        <v>0</v>
      </c>
      <c r="QZ16" s="81">
        <v>0</v>
      </c>
      <c r="RA16" s="81">
        <v>0</v>
      </c>
      <c r="RB16" s="81">
        <v>0</v>
      </c>
      <c r="RC16" s="81">
        <v>0</v>
      </c>
      <c r="RD16" s="81">
        <v>0</v>
      </c>
      <c r="RE16" s="81">
        <v>0</v>
      </c>
      <c r="RF16" s="81">
        <v>0</v>
      </c>
      <c r="RG16" s="81">
        <v>0</v>
      </c>
      <c r="RH16" s="81">
        <v>0</v>
      </c>
      <c r="RI16" s="81">
        <v>1</v>
      </c>
      <c r="RJ16" s="81">
        <v>0</v>
      </c>
      <c r="RK16" s="81">
        <v>0</v>
      </c>
      <c r="RL16" s="81">
        <v>0</v>
      </c>
      <c r="RM16" s="81">
        <v>0</v>
      </c>
      <c r="RN16" s="81">
        <v>0</v>
      </c>
      <c r="RO16" s="81">
        <v>0</v>
      </c>
      <c r="RP16" s="81">
        <v>0</v>
      </c>
      <c r="RQ16" s="81">
        <v>0</v>
      </c>
      <c r="RR16" s="81">
        <v>0</v>
      </c>
      <c r="RS16" s="81">
        <v>2</v>
      </c>
      <c r="RT16" s="81">
        <v>0</v>
      </c>
      <c r="RU16" s="81">
        <v>0</v>
      </c>
      <c r="RV16" s="81">
        <v>0</v>
      </c>
      <c r="RW16" s="81">
        <v>0</v>
      </c>
      <c r="RX16" s="81">
        <v>0</v>
      </c>
      <c r="RY16" s="81">
        <v>0</v>
      </c>
      <c r="RZ16" s="81">
        <v>0</v>
      </c>
      <c r="SA16" s="81">
        <v>0</v>
      </c>
      <c r="SB16" s="81">
        <v>0</v>
      </c>
      <c r="SC16" s="81">
        <v>0</v>
      </c>
      <c r="SD16" s="81">
        <v>1</v>
      </c>
      <c r="SE16" s="81">
        <v>0</v>
      </c>
      <c r="SF16" s="81">
        <v>0</v>
      </c>
      <c r="SG16" s="81">
        <v>0</v>
      </c>
      <c r="SH16" s="81">
        <v>0</v>
      </c>
    </row>
    <row r="17" spans="1:502">
      <c r="A17" s="18" t="s">
        <v>2271</v>
      </c>
      <c r="B17" s="80">
        <v>9</v>
      </c>
      <c r="C17" s="80">
        <v>9</v>
      </c>
      <c r="D17" s="80">
        <v>1</v>
      </c>
      <c r="E17" s="80">
        <v>2012</v>
      </c>
      <c r="F17" s="80" t="s">
        <v>88</v>
      </c>
      <c r="G17" s="182" t="s">
        <v>2262</v>
      </c>
      <c r="H17" s="80" t="s">
        <v>2263</v>
      </c>
      <c r="I17" s="173"/>
      <c r="J17" s="83">
        <v>0</v>
      </c>
      <c r="K17" s="83">
        <v>0</v>
      </c>
      <c r="L17" s="83">
        <v>0</v>
      </c>
      <c r="M17" s="83">
        <v>0</v>
      </c>
      <c r="N17" s="83">
        <v>0</v>
      </c>
      <c r="O17" s="83">
        <v>0</v>
      </c>
      <c r="P17" s="83">
        <v>0</v>
      </c>
      <c r="Q17" s="83">
        <v>0</v>
      </c>
      <c r="R17" s="83">
        <v>0</v>
      </c>
      <c r="S17" s="83">
        <v>0</v>
      </c>
      <c r="T17" s="83">
        <v>7.1150000000000002</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4.3129999999999997</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3.1749999999999998</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7.1150000000000002</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4.3129999999999997</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3.1749999999999998</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11.428000000000001</v>
      </c>
      <c r="HL17" s="83">
        <v>0</v>
      </c>
      <c r="HM17" s="83">
        <v>0</v>
      </c>
      <c r="HN17" s="83">
        <v>0</v>
      </c>
      <c r="HO17" s="83">
        <v>0</v>
      </c>
      <c r="HP17" s="83">
        <v>0</v>
      </c>
      <c r="HQ17" s="83">
        <v>0</v>
      </c>
      <c r="HR17" s="83">
        <v>0</v>
      </c>
      <c r="HS17" s="83">
        <v>0</v>
      </c>
      <c r="HT17" s="83">
        <v>0</v>
      </c>
      <c r="HU17" s="83">
        <v>0</v>
      </c>
      <c r="HV17" s="83">
        <v>3.1749999999999998</v>
      </c>
      <c r="HW17" s="83">
        <v>0</v>
      </c>
      <c r="HX17" s="83">
        <v>0</v>
      </c>
      <c r="HY17" s="83">
        <v>0</v>
      </c>
      <c r="HZ17" s="83">
        <v>0</v>
      </c>
      <c r="IA17" s="83">
        <v>0</v>
      </c>
      <c r="IB17" s="83">
        <v>0</v>
      </c>
      <c r="IC17" s="83">
        <v>0</v>
      </c>
      <c r="ID17" s="83">
        <v>0</v>
      </c>
      <c r="IE17" s="83">
        <v>0</v>
      </c>
      <c r="IF17" s="83">
        <v>11.428000000000001</v>
      </c>
      <c r="IG17" s="83">
        <v>0</v>
      </c>
      <c r="IH17" s="83">
        <v>0</v>
      </c>
      <c r="II17" s="83">
        <v>0</v>
      </c>
      <c r="IJ17" s="83">
        <v>0</v>
      </c>
      <c r="IK17" s="83">
        <v>0</v>
      </c>
      <c r="IL17" s="83">
        <v>0</v>
      </c>
      <c r="IM17" s="83">
        <v>0</v>
      </c>
      <c r="IN17" s="83">
        <v>0</v>
      </c>
      <c r="IO17" s="83">
        <v>0</v>
      </c>
      <c r="IP17" s="83">
        <v>0</v>
      </c>
      <c r="IQ17" s="83">
        <v>3.1749999999999998</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1</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1</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1</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1</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1</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1</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2</v>
      </c>
      <c r="QY17" s="81">
        <v>0</v>
      </c>
      <c r="QZ17" s="81">
        <v>0</v>
      </c>
      <c r="RA17" s="81">
        <v>0</v>
      </c>
      <c r="RB17" s="81">
        <v>0</v>
      </c>
      <c r="RC17" s="81">
        <v>0</v>
      </c>
      <c r="RD17" s="81">
        <v>0</v>
      </c>
      <c r="RE17" s="81">
        <v>0</v>
      </c>
      <c r="RF17" s="81">
        <v>0</v>
      </c>
      <c r="RG17" s="81">
        <v>0</v>
      </c>
      <c r="RH17" s="81">
        <v>0</v>
      </c>
      <c r="RI17" s="81">
        <v>1</v>
      </c>
      <c r="RJ17" s="81">
        <v>0</v>
      </c>
      <c r="RK17" s="81">
        <v>0</v>
      </c>
      <c r="RL17" s="81">
        <v>0</v>
      </c>
      <c r="RM17" s="81">
        <v>0</v>
      </c>
      <c r="RN17" s="81">
        <v>0</v>
      </c>
      <c r="RO17" s="81">
        <v>0</v>
      </c>
      <c r="RP17" s="81">
        <v>0</v>
      </c>
      <c r="RQ17" s="81">
        <v>0</v>
      </c>
      <c r="RR17" s="81">
        <v>0</v>
      </c>
      <c r="RS17" s="81">
        <v>2</v>
      </c>
      <c r="RT17" s="81">
        <v>0</v>
      </c>
      <c r="RU17" s="81">
        <v>0</v>
      </c>
      <c r="RV17" s="81">
        <v>0</v>
      </c>
      <c r="RW17" s="81">
        <v>0</v>
      </c>
      <c r="RX17" s="81">
        <v>0</v>
      </c>
      <c r="RY17" s="81">
        <v>0</v>
      </c>
      <c r="RZ17" s="81">
        <v>0</v>
      </c>
      <c r="SA17" s="81">
        <v>0</v>
      </c>
      <c r="SB17" s="81">
        <v>0</v>
      </c>
      <c r="SC17" s="81">
        <v>0</v>
      </c>
      <c r="SD17" s="81">
        <v>1</v>
      </c>
      <c r="SE17" s="81">
        <v>0</v>
      </c>
      <c r="SF17" s="81">
        <v>0</v>
      </c>
      <c r="SG17" s="81">
        <v>0</v>
      </c>
      <c r="SH17" s="81">
        <v>0</v>
      </c>
    </row>
    <row r="18" spans="1:502">
      <c r="A18" s="18" t="s">
        <v>2272</v>
      </c>
      <c r="B18" s="80">
        <v>10</v>
      </c>
      <c r="C18" s="80">
        <v>10</v>
      </c>
      <c r="D18" s="80">
        <v>1</v>
      </c>
      <c r="E18" s="80">
        <v>2013</v>
      </c>
      <c r="F18" s="80" t="s">
        <v>89</v>
      </c>
      <c r="G18" s="182" t="s">
        <v>2262</v>
      </c>
      <c r="H18" s="80" t="s">
        <v>2263</v>
      </c>
      <c r="I18" s="173"/>
      <c r="J18" s="83">
        <v>0</v>
      </c>
      <c r="K18" s="83">
        <v>0</v>
      </c>
      <c r="L18" s="83">
        <v>0</v>
      </c>
      <c r="M18" s="83">
        <v>0</v>
      </c>
      <c r="N18" s="83">
        <v>0</v>
      </c>
      <c r="O18" s="83">
        <v>0</v>
      </c>
      <c r="P18" s="83">
        <v>0</v>
      </c>
      <c r="Q18" s="83">
        <v>0</v>
      </c>
      <c r="R18" s="83">
        <v>0</v>
      </c>
      <c r="S18" s="83">
        <v>0</v>
      </c>
      <c r="T18" s="83">
        <v>6.91</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3.61</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3.1749999999999998</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6.91</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3.61</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3.1749999999999998</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10.52</v>
      </c>
      <c r="HL18" s="83">
        <v>0</v>
      </c>
      <c r="HM18" s="83">
        <v>0</v>
      </c>
      <c r="HN18" s="83">
        <v>0</v>
      </c>
      <c r="HO18" s="83">
        <v>0</v>
      </c>
      <c r="HP18" s="83">
        <v>0</v>
      </c>
      <c r="HQ18" s="83">
        <v>0</v>
      </c>
      <c r="HR18" s="83">
        <v>0</v>
      </c>
      <c r="HS18" s="83">
        <v>0</v>
      </c>
      <c r="HT18" s="83">
        <v>0</v>
      </c>
      <c r="HU18" s="83">
        <v>0</v>
      </c>
      <c r="HV18" s="83">
        <v>3.1749999999999998</v>
      </c>
      <c r="HW18" s="83">
        <v>0</v>
      </c>
      <c r="HX18" s="83">
        <v>0</v>
      </c>
      <c r="HY18" s="83">
        <v>0</v>
      </c>
      <c r="HZ18" s="83">
        <v>0</v>
      </c>
      <c r="IA18" s="83">
        <v>0</v>
      </c>
      <c r="IB18" s="83">
        <v>0</v>
      </c>
      <c r="IC18" s="83">
        <v>0</v>
      </c>
      <c r="ID18" s="83">
        <v>0</v>
      </c>
      <c r="IE18" s="83">
        <v>0</v>
      </c>
      <c r="IF18" s="83">
        <v>10.52</v>
      </c>
      <c r="IG18" s="83">
        <v>0</v>
      </c>
      <c r="IH18" s="83">
        <v>0</v>
      </c>
      <c r="II18" s="83">
        <v>0</v>
      </c>
      <c r="IJ18" s="83">
        <v>0</v>
      </c>
      <c r="IK18" s="83">
        <v>0</v>
      </c>
      <c r="IL18" s="83">
        <v>0</v>
      </c>
      <c r="IM18" s="83">
        <v>0</v>
      </c>
      <c r="IN18" s="83">
        <v>0</v>
      </c>
      <c r="IO18" s="83">
        <v>0</v>
      </c>
      <c r="IP18" s="83">
        <v>0</v>
      </c>
      <c r="IQ18" s="83">
        <v>3.1749999999999998</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1</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1</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1</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1</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1</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1</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2</v>
      </c>
      <c r="QY18" s="81">
        <v>0</v>
      </c>
      <c r="QZ18" s="81">
        <v>0</v>
      </c>
      <c r="RA18" s="81">
        <v>0</v>
      </c>
      <c r="RB18" s="81">
        <v>0</v>
      </c>
      <c r="RC18" s="81">
        <v>0</v>
      </c>
      <c r="RD18" s="81">
        <v>0</v>
      </c>
      <c r="RE18" s="81">
        <v>0</v>
      </c>
      <c r="RF18" s="81">
        <v>0</v>
      </c>
      <c r="RG18" s="81">
        <v>0</v>
      </c>
      <c r="RH18" s="81">
        <v>0</v>
      </c>
      <c r="RI18" s="81">
        <v>1</v>
      </c>
      <c r="RJ18" s="81">
        <v>0</v>
      </c>
      <c r="RK18" s="81">
        <v>0</v>
      </c>
      <c r="RL18" s="81">
        <v>0</v>
      </c>
      <c r="RM18" s="81">
        <v>0</v>
      </c>
      <c r="RN18" s="81">
        <v>0</v>
      </c>
      <c r="RO18" s="81">
        <v>0</v>
      </c>
      <c r="RP18" s="81">
        <v>0</v>
      </c>
      <c r="RQ18" s="81">
        <v>0</v>
      </c>
      <c r="RR18" s="81">
        <v>0</v>
      </c>
      <c r="RS18" s="81">
        <v>2</v>
      </c>
      <c r="RT18" s="81">
        <v>0</v>
      </c>
      <c r="RU18" s="81">
        <v>0</v>
      </c>
      <c r="RV18" s="81">
        <v>0</v>
      </c>
      <c r="RW18" s="81">
        <v>0</v>
      </c>
      <c r="RX18" s="81">
        <v>0</v>
      </c>
      <c r="RY18" s="81">
        <v>0</v>
      </c>
      <c r="RZ18" s="81">
        <v>0</v>
      </c>
      <c r="SA18" s="81">
        <v>0</v>
      </c>
      <c r="SB18" s="81">
        <v>0</v>
      </c>
      <c r="SC18" s="81">
        <v>0</v>
      </c>
      <c r="SD18" s="81">
        <v>1</v>
      </c>
      <c r="SE18" s="81">
        <v>0</v>
      </c>
      <c r="SF18" s="81">
        <v>0</v>
      </c>
      <c r="SG18" s="81">
        <v>0</v>
      </c>
      <c r="SH18" s="81">
        <v>0</v>
      </c>
    </row>
    <row r="19" spans="1:502">
      <c r="A19" s="18" t="s">
        <v>2273</v>
      </c>
      <c r="B19" s="80">
        <v>11</v>
      </c>
      <c r="C19" s="80">
        <v>11</v>
      </c>
      <c r="D19" s="80">
        <v>1</v>
      </c>
      <c r="E19" s="80">
        <v>2014</v>
      </c>
      <c r="F19" s="80" t="s">
        <v>90</v>
      </c>
      <c r="G19" s="182" t="s">
        <v>2262</v>
      </c>
      <c r="H19" s="80" t="s">
        <v>2263</v>
      </c>
      <c r="I19" s="173"/>
      <c r="J19" s="83">
        <v>0</v>
      </c>
      <c r="K19" s="83">
        <v>0</v>
      </c>
      <c r="L19" s="83">
        <v>0</v>
      </c>
      <c r="M19" s="83">
        <v>0</v>
      </c>
      <c r="N19" s="83">
        <v>0</v>
      </c>
      <c r="O19" s="83">
        <v>0</v>
      </c>
      <c r="P19" s="83">
        <v>0</v>
      </c>
      <c r="Q19" s="83">
        <v>0</v>
      </c>
      <c r="R19" s="83">
        <v>0</v>
      </c>
      <c r="S19" s="83">
        <v>0</v>
      </c>
      <c r="T19" s="83">
        <v>7.7060000000000004</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4.1909999999999998</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4.8029999999999999</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7.7060000000000004</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4.1909999999999998</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4.8029999999999999</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11.897</v>
      </c>
      <c r="HL19" s="83">
        <v>0</v>
      </c>
      <c r="HM19" s="83">
        <v>0</v>
      </c>
      <c r="HN19" s="83">
        <v>0</v>
      </c>
      <c r="HO19" s="83">
        <v>0</v>
      </c>
      <c r="HP19" s="83">
        <v>0</v>
      </c>
      <c r="HQ19" s="83">
        <v>0</v>
      </c>
      <c r="HR19" s="83">
        <v>0</v>
      </c>
      <c r="HS19" s="83">
        <v>0</v>
      </c>
      <c r="HT19" s="83">
        <v>0</v>
      </c>
      <c r="HU19" s="83">
        <v>0</v>
      </c>
      <c r="HV19" s="83">
        <v>4.8029999999999999</v>
      </c>
      <c r="HW19" s="83">
        <v>0</v>
      </c>
      <c r="HX19" s="83">
        <v>0</v>
      </c>
      <c r="HY19" s="83">
        <v>0</v>
      </c>
      <c r="HZ19" s="83">
        <v>0</v>
      </c>
      <c r="IA19" s="83">
        <v>0</v>
      </c>
      <c r="IB19" s="83">
        <v>0</v>
      </c>
      <c r="IC19" s="83">
        <v>0</v>
      </c>
      <c r="ID19" s="83">
        <v>0</v>
      </c>
      <c r="IE19" s="83">
        <v>0</v>
      </c>
      <c r="IF19" s="83">
        <v>11.897</v>
      </c>
      <c r="IG19" s="83">
        <v>0</v>
      </c>
      <c r="IH19" s="83">
        <v>0</v>
      </c>
      <c r="II19" s="83">
        <v>0</v>
      </c>
      <c r="IJ19" s="83">
        <v>0</v>
      </c>
      <c r="IK19" s="83">
        <v>0</v>
      </c>
      <c r="IL19" s="83">
        <v>0</v>
      </c>
      <c r="IM19" s="83">
        <v>0</v>
      </c>
      <c r="IN19" s="83">
        <v>0</v>
      </c>
      <c r="IO19" s="83">
        <v>0</v>
      </c>
      <c r="IP19" s="83">
        <v>0</v>
      </c>
      <c r="IQ19" s="83">
        <v>4.8029999999999999</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1</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1</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1</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1</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1</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1</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2</v>
      </c>
      <c r="QY19" s="81">
        <v>0</v>
      </c>
      <c r="QZ19" s="81">
        <v>0</v>
      </c>
      <c r="RA19" s="81">
        <v>0</v>
      </c>
      <c r="RB19" s="81">
        <v>0</v>
      </c>
      <c r="RC19" s="81">
        <v>0</v>
      </c>
      <c r="RD19" s="81">
        <v>0</v>
      </c>
      <c r="RE19" s="81">
        <v>0</v>
      </c>
      <c r="RF19" s="81">
        <v>0</v>
      </c>
      <c r="RG19" s="81">
        <v>0</v>
      </c>
      <c r="RH19" s="81">
        <v>0</v>
      </c>
      <c r="RI19" s="81">
        <v>1</v>
      </c>
      <c r="RJ19" s="81">
        <v>0</v>
      </c>
      <c r="RK19" s="81">
        <v>0</v>
      </c>
      <c r="RL19" s="81">
        <v>0</v>
      </c>
      <c r="RM19" s="81">
        <v>0</v>
      </c>
      <c r="RN19" s="81">
        <v>0</v>
      </c>
      <c r="RO19" s="81">
        <v>0</v>
      </c>
      <c r="RP19" s="81">
        <v>0</v>
      </c>
      <c r="RQ19" s="81">
        <v>0</v>
      </c>
      <c r="RR19" s="81">
        <v>0</v>
      </c>
      <c r="RS19" s="81">
        <v>2</v>
      </c>
      <c r="RT19" s="81">
        <v>0</v>
      </c>
      <c r="RU19" s="81">
        <v>0</v>
      </c>
      <c r="RV19" s="81">
        <v>0</v>
      </c>
      <c r="RW19" s="81">
        <v>0</v>
      </c>
      <c r="RX19" s="81">
        <v>0</v>
      </c>
      <c r="RY19" s="81">
        <v>0</v>
      </c>
      <c r="RZ19" s="81">
        <v>0</v>
      </c>
      <c r="SA19" s="81">
        <v>0</v>
      </c>
      <c r="SB19" s="81">
        <v>0</v>
      </c>
      <c r="SC19" s="81">
        <v>0</v>
      </c>
      <c r="SD19" s="81">
        <v>1</v>
      </c>
      <c r="SE19" s="81">
        <v>0</v>
      </c>
      <c r="SF19" s="81">
        <v>0</v>
      </c>
      <c r="SG19" s="81">
        <v>0</v>
      </c>
      <c r="SH19" s="81">
        <v>0</v>
      </c>
    </row>
    <row r="20" spans="1:502">
      <c r="A20" s="18" t="s">
        <v>2274</v>
      </c>
      <c r="B20" s="80">
        <v>12</v>
      </c>
      <c r="C20" s="80">
        <v>12</v>
      </c>
      <c r="D20" s="80">
        <v>1</v>
      </c>
      <c r="E20" s="80">
        <v>2015</v>
      </c>
      <c r="F20" s="80" t="s">
        <v>91</v>
      </c>
      <c r="G20" s="182" t="s">
        <v>2262</v>
      </c>
      <c r="H20" s="80" t="s">
        <v>2263</v>
      </c>
      <c r="I20" s="173"/>
      <c r="J20" s="83">
        <v>0</v>
      </c>
      <c r="K20" s="83">
        <v>0</v>
      </c>
      <c r="L20" s="83">
        <v>0</v>
      </c>
      <c r="M20" s="83">
        <v>0</v>
      </c>
      <c r="N20" s="83">
        <v>0</v>
      </c>
      <c r="O20" s="83">
        <v>0</v>
      </c>
      <c r="P20" s="83">
        <v>0</v>
      </c>
      <c r="Q20" s="83">
        <v>0</v>
      </c>
      <c r="R20" s="83">
        <v>0</v>
      </c>
      <c r="S20" s="83">
        <v>0</v>
      </c>
      <c r="T20" s="83">
        <v>6.1020000000000003</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4.2119999999999997</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4.7119999999999997</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6.1020000000000003</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4.2119999999999997</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4.7119999999999997</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10.314</v>
      </c>
      <c r="HL20" s="83">
        <v>0</v>
      </c>
      <c r="HM20" s="83">
        <v>0</v>
      </c>
      <c r="HN20" s="83">
        <v>0</v>
      </c>
      <c r="HO20" s="83">
        <v>0</v>
      </c>
      <c r="HP20" s="83">
        <v>0</v>
      </c>
      <c r="HQ20" s="83">
        <v>0</v>
      </c>
      <c r="HR20" s="83">
        <v>0</v>
      </c>
      <c r="HS20" s="83">
        <v>0</v>
      </c>
      <c r="HT20" s="83">
        <v>0</v>
      </c>
      <c r="HU20" s="83">
        <v>0</v>
      </c>
      <c r="HV20" s="83">
        <v>4.7119999999999997</v>
      </c>
      <c r="HW20" s="83">
        <v>0</v>
      </c>
      <c r="HX20" s="83">
        <v>0</v>
      </c>
      <c r="HY20" s="83">
        <v>0</v>
      </c>
      <c r="HZ20" s="83">
        <v>0</v>
      </c>
      <c r="IA20" s="83">
        <v>0</v>
      </c>
      <c r="IB20" s="83">
        <v>0</v>
      </c>
      <c r="IC20" s="83">
        <v>0</v>
      </c>
      <c r="ID20" s="83">
        <v>0</v>
      </c>
      <c r="IE20" s="83">
        <v>0</v>
      </c>
      <c r="IF20" s="83">
        <v>10.314</v>
      </c>
      <c r="IG20" s="83">
        <v>0</v>
      </c>
      <c r="IH20" s="83">
        <v>0</v>
      </c>
      <c r="II20" s="83">
        <v>0</v>
      </c>
      <c r="IJ20" s="83">
        <v>0</v>
      </c>
      <c r="IK20" s="83">
        <v>0</v>
      </c>
      <c r="IL20" s="83">
        <v>0</v>
      </c>
      <c r="IM20" s="83">
        <v>0</v>
      </c>
      <c r="IN20" s="83">
        <v>0</v>
      </c>
      <c r="IO20" s="83">
        <v>0</v>
      </c>
      <c r="IP20" s="83">
        <v>0</v>
      </c>
      <c r="IQ20" s="83">
        <v>4.7119999999999997</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1</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1</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1</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1</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1</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1</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2</v>
      </c>
      <c r="QY20" s="81">
        <v>0</v>
      </c>
      <c r="QZ20" s="81">
        <v>0</v>
      </c>
      <c r="RA20" s="81">
        <v>0</v>
      </c>
      <c r="RB20" s="81">
        <v>0</v>
      </c>
      <c r="RC20" s="81">
        <v>0</v>
      </c>
      <c r="RD20" s="81">
        <v>0</v>
      </c>
      <c r="RE20" s="81">
        <v>0</v>
      </c>
      <c r="RF20" s="81">
        <v>0</v>
      </c>
      <c r="RG20" s="81">
        <v>0</v>
      </c>
      <c r="RH20" s="81">
        <v>0</v>
      </c>
      <c r="RI20" s="81">
        <v>1</v>
      </c>
      <c r="RJ20" s="81">
        <v>0</v>
      </c>
      <c r="RK20" s="81">
        <v>0</v>
      </c>
      <c r="RL20" s="81">
        <v>0</v>
      </c>
      <c r="RM20" s="81">
        <v>0</v>
      </c>
      <c r="RN20" s="81">
        <v>0</v>
      </c>
      <c r="RO20" s="81">
        <v>0</v>
      </c>
      <c r="RP20" s="81">
        <v>0</v>
      </c>
      <c r="RQ20" s="81">
        <v>0</v>
      </c>
      <c r="RR20" s="81">
        <v>0</v>
      </c>
      <c r="RS20" s="81">
        <v>2</v>
      </c>
      <c r="RT20" s="81">
        <v>0</v>
      </c>
      <c r="RU20" s="81">
        <v>0</v>
      </c>
      <c r="RV20" s="81">
        <v>0</v>
      </c>
      <c r="RW20" s="81">
        <v>0</v>
      </c>
      <c r="RX20" s="81">
        <v>0</v>
      </c>
      <c r="RY20" s="81">
        <v>0</v>
      </c>
      <c r="RZ20" s="81">
        <v>0</v>
      </c>
      <c r="SA20" s="81">
        <v>0</v>
      </c>
      <c r="SB20" s="81">
        <v>0</v>
      </c>
      <c r="SC20" s="81">
        <v>0</v>
      </c>
      <c r="SD20" s="81">
        <v>1</v>
      </c>
      <c r="SE20" s="81">
        <v>0</v>
      </c>
      <c r="SF20" s="81">
        <v>0</v>
      </c>
      <c r="SG20" s="81">
        <v>0</v>
      </c>
      <c r="SH20" s="81">
        <v>0</v>
      </c>
    </row>
    <row r="21" spans="1:502">
      <c r="A21" s="18" t="s">
        <v>2275</v>
      </c>
      <c r="B21" s="80">
        <v>13</v>
      </c>
      <c r="C21" s="80">
        <v>13</v>
      </c>
      <c r="D21" s="80">
        <v>1</v>
      </c>
      <c r="E21" s="80">
        <v>2016</v>
      </c>
      <c r="F21" s="80" t="s">
        <v>92</v>
      </c>
      <c r="G21" s="182" t="s">
        <v>2262</v>
      </c>
      <c r="H21" s="80" t="s">
        <v>2263</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4.2649999999999997</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4.7690000000000001</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4.2649999999999997</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4.7690000000000001</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4.2649999999999997</v>
      </c>
      <c r="HL21" s="83">
        <v>0</v>
      </c>
      <c r="HM21" s="83">
        <v>0</v>
      </c>
      <c r="HN21" s="83">
        <v>0</v>
      </c>
      <c r="HO21" s="83">
        <v>0</v>
      </c>
      <c r="HP21" s="83">
        <v>0</v>
      </c>
      <c r="HQ21" s="83">
        <v>0</v>
      </c>
      <c r="HR21" s="83">
        <v>0</v>
      </c>
      <c r="HS21" s="83">
        <v>0</v>
      </c>
      <c r="HT21" s="83">
        <v>0</v>
      </c>
      <c r="HU21" s="83">
        <v>0</v>
      </c>
      <c r="HV21" s="83">
        <v>4.7690000000000001</v>
      </c>
      <c r="HW21" s="83">
        <v>0</v>
      </c>
      <c r="HX21" s="83">
        <v>0</v>
      </c>
      <c r="HY21" s="83">
        <v>0</v>
      </c>
      <c r="HZ21" s="83">
        <v>0</v>
      </c>
      <c r="IA21" s="83">
        <v>0</v>
      </c>
      <c r="IB21" s="83">
        <v>0</v>
      </c>
      <c r="IC21" s="83">
        <v>0</v>
      </c>
      <c r="ID21" s="83">
        <v>0</v>
      </c>
      <c r="IE21" s="83">
        <v>0</v>
      </c>
      <c r="IF21" s="83">
        <v>4.2649999999999997</v>
      </c>
      <c r="IG21" s="83">
        <v>0</v>
      </c>
      <c r="IH21" s="83">
        <v>0</v>
      </c>
      <c r="II21" s="83">
        <v>0</v>
      </c>
      <c r="IJ21" s="83">
        <v>0</v>
      </c>
      <c r="IK21" s="83">
        <v>0</v>
      </c>
      <c r="IL21" s="83">
        <v>0</v>
      </c>
      <c r="IM21" s="83">
        <v>0</v>
      </c>
      <c r="IN21" s="83">
        <v>0</v>
      </c>
      <c r="IO21" s="83">
        <v>0</v>
      </c>
      <c r="IP21" s="83">
        <v>0</v>
      </c>
      <c r="IQ21" s="83">
        <v>4.7690000000000001</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1</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1</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1</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1</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1</v>
      </c>
      <c r="QY21" s="81">
        <v>0</v>
      </c>
      <c r="QZ21" s="81">
        <v>0</v>
      </c>
      <c r="RA21" s="81">
        <v>0</v>
      </c>
      <c r="RB21" s="81">
        <v>0</v>
      </c>
      <c r="RC21" s="81">
        <v>0</v>
      </c>
      <c r="RD21" s="81">
        <v>0</v>
      </c>
      <c r="RE21" s="81">
        <v>0</v>
      </c>
      <c r="RF21" s="81">
        <v>0</v>
      </c>
      <c r="RG21" s="81">
        <v>0</v>
      </c>
      <c r="RH21" s="81">
        <v>0</v>
      </c>
      <c r="RI21" s="81">
        <v>1</v>
      </c>
      <c r="RJ21" s="81">
        <v>0</v>
      </c>
      <c r="RK21" s="81">
        <v>0</v>
      </c>
      <c r="RL21" s="81">
        <v>0</v>
      </c>
      <c r="RM21" s="81">
        <v>0</v>
      </c>
      <c r="RN21" s="81">
        <v>0</v>
      </c>
      <c r="RO21" s="81">
        <v>0</v>
      </c>
      <c r="RP21" s="81">
        <v>0</v>
      </c>
      <c r="RQ21" s="81">
        <v>0</v>
      </c>
      <c r="RR21" s="81">
        <v>0</v>
      </c>
      <c r="RS21" s="81">
        <v>1</v>
      </c>
      <c r="RT21" s="81">
        <v>0</v>
      </c>
      <c r="RU21" s="81">
        <v>0</v>
      </c>
      <c r="RV21" s="81">
        <v>0</v>
      </c>
      <c r="RW21" s="81">
        <v>0</v>
      </c>
      <c r="RX21" s="81">
        <v>0</v>
      </c>
      <c r="RY21" s="81">
        <v>0</v>
      </c>
      <c r="RZ21" s="81">
        <v>0</v>
      </c>
      <c r="SA21" s="81">
        <v>0</v>
      </c>
      <c r="SB21" s="81">
        <v>0</v>
      </c>
      <c r="SC21" s="81">
        <v>0</v>
      </c>
      <c r="SD21" s="81">
        <v>1</v>
      </c>
      <c r="SE21" s="81">
        <v>0</v>
      </c>
      <c r="SF21" s="81">
        <v>0</v>
      </c>
      <c r="SG21" s="81">
        <v>0</v>
      </c>
      <c r="SH21" s="81">
        <v>0</v>
      </c>
    </row>
    <row r="22" spans="1:502">
      <c r="A22" s="18" t="s">
        <v>2276</v>
      </c>
      <c r="B22" s="80">
        <v>14</v>
      </c>
      <c r="C22" s="80">
        <v>14</v>
      </c>
      <c r="D22" s="80">
        <v>1</v>
      </c>
      <c r="E22" s="80">
        <v>2017</v>
      </c>
      <c r="F22" s="80" t="s">
        <v>71</v>
      </c>
      <c r="G22" s="182" t="s">
        <v>2262</v>
      </c>
      <c r="H22" s="80" t="s">
        <v>2263</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4.3890000000000002</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4.6849999999999996</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4.3890000000000002</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4.6849999999999996</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4.3890000000000002</v>
      </c>
      <c r="HL22" s="83">
        <v>0</v>
      </c>
      <c r="HM22" s="83">
        <v>0</v>
      </c>
      <c r="HN22" s="83">
        <v>0</v>
      </c>
      <c r="HO22" s="83">
        <v>0</v>
      </c>
      <c r="HP22" s="83">
        <v>0</v>
      </c>
      <c r="HQ22" s="83">
        <v>0</v>
      </c>
      <c r="HR22" s="83">
        <v>0</v>
      </c>
      <c r="HS22" s="83">
        <v>0</v>
      </c>
      <c r="HT22" s="83">
        <v>0</v>
      </c>
      <c r="HU22" s="83">
        <v>0</v>
      </c>
      <c r="HV22" s="83">
        <v>4.6849999999999996</v>
      </c>
      <c r="HW22" s="83">
        <v>0</v>
      </c>
      <c r="HX22" s="83">
        <v>0</v>
      </c>
      <c r="HY22" s="83">
        <v>0</v>
      </c>
      <c r="HZ22" s="83">
        <v>0</v>
      </c>
      <c r="IA22" s="83">
        <v>0</v>
      </c>
      <c r="IB22" s="83">
        <v>0</v>
      </c>
      <c r="IC22" s="83">
        <v>0</v>
      </c>
      <c r="ID22" s="83">
        <v>0</v>
      </c>
      <c r="IE22" s="83">
        <v>0</v>
      </c>
      <c r="IF22" s="83">
        <v>4.3890000000000002</v>
      </c>
      <c r="IG22" s="83">
        <v>0</v>
      </c>
      <c r="IH22" s="83">
        <v>0</v>
      </c>
      <c r="II22" s="83">
        <v>0</v>
      </c>
      <c r="IJ22" s="83">
        <v>0</v>
      </c>
      <c r="IK22" s="83">
        <v>0</v>
      </c>
      <c r="IL22" s="83">
        <v>0</v>
      </c>
      <c r="IM22" s="83">
        <v>0</v>
      </c>
      <c r="IN22" s="83">
        <v>0</v>
      </c>
      <c r="IO22" s="83">
        <v>0</v>
      </c>
      <c r="IP22" s="83">
        <v>0</v>
      </c>
      <c r="IQ22" s="83">
        <v>4.6849999999999996</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1</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1</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1</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1</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1</v>
      </c>
      <c r="QY22" s="81">
        <v>0</v>
      </c>
      <c r="QZ22" s="81">
        <v>0</v>
      </c>
      <c r="RA22" s="81">
        <v>0</v>
      </c>
      <c r="RB22" s="81">
        <v>0</v>
      </c>
      <c r="RC22" s="81">
        <v>0</v>
      </c>
      <c r="RD22" s="81">
        <v>0</v>
      </c>
      <c r="RE22" s="81">
        <v>0</v>
      </c>
      <c r="RF22" s="81">
        <v>0</v>
      </c>
      <c r="RG22" s="81">
        <v>0</v>
      </c>
      <c r="RH22" s="81">
        <v>0</v>
      </c>
      <c r="RI22" s="81">
        <v>1</v>
      </c>
      <c r="RJ22" s="81">
        <v>0</v>
      </c>
      <c r="RK22" s="81">
        <v>0</v>
      </c>
      <c r="RL22" s="81">
        <v>0</v>
      </c>
      <c r="RM22" s="81">
        <v>0</v>
      </c>
      <c r="RN22" s="81">
        <v>0</v>
      </c>
      <c r="RO22" s="81">
        <v>0</v>
      </c>
      <c r="RP22" s="81">
        <v>0</v>
      </c>
      <c r="RQ22" s="81">
        <v>0</v>
      </c>
      <c r="RR22" s="81">
        <v>0</v>
      </c>
      <c r="RS22" s="81">
        <v>1</v>
      </c>
      <c r="RT22" s="81">
        <v>0</v>
      </c>
      <c r="RU22" s="81">
        <v>0</v>
      </c>
      <c r="RV22" s="81">
        <v>0</v>
      </c>
      <c r="RW22" s="81">
        <v>0</v>
      </c>
      <c r="RX22" s="81">
        <v>0</v>
      </c>
      <c r="RY22" s="81">
        <v>0</v>
      </c>
      <c r="RZ22" s="81">
        <v>0</v>
      </c>
      <c r="SA22" s="81">
        <v>0</v>
      </c>
      <c r="SB22" s="81">
        <v>0</v>
      </c>
      <c r="SC22" s="81">
        <v>0</v>
      </c>
      <c r="SD22" s="81">
        <v>1</v>
      </c>
      <c r="SE22" s="81">
        <v>0</v>
      </c>
      <c r="SF22" s="81">
        <v>0</v>
      </c>
      <c r="SG22" s="81">
        <v>0</v>
      </c>
      <c r="SH22" s="81">
        <v>0</v>
      </c>
    </row>
    <row r="23" spans="1:502">
      <c r="A23" s="18" t="s">
        <v>2277</v>
      </c>
      <c r="B23" s="80">
        <v>15</v>
      </c>
      <c r="C23" s="80">
        <v>15</v>
      </c>
      <c r="D23" s="80">
        <v>1</v>
      </c>
      <c r="E23" s="80">
        <v>2018</v>
      </c>
      <c r="F23" s="80" t="s">
        <v>93</v>
      </c>
      <c r="G23" s="182" t="s">
        <v>2262</v>
      </c>
      <c r="H23" s="80" t="s">
        <v>2263</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4.0330000000000004</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4.3440000000000003</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4.0330000000000004</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4.3440000000000003</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4.0330000000000004</v>
      </c>
      <c r="HL23" s="83">
        <v>0</v>
      </c>
      <c r="HM23" s="83">
        <v>0</v>
      </c>
      <c r="HN23" s="83">
        <v>0</v>
      </c>
      <c r="HO23" s="83">
        <v>0</v>
      </c>
      <c r="HP23" s="83">
        <v>0</v>
      </c>
      <c r="HQ23" s="83">
        <v>0</v>
      </c>
      <c r="HR23" s="83">
        <v>0</v>
      </c>
      <c r="HS23" s="83">
        <v>0</v>
      </c>
      <c r="HT23" s="83">
        <v>0</v>
      </c>
      <c r="HU23" s="83">
        <v>0</v>
      </c>
      <c r="HV23" s="83">
        <v>4.3440000000000003</v>
      </c>
      <c r="HW23" s="83">
        <v>0</v>
      </c>
      <c r="HX23" s="83">
        <v>0</v>
      </c>
      <c r="HY23" s="83">
        <v>0</v>
      </c>
      <c r="HZ23" s="83">
        <v>0</v>
      </c>
      <c r="IA23" s="83">
        <v>0</v>
      </c>
      <c r="IB23" s="83">
        <v>0</v>
      </c>
      <c r="IC23" s="83">
        <v>0</v>
      </c>
      <c r="ID23" s="83">
        <v>0</v>
      </c>
      <c r="IE23" s="83">
        <v>0</v>
      </c>
      <c r="IF23" s="83">
        <v>4.0330000000000004</v>
      </c>
      <c r="IG23" s="83">
        <v>0</v>
      </c>
      <c r="IH23" s="83">
        <v>0</v>
      </c>
      <c r="II23" s="83">
        <v>0</v>
      </c>
      <c r="IJ23" s="83">
        <v>0</v>
      </c>
      <c r="IK23" s="83">
        <v>0</v>
      </c>
      <c r="IL23" s="83">
        <v>0</v>
      </c>
      <c r="IM23" s="83">
        <v>0</v>
      </c>
      <c r="IN23" s="83">
        <v>0</v>
      </c>
      <c r="IO23" s="83">
        <v>0</v>
      </c>
      <c r="IP23" s="83">
        <v>0</v>
      </c>
      <c r="IQ23" s="83">
        <v>4.3440000000000003</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1</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1</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1</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1</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1</v>
      </c>
      <c r="QY23" s="81">
        <v>0</v>
      </c>
      <c r="QZ23" s="81">
        <v>0</v>
      </c>
      <c r="RA23" s="81">
        <v>0</v>
      </c>
      <c r="RB23" s="81">
        <v>0</v>
      </c>
      <c r="RC23" s="81">
        <v>0</v>
      </c>
      <c r="RD23" s="81">
        <v>0</v>
      </c>
      <c r="RE23" s="81">
        <v>0</v>
      </c>
      <c r="RF23" s="81">
        <v>0</v>
      </c>
      <c r="RG23" s="81">
        <v>0</v>
      </c>
      <c r="RH23" s="81">
        <v>0</v>
      </c>
      <c r="RI23" s="81">
        <v>1</v>
      </c>
      <c r="RJ23" s="81">
        <v>0</v>
      </c>
      <c r="RK23" s="81">
        <v>0</v>
      </c>
      <c r="RL23" s="81">
        <v>0</v>
      </c>
      <c r="RM23" s="81">
        <v>0</v>
      </c>
      <c r="RN23" s="81">
        <v>0</v>
      </c>
      <c r="RO23" s="81">
        <v>0</v>
      </c>
      <c r="RP23" s="81">
        <v>0</v>
      </c>
      <c r="RQ23" s="81">
        <v>0</v>
      </c>
      <c r="RR23" s="81">
        <v>0</v>
      </c>
      <c r="RS23" s="81">
        <v>1</v>
      </c>
      <c r="RT23" s="81">
        <v>0</v>
      </c>
      <c r="RU23" s="81">
        <v>0</v>
      </c>
      <c r="RV23" s="81">
        <v>0</v>
      </c>
      <c r="RW23" s="81">
        <v>0</v>
      </c>
      <c r="RX23" s="81">
        <v>0</v>
      </c>
      <c r="RY23" s="81">
        <v>0</v>
      </c>
      <c r="RZ23" s="81">
        <v>0</v>
      </c>
      <c r="SA23" s="81">
        <v>0</v>
      </c>
      <c r="SB23" s="81">
        <v>0</v>
      </c>
      <c r="SC23" s="81">
        <v>0</v>
      </c>
      <c r="SD23" s="81">
        <v>1</v>
      </c>
      <c r="SE23" s="81">
        <v>0</v>
      </c>
      <c r="SF23" s="81">
        <v>0</v>
      </c>
      <c r="SG23" s="81">
        <v>0</v>
      </c>
      <c r="SH23" s="81">
        <v>0</v>
      </c>
    </row>
    <row r="24" spans="1:502">
      <c r="A24" s="18" t="s">
        <v>2278</v>
      </c>
      <c r="B24" s="80">
        <v>16</v>
      </c>
      <c r="C24" s="80">
        <v>16</v>
      </c>
      <c r="D24" s="80">
        <v>1</v>
      </c>
      <c r="E24" s="80">
        <v>2019</v>
      </c>
      <c r="F24" s="80" t="s">
        <v>73</v>
      </c>
      <c r="G24" s="182" t="s">
        <v>2262</v>
      </c>
      <c r="H24" s="80" t="s">
        <v>2263</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3.5019999999999998</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4.423</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3.5019999999999998</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4.423</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3.5019999999999998</v>
      </c>
      <c r="HL24" s="83">
        <v>0</v>
      </c>
      <c r="HM24" s="83">
        <v>0</v>
      </c>
      <c r="HN24" s="83">
        <v>0</v>
      </c>
      <c r="HO24" s="83">
        <v>0</v>
      </c>
      <c r="HP24" s="83">
        <v>0</v>
      </c>
      <c r="HQ24" s="83">
        <v>0</v>
      </c>
      <c r="HR24" s="83">
        <v>0</v>
      </c>
      <c r="HS24" s="83">
        <v>0</v>
      </c>
      <c r="HT24" s="83">
        <v>0</v>
      </c>
      <c r="HU24" s="83">
        <v>0</v>
      </c>
      <c r="HV24" s="83">
        <v>4.423</v>
      </c>
      <c r="HW24" s="83">
        <v>0</v>
      </c>
      <c r="HX24" s="83">
        <v>0</v>
      </c>
      <c r="HY24" s="83">
        <v>0</v>
      </c>
      <c r="HZ24" s="83">
        <v>0</v>
      </c>
      <c r="IA24" s="83">
        <v>0</v>
      </c>
      <c r="IB24" s="83">
        <v>0</v>
      </c>
      <c r="IC24" s="83">
        <v>0</v>
      </c>
      <c r="ID24" s="83">
        <v>0</v>
      </c>
      <c r="IE24" s="83">
        <v>0</v>
      </c>
      <c r="IF24" s="83">
        <v>3.5019999999999998</v>
      </c>
      <c r="IG24" s="83">
        <v>0</v>
      </c>
      <c r="IH24" s="83">
        <v>0</v>
      </c>
      <c r="II24" s="83">
        <v>0</v>
      </c>
      <c r="IJ24" s="83">
        <v>0</v>
      </c>
      <c r="IK24" s="83">
        <v>0</v>
      </c>
      <c r="IL24" s="83">
        <v>0</v>
      </c>
      <c r="IM24" s="83">
        <v>0</v>
      </c>
      <c r="IN24" s="83">
        <v>0</v>
      </c>
      <c r="IO24" s="83">
        <v>0</v>
      </c>
      <c r="IP24" s="83">
        <v>0</v>
      </c>
      <c r="IQ24" s="83">
        <v>4.423</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1</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1</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1</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1</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1</v>
      </c>
      <c r="QY24" s="81">
        <v>0</v>
      </c>
      <c r="QZ24" s="81">
        <v>0</v>
      </c>
      <c r="RA24" s="81">
        <v>0</v>
      </c>
      <c r="RB24" s="81">
        <v>0</v>
      </c>
      <c r="RC24" s="81">
        <v>0</v>
      </c>
      <c r="RD24" s="81">
        <v>0</v>
      </c>
      <c r="RE24" s="81">
        <v>0</v>
      </c>
      <c r="RF24" s="81">
        <v>0</v>
      </c>
      <c r="RG24" s="81">
        <v>0</v>
      </c>
      <c r="RH24" s="81">
        <v>0</v>
      </c>
      <c r="RI24" s="81">
        <v>1</v>
      </c>
      <c r="RJ24" s="81">
        <v>0</v>
      </c>
      <c r="RK24" s="81">
        <v>0</v>
      </c>
      <c r="RL24" s="81">
        <v>0</v>
      </c>
      <c r="RM24" s="81">
        <v>0</v>
      </c>
      <c r="RN24" s="81">
        <v>0</v>
      </c>
      <c r="RO24" s="81">
        <v>0</v>
      </c>
      <c r="RP24" s="81">
        <v>0</v>
      </c>
      <c r="RQ24" s="81">
        <v>0</v>
      </c>
      <c r="RR24" s="81">
        <v>0</v>
      </c>
      <c r="RS24" s="81">
        <v>1</v>
      </c>
      <c r="RT24" s="81">
        <v>0</v>
      </c>
      <c r="RU24" s="81">
        <v>0</v>
      </c>
      <c r="RV24" s="81">
        <v>0</v>
      </c>
      <c r="RW24" s="81">
        <v>0</v>
      </c>
      <c r="RX24" s="81">
        <v>0</v>
      </c>
      <c r="RY24" s="81">
        <v>0</v>
      </c>
      <c r="RZ24" s="81">
        <v>0</v>
      </c>
      <c r="SA24" s="81">
        <v>0</v>
      </c>
      <c r="SB24" s="81">
        <v>0</v>
      </c>
      <c r="SC24" s="81">
        <v>0</v>
      </c>
      <c r="SD24" s="81">
        <v>1</v>
      </c>
      <c r="SE24" s="81">
        <v>0</v>
      </c>
      <c r="SF24" s="81">
        <v>0</v>
      </c>
      <c r="SG24" s="81">
        <v>0</v>
      </c>
      <c r="SH24" s="81">
        <v>0</v>
      </c>
    </row>
    <row r="25" spans="1:502">
      <c r="A25" s="18" t="s">
        <v>2279</v>
      </c>
      <c r="B25" s="80">
        <v>17</v>
      </c>
      <c r="C25" s="80">
        <v>17</v>
      </c>
      <c r="D25" s="80">
        <v>1</v>
      </c>
      <c r="E25" s="80">
        <v>2020</v>
      </c>
      <c r="F25" s="80" t="s">
        <v>218</v>
      </c>
      <c r="G25" s="182" t="s">
        <v>2262</v>
      </c>
      <c r="H25" s="80" t="s">
        <v>2263</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2.6339999999999999</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4.1689999999999996</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2.6339999999999999</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4.1689999999999996</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2.6339999999999999</v>
      </c>
      <c r="HL25" s="83">
        <v>0</v>
      </c>
      <c r="HM25" s="83">
        <v>0</v>
      </c>
      <c r="HN25" s="83">
        <v>0</v>
      </c>
      <c r="HO25" s="83">
        <v>0</v>
      </c>
      <c r="HP25" s="83">
        <v>0</v>
      </c>
      <c r="HQ25" s="83">
        <v>0</v>
      </c>
      <c r="HR25" s="83">
        <v>0</v>
      </c>
      <c r="HS25" s="83">
        <v>0</v>
      </c>
      <c r="HT25" s="83">
        <v>0</v>
      </c>
      <c r="HU25" s="83">
        <v>0</v>
      </c>
      <c r="HV25" s="83">
        <v>4.1689999999999996</v>
      </c>
      <c r="HW25" s="83">
        <v>0</v>
      </c>
      <c r="HX25" s="83">
        <v>0</v>
      </c>
      <c r="HY25" s="83">
        <v>0</v>
      </c>
      <c r="HZ25" s="83">
        <v>0</v>
      </c>
      <c r="IA25" s="83">
        <v>0</v>
      </c>
      <c r="IB25" s="83">
        <v>0</v>
      </c>
      <c r="IC25" s="83">
        <v>0</v>
      </c>
      <c r="ID25" s="83">
        <v>0</v>
      </c>
      <c r="IE25" s="83">
        <v>0</v>
      </c>
      <c r="IF25" s="83">
        <v>2.6339999999999999</v>
      </c>
      <c r="IG25" s="83">
        <v>0</v>
      </c>
      <c r="IH25" s="83">
        <v>0</v>
      </c>
      <c r="II25" s="83">
        <v>0</v>
      </c>
      <c r="IJ25" s="83">
        <v>0</v>
      </c>
      <c r="IK25" s="83">
        <v>0</v>
      </c>
      <c r="IL25" s="83">
        <v>0</v>
      </c>
      <c r="IM25" s="83">
        <v>0</v>
      </c>
      <c r="IN25" s="83">
        <v>0</v>
      </c>
      <c r="IO25" s="83">
        <v>0</v>
      </c>
      <c r="IP25" s="83">
        <v>0</v>
      </c>
      <c r="IQ25" s="83">
        <v>4.1689999999999996</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1</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1</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1</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1</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1</v>
      </c>
      <c r="QY25" s="81">
        <v>0</v>
      </c>
      <c r="QZ25" s="81">
        <v>0</v>
      </c>
      <c r="RA25" s="81">
        <v>0</v>
      </c>
      <c r="RB25" s="81">
        <v>0</v>
      </c>
      <c r="RC25" s="81">
        <v>0</v>
      </c>
      <c r="RD25" s="81">
        <v>0</v>
      </c>
      <c r="RE25" s="81">
        <v>0</v>
      </c>
      <c r="RF25" s="81">
        <v>0</v>
      </c>
      <c r="RG25" s="81">
        <v>0</v>
      </c>
      <c r="RH25" s="81">
        <v>0</v>
      </c>
      <c r="RI25" s="81">
        <v>1</v>
      </c>
      <c r="RJ25" s="81">
        <v>0</v>
      </c>
      <c r="RK25" s="81">
        <v>0</v>
      </c>
      <c r="RL25" s="81">
        <v>0</v>
      </c>
      <c r="RM25" s="81">
        <v>0</v>
      </c>
      <c r="RN25" s="81">
        <v>0</v>
      </c>
      <c r="RO25" s="81">
        <v>0</v>
      </c>
      <c r="RP25" s="81">
        <v>0</v>
      </c>
      <c r="RQ25" s="81">
        <v>0</v>
      </c>
      <c r="RR25" s="81">
        <v>0</v>
      </c>
      <c r="RS25" s="81">
        <v>1</v>
      </c>
      <c r="RT25" s="81">
        <v>0</v>
      </c>
      <c r="RU25" s="81">
        <v>0</v>
      </c>
      <c r="RV25" s="81">
        <v>0</v>
      </c>
      <c r="RW25" s="81">
        <v>0</v>
      </c>
      <c r="RX25" s="81">
        <v>0</v>
      </c>
      <c r="RY25" s="81">
        <v>0</v>
      </c>
      <c r="RZ25" s="81">
        <v>0</v>
      </c>
      <c r="SA25" s="81">
        <v>0</v>
      </c>
      <c r="SB25" s="81">
        <v>0</v>
      </c>
      <c r="SC25" s="81">
        <v>0</v>
      </c>
      <c r="SD25" s="81">
        <v>1</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1783</v>
      </c>
      <c r="B10" s="80">
        <v>2</v>
      </c>
      <c r="C10" s="80">
        <v>18</v>
      </c>
      <c r="D10" s="80">
        <v>2</v>
      </c>
      <c r="E10" s="80">
        <v>2022</v>
      </c>
      <c r="F10" s="80" t="s">
        <v>568</v>
      </c>
      <c r="G10" s="182" t="s">
        <v>1780</v>
      </c>
      <c r="H10" s="80" t="s">
        <v>1781</v>
      </c>
      <c r="I10" s="173"/>
      <c r="J10" s="83">
        <v>79425</v>
      </c>
      <c r="K10" s="81">
        <v>110324895</v>
      </c>
      <c r="L10" s="81">
        <v>22893</v>
      </c>
      <c r="M10" s="81">
        <v>31679044</v>
      </c>
      <c r="N10" s="81">
        <v>0</v>
      </c>
      <c r="O10" s="81">
        <v>0</v>
      </c>
      <c r="P10" s="81">
        <v>0</v>
      </c>
      <c r="Q10" s="81">
        <v>0</v>
      </c>
      <c r="R10" s="81">
        <v>0</v>
      </c>
      <c r="S10" s="81">
        <v>0</v>
      </c>
      <c r="T10" s="81">
        <v>0</v>
      </c>
      <c r="U10" s="81">
        <v>0</v>
      </c>
      <c r="V10" s="81">
        <v>0</v>
      </c>
      <c r="W10" s="81">
        <v>0</v>
      </c>
      <c r="X10" s="81">
        <v>0</v>
      </c>
      <c r="Y10" s="81">
        <v>0</v>
      </c>
      <c r="Z10" s="81">
        <v>142003939</v>
      </c>
      <c r="AA10" s="81">
        <v>237470545</v>
      </c>
      <c r="AB10" s="81">
        <v>1418397119</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1845</v>
      </c>
      <c r="B11" s="80">
        <v>3</v>
      </c>
      <c r="C11" s="80">
        <v>18</v>
      </c>
      <c r="D11" s="80">
        <v>3</v>
      </c>
      <c r="E11" s="80">
        <v>2022</v>
      </c>
      <c r="F11" s="80" t="s">
        <v>568</v>
      </c>
      <c r="G11" s="182" t="s">
        <v>1827</v>
      </c>
      <c r="H11" s="80" t="s">
        <v>1670</v>
      </c>
      <c r="I11" s="173"/>
      <c r="J11" s="83">
        <v>122472</v>
      </c>
      <c r="K11" s="81">
        <v>166325020</v>
      </c>
      <c r="L11" s="81">
        <v>173396</v>
      </c>
      <c r="M11" s="81">
        <v>232135451</v>
      </c>
      <c r="N11" s="81">
        <v>21100</v>
      </c>
      <c r="O11" s="81">
        <v>55937049</v>
      </c>
      <c r="P11" s="81">
        <v>502</v>
      </c>
      <c r="Q11" s="81">
        <v>2941535</v>
      </c>
      <c r="R11" s="81">
        <v>0</v>
      </c>
      <c r="S11" s="81">
        <v>0</v>
      </c>
      <c r="T11" s="81">
        <v>0</v>
      </c>
      <c r="U11" s="81">
        <v>0</v>
      </c>
      <c r="V11" s="81">
        <v>0</v>
      </c>
      <c r="W11" s="81">
        <v>0</v>
      </c>
      <c r="X11" s="81">
        <v>0</v>
      </c>
      <c r="Y11" s="81">
        <v>0</v>
      </c>
      <c r="Z11" s="81">
        <v>457339055</v>
      </c>
      <c r="AA11" s="81">
        <v>194515196</v>
      </c>
      <c r="AB11" s="81">
        <v>1658829920.0000002</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1686</v>
      </c>
      <c r="B12" s="80">
        <v>4</v>
      </c>
      <c r="C12" s="80">
        <v>18</v>
      </c>
      <c r="D12" s="80">
        <v>4</v>
      </c>
      <c r="E12" s="80">
        <v>2022</v>
      </c>
      <c r="F12" s="80" t="s">
        <v>568</v>
      </c>
      <c r="G12" s="182" t="s">
        <v>1683</v>
      </c>
      <c r="H12" s="80" t="s">
        <v>1684</v>
      </c>
      <c r="I12" s="173"/>
      <c r="J12" s="83">
        <v>156909</v>
      </c>
      <c r="K12" s="81">
        <v>208236277</v>
      </c>
      <c r="L12" s="81">
        <v>225037</v>
      </c>
      <c r="M12" s="81">
        <v>297635349.99999994</v>
      </c>
      <c r="N12" s="81">
        <v>821300</v>
      </c>
      <c r="O12" s="81">
        <v>2447453502</v>
      </c>
      <c r="P12" s="81">
        <v>44910</v>
      </c>
      <c r="Q12" s="81">
        <v>262994911</v>
      </c>
      <c r="R12" s="81">
        <v>0</v>
      </c>
      <c r="S12" s="81">
        <v>0</v>
      </c>
      <c r="T12" s="81">
        <v>0</v>
      </c>
      <c r="U12" s="81">
        <v>0</v>
      </c>
      <c r="V12" s="81">
        <v>0</v>
      </c>
      <c r="W12" s="81">
        <v>0</v>
      </c>
      <c r="X12" s="81">
        <v>0</v>
      </c>
      <c r="Y12" s="81">
        <v>0</v>
      </c>
      <c r="Z12" s="81">
        <v>3216320039.9999995</v>
      </c>
      <c r="AA12" s="81">
        <v>162299372</v>
      </c>
      <c r="AB12" s="81">
        <v>1574552406</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1734</v>
      </c>
      <c r="B13" s="80">
        <v>5</v>
      </c>
      <c r="C13" s="80">
        <v>18</v>
      </c>
      <c r="D13" s="80">
        <v>5</v>
      </c>
      <c r="E13" s="80">
        <v>2022</v>
      </c>
      <c r="F13" s="80" t="s">
        <v>568</v>
      </c>
      <c r="G13" s="182" t="s">
        <v>1731</v>
      </c>
      <c r="H13" s="80" t="s">
        <v>1732</v>
      </c>
      <c r="I13" s="173"/>
      <c r="J13" s="83">
        <v>345610</v>
      </c>
      <c r="K13" s="81">
        <v>472639527</v>
      </c>
      <c r="L13" s="81">
        <v>478593</v>
      </c>
      <c r="M13" s="81">
        <v>649281714.00000012</v>
      </c>
      <c r="N13" s="81">
        <v>116400</v>
      </c>
      <c r="O13" s="81">
        <v>221086641.99999997</v>
      </c>
      <c r="P13" s="81">
        <v>17736</v>
      </c>
      <c r="Q13" s="81">
        <v>108378507</v>
      </c>
      <c r="R13" s="81">
        <v>0</v>
      </c>
      <c r="S13" s="81">
        <v>0</v>
      </c>
      <c r="T13" s="81">
        <v>0</v>
      </c>
      <c r="U13" s="81">
        <v>0</v>
      </c>
      <c r="V13" s="81">
        <v>0</v>
      </c>
      <c r="W13" s="81">
        <v>0</v>
      </c>
      <c r="X13" s="81">
        <v>0</v>
      </c>
      <c r="Y13" s="81">
        <v>0</v>
      </c>
      <c r="Z13" s="81">
        <v>1451386390</v>
      </c>
      <c r="AA13" s="81">
        <v>794936582</v>
      </c>
      <c r="AB13" s="81">
        <v>4374030938</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1669</v>
      </c>
      <c r="B14" s="80">
        <v>6</v>
      </c>
      <c r="C14" s="80">
        <v>18</v>
      </c>
      <c r="D14" s="80">
        <v>6</v>
      </c>
      <c r="E14" s="80">
        <v>2022</v>
      </c>
      <c r="F14" s="80" t="s">
        <v>568</v>
      </c>
      <c r="G14" s="182" t="s">
        <v>1666</v>
      </c>
      <c r="H14" s="80" t="s">
        <v>1667</v>
      </c>
      <c r="I14" s="173"/>
      <c r="J14" s="83">
        <v>672815</v>
      </c>
      <c r="K14" s="81">
        <v>916666917.99999988</v>
      </c>
      <c r="L14" s="81">
        <v>229819</v>
      </c>
      <c r="M14" s="81">
        <v>312029900</v>
      </c>
      <c r="N14" s="81">
        <v>121600</v>
      </c>
      <c r="O14" s="81">
        <v>382674427.00000006</v>
      </c>
      <c r="P14" s="81">
        <v>3589</v>
      </c>
      <c r="Q14" s="81">
        <v>21027560</v>
      </c>
      <c r="R14" s="81">
        <v>0</v>
      </c>
      <c r="S14" s="81">
        <v>0</v>
      </c>
      <c r="T14" s="81">
        <v>0</v>
      </c>
      <c r="U14" s="81">
        <v>0</v>
      </c>
      <c r="V14" s="81">
        <v>0</v>
      </c>
      <c r="W14" s="81">
        <v>0</v>
      </c>
      <c r="X14" s="81">
        <v>0</v>
      </c>
      <c r="Y14" s="81">
        <v>0</v>
      </c>
      <c r="Z14" s="81">
        <v>1632398804.9999998</v>
      </c>
      <c r="AA14" s="81">
        <v>2055203081.0000002</v>
      </c>
      <c r="AB14" s="81">
        <v>10510881332</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2176</v>
      </c>
      <c r="B15" s="80">
        <v>7</v>
      </c>
      <c r="C15" s="80">
        <v>18</v>
      </c>
      <c r="D15" s="80">
        <v>7</v>
      </c>
      <c r="E15" s="80">
        <v>2022</v>
      </c>
      <c r="F15" s="80" t="s">
        <v>568</v>
      </c>
      <c r="G15" s="182" t="s">
        <v>2157</v>
      </c>
      <c r="H15" s="80" t="s">
        <v>2158</v>
      </c>
      <c r="I15" s="173"/>
      <c r="J15" s="83">
        <v>120634</v>
      </c>
      <c r="K15" s="81">
        <v>162402579</v>
      </c>
      <c r="L15" s="81">
        <v>197262</v>
      </c>
      <c r="M15" s="81">
        <v>264676253.00000003</v>
      </c>
      <c r="N15" s="81">
        <v>1800</v>
      </c>
      <c r="O15" s="81">
        <v>3401057</v>
      </c>
      <c r="P15" s="81">
        <v>0</v>
      </c>
      <c r="Q15" s="81">
        <v>0</v>
      </c>
      <c r="R15" s="81">
        <v>0</v>
      </c>
      <c r="S15" s="81">
        <v>0</v>
      </c>
      <c r="T15" s="81">
        <v>0</v>
      </c>
      <c r="U15" s="81">
        <v>0</v>
      </c>
      <c r="V15" s="81">
        <v>0</v>
      </c>
      <c r="W15" s="81">
        <v>0</v>
      </c>
      <c r="X15" s="81">
        <v>0</v>
      </c>
      <c r="Y15" s="81">
        <v>0</v>
      </c>
      <c r="Z15" s="81">
        <v>430479889</v>
      </c>
      <c r="AA15" s="81">
        <v>163549289</v>
      </c>
      <c r="AB15" s="81">
        <v>1394859726</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1682</v>
      </c>
      <c r="B16" s="80">
        <v>8</v>
      </c>
      <c r="C16" s="80">
        <v>18</v>
      </c>
      <c r="D16" s="80">
        <v>8</v>
      </c>
      <c r="E16" s="80">
        <v>2022</v>
      </c>
      <c r="F16" s="80" t="s">
        <v>568</v>
      </c>
      <c r="G16" s="182" t="s">
        <v>1679</v>
      </c>
      <c r="H16" s="80" t="s">
        <v>1680</v>
      </c>
      <c r="I16" s="173"/>
      <c r="J16" s="83">
        <v>226458</v>
      </c>
      <c r="K16" s="81">
        <v>317039070</v>
      </c>
      <c r="L16" s="81">
        <v>126278</v>
      </c>
      <c r="M16" s="81">
        <v>176240249</v>
      </c>
      <c r="N16" s="81">
        <v>61600</v>
      </c>
      <c r="O16" s="81">
        <v>188081889</v>
      </c>
      <c r="P16" s="81">
        <v>506</v>
      </c>
      <c r="Q16" s="81">
        <v>2966402.9999999995</v>
      </c>
      <c r="R16" s="81">
        <v>0</v>
      </c>
      <c r="S16" s="81">
        <v>0</v>
      </c>
      <c r="T16" s="81">
        <v>0</v>
      </c>
      <c r="U16" s="81">
        <v>0</v>
      </c>
      <c r="V16" s="81">
        <v>0</v>
      </c>
      <c r="W16" s="81">
        <v>0</v>
      </c>
      <c r="X16" s="81">
        <v>0</v>
      </c>
      <c r="Y16" s="81">
        <v>0</v>
      </c>
      <c r="Z16" s="81">
        <v>684327611</v>
      </c>
      <c r="AA16" s="81">
        <v>723301930</v>
      </c>
      <c r="AB16" s="81">
        <v>3418130465</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2410</v>
      </c>
      <c r="B17" s="80">
        <v>9</v>
      </c>
      <c r="C17" s="80">
        <v>18</v>
      </c>
      <c r="D17" s="80">
        <v>9</v>
      </c>
      <c r="E17" s="80">
        <v>2022</v>
      </c>
      <c r="F17" s="80" t="s">
        <v>568</v>
      </c>
      <c r="G17" s="182" t="s">
        <v>2407</v>
      </c>
      <c r="H17" s="80" t="s">
        <v>2408</v>
      </c>
      <c r="I17" s="173"/>
      <c r="J17" s="83">
        <v>572040</v>
      </c>
      <c r="K17" s="81">
        <v>789463949.00000012</v>
      </c>
      <c r="L17" s="81">
        <v>176638</v>
      </c>
      <c r="M17" s="81">
        <v>242310875</v>
      </c>
      <c r="N17" s="81">
        <v>0</v>
      </c>
      <c r="O17" s="81">
        <v>0</v>
      </c>
      <c r="P17" s="81">
        <v>0</v>
      </c>
      <c r="Q17" s="81">
        <v>0</v>
      </c>
      <c r="R17" s="81">
        <v>32.503300000000003</v>
      </c>
      <c r="S17" s="81">
        <v>270687.50773999997</v>
      </c>
      <c r="T17" s="81">
        <v>0</v>
      </c>
      <c r="U17" s="81">
        <v>0</v>
      </c>
      <c r="V17" s="81">
        <v>0</v>
      </c>
      <c r="W17" s="81">
        <v>0</v>
      </c>
      <c r="X17" s="81">
        <v>0</v>
      </c>
      <c r="Y17" s="81">
        <v>0</v>
      </c>
      <c r="Z17" s="81">
        <v>1032045511.50774</v>
      </c>
      <c r="AA17" s="81">
        <v>1668811489.0000002</v>
      </c>
      <c r="AB17" s="81">
        <v>8516668226</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2281</v>
      </c>
      <c r="B18" s="80">
        <v>10</v>
      </c>
      <c r="C18" s="80">
        <v>18</v>
      </c>
      <c r="D18" s="80">
        <v>10</v>
      </c>
      <c r="E18" s="80">
        <v>2022</v>
      </c>
      <c r="F18" s="80" t="s">
        <v>568</v>
      </c>
      <c r="G18" s="182" t="s">
        <v>2262</v>
      </c>
      <c r="H18" s="80" t="s">
        <v>2263</v>
      </c>
      <c r="I18" s="173"/>
      <c r="J18" s="83">
        <v>80549</v>
      </c>
      <c r="K18" s="81">
        <v>110878503</v>
      </c>
      <c r="L18" s="81">
        <v>5762</v>
      </c>
      <c r="M18" s="81">
        <v>7892190.9999999991</v>
      </c>
      <c r="N18" s="81">
        <v>0</v>
      </c>
      <c r="O18" s="81">
        <v>0</v>
      </c>
      <c r="P18" s="81">
        <v>0</v>
      </c>
      <c r="Q18" s="81">
        <v>0</v>
      </c>
      <c r="R18" s="81">
        <v>0</v>
      </c>
      <c r="S18" s="81">
        <v>0</v>
      </c>
      <c r="T18" s="81">
        <v>0</v>
      </c>
      <c r="U18" s="81">
        <v>0</v>
      </c>
      <c r="V18" s="81">
        <v>0</v>
      </c>
      <c r="W18" s="81">
        <v>0</v>
      </c>
      <c r="X18" s="81">
        <v>0</v>
      </c>
      <c r="Y18" s="81">
        <v>0</v>
      </c>
      <c r="Z18" s="81">
        <v>118770693.99999999</v>
      </c>
      <c r="AA18" s="81">
        <v>274375603</v>
      </c>
      <c r="AB18" s="81">
        <v>2155894965</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1661</v>
      </c>
      <c r="B19" s="80">
        <v>11</v>
      </c>
      <c r="C19" s="80">
        <v>18</v>
      </c>
      <c r="D19" s="80">
        <v>11</v>
      </c>
      <c r="E19" s="80">
        <v>2022</v>
      </c>
      <c r="F19" s="80" t="s">
        <v>568</v>
      </c>
      <c r="G19" s="182" t="s">
        <v>1658</v>
      </c>
      <c r="H19" s="80" t="s">
        <v>1659</v>
      </c>
      <c r="I19" s="173"/>
      <c r="J19" s="83">
        <v>403100</v>
      </c>
      <c r="K19" s="81">
        <v>553892361.99999988</v>
      </c>
      <c r="L19" s="81">
        <v>157566</v>
      </c>
      <c r="M19" s="81">
        <v>215553813</v>
      </c>
      <c r="N19" s="81">
        <v>0</v>
      </c>
      <c r="O19" s="81">
        <v>0</v>
      </c>
      <c r="P19" s="81">
        <v>0</v>
      </c>
      <c r="Q19" s="81">
        <v>0</v>
      </c>
      <c r="R19" s="81">
        <v>330.50234999999998</v>
      </c>
      <c r="S19" s="81">
        <v>2752423.6089699995</v>
      </c>
      <c r="T19" s="81">
        <v>0</v>
      </c>
      <c r="U19" s="81">
        <v>0</v>
      </c>
      <c r="V19" s="81">
        <v>0</v>
      </c>
      <c r="W19" s="81">
        <v>0</v>
      </c>
      <c r="X19" s="81">
        <v>0</v>
      </c>
      <c r="Y19" s="81">
        <v>0</v>
      </c>
      <c r="Z19" s="81">
        <v>772198598.60896993</v>
      </c>
      <c r="AA19" s="81">
        <v>1072525668.0000001</v>
      </c>
      <c r="AB19" s="81">
        <v>6201803765</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1774</v>
      </c>
      <c r="B20" s="80">
        <v>12</v>
      </c>
      <c r="C20" s="80">
        <v>18</v>
      </c>
      <c r="D20" s="80">
        <v>12</v>
      </c>
      <c r="E20" s="80">
        <v>2022</v>
      </c>
      <c r="F20" s="80" t="s">
        <v>568</v>
      </c>
      <c r="G20" s="182" t="s">
        <v>1771</v>
      </c>
      <c r="H20" s="80" t="s">
        <v>1772</v>
      </c>
      <c r="I20" s="173"/>
      <c r="J20" s="83">
        <v>61155</v>
      </c>
      <c r="K20" s="81">
        <v>84022845</v>
      </c>
      <c r="L20" s="81">
        <v>43519</v>
      </c>
      <c r="M20" s="81">
        <v>59618508</v>
      </c>
      <c r="N20" s="81">
        <v>3000</v>
      </c>
      <c r="O20" s="81">
        <v>5183555</v>
      </c>
      <c r="P20" s="81">
        <v>54</v>
      </c>
      <c r="Q20" s="81">
        <v>316461.99999999994</v>
      </c>
      <c r="R20" s="81">
        <v>12391.9668</v>
      </c>
      <c r="S20" s="81">
        <v>103200299.4553</v>
      </c>
      <c r="T20" s="81">
        <v>0</v>
      </c>
      <c r="U20" s="81">
        <v>0</v>
      </c>
      <c r="V20" s="81">
        <v>0</v>
      </c>
      <c r="W20" s="81">
        <v>0</v>
      </c>
      <c r="X20" s="81">
        <v>0</v>
      </c>
      <c r="Y20" s="81">
        <v>0</v>
      </c>
      <c r="Z20" s="81">
        <v>252341669.4553</v>
      </c>
      <c r="AA20" s="81">
        <v>136391689</v>
      </c>
      <c r="AB20" s="81">
        <v>808383089</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1694</v>
      </c>
      <c r="B21" s="80">
        <v>13</v>
      </c>
      <c r="C21" s="80">
        <v>18</v>
      </c>
      <c r="D21" s="80">
        <v>13</v>
      </c>
      <c r="E21" s="80">
        <v>2022</v>
      </c>
      <c r="F21" s="80" t="s">
        <v>568</v>
      </c>
      <c r="G21" s="182" t="s">
        <v>1691</v>
      </c>
      <c r="H21" s="80" t="s">
        <v>1692</v>
      </c>
      <c r="I21" s="173"/>
      <c r="J21" s="83">
        <v>55081</v>
      </c>
      <c r="K21" s="81">
        <v>74973448</v>
      </c>
      <c r="L21" s="81">
        <v>8567</v>
      </c>
      <c r="M21" s="81">
        <v>11606994</v>
      </c>
      <c r="N21" s="81">
        <v>0</v>
      </c>
      <c r="O21" s="81">
        <v>0</v>
      </c>
      <c r="P21" s="81">
        <v>0</v>
      </c>
      <c r="Q21" s="81">
        <v>0</v>
      </c>
      <c r="R21" s="81">
        <v>0</v>
      </c>
      <c r="S21" s="81">
        <v>0</v>
      </c>
      <c r="T21" s="81">
        <v>0</v>
      </c>
      <c r="U21" s="81">
        <v>0</v>
      </c>
      <c r="V21" s="81">
        <v>0</v>
      </c>
      <c r="W21" s="81">
        <v>0</v>
      </c>
      <c r="X21" s="81">
        <v>0</v>
      </c>
      <c r="Y21" s="81">
        <v>0</v>
      </c>
      <c r="Z21" s="81">
        <v>86580442.000000015</v>
      </c>
      <c r="AA21" s="81">
        <v>155139909</v>
      </c>
      <c r="AB21" s="81">
        <v>1414531842</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1718</v>
      </c>
      <c r="B22" s="80">
        <v>14</v>
      </c>
      <c r="C22" s="80">
        <v>18</v>
      </c>
      <c r="D22" s="80">
        <v>14</v>
      </c>
      <c r="E22" s="80">
        <v>2022</v>
      </c>
      <c r="F22" s="80" t="s">
        <v>568</v>
      </c>
      <c r="G22" s="182" t="s">
        <v>1715</v>
      </c>
      <c r="H22" s="80" t="s">
        <v>1716</v>
      </c>
      <c r="I22" s="173"/>
      <c r="J22" s="83">
        <v>90525</v>
      </c>
      <c r="K22" s="81">
        <v>124211724</v>
      </c>
      <c r="L22" s="81">
        <v>5330</v>
      </c>
      <c r="M22" s="81">
        <v>7280520</v>
      </c>
      <c r="N22" s="81">
        <v>0</v>
      </c>
      <c r="O22" s="81">
        <v>0</v>
      </c>
      <c r="P22" s="81">
        <v>0</v>
      </c>
      <c r="Q22" s="81">
        <v>0</v>
      </c>
      <c r="R22" s="81">
        <v>0</v>
      </c>
      <c r="S22" s="81">
        <v>0</v>
      </c>
      <c r="T22" s="81">
        <v>0</v>
      </c>
      <c r="U22" s="81">
        <v>0</v>
      </c>
      <c r="V22" s="81">
        <v>0</v>
      </c>
      <c r="W22" s="81">
        <v>0</v>
      </c>
      <c r="X22" s="81">
        <v>0</v>
      </c>
      <c r="Y22" s="81">
        <v>0</v>
      </c>
      <c r="Z22" s="81">
        <v>131492244</v>
      </c>
      <c r="AA22" s="81">
        <v>345633474</v>
      </c>
      <c r="AB22" s="81">
        <v>3562769018</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2414</v>
      </c>
      <c r="B23" s="80">
        <v>15</v>
      </c>
      <c r="C23" s="80">
        <v>18</v>
      </c>
      <c r="D23" s="80">
        <v>15</v>
      </c>
      <c r="E23" s="80">
        <v>2022</v>
      </c>
      <c r="F23" s="80" t="s">
        <v>568</v>
      </c>
      <c r="G23" s="182" t="s">
        <v>2411</v>
      </c>
      <c r="H23" s="80" t="s">
        <v>2412</v>
      </c>
      <c r="I23" s="173"/>
      <c r="J23" s="83">
        <v>1354443</v>
      </c>
      <c r="K23" s="81">
        <v>1838897215.0000002</v>
      </c>
      <c r="L23" s="81">
        <v>283891</v>
      </c>
      <c r="M23" s="81">
        <v>383459159</v>
      </c>
      <c r="N23" s="81">
        <v>2100</v>
      </c>
      <c r="O23" s="81">
        <v>3433440</v>
      </c>
      <c r="P23" s="81">
        <v>0</v>
      </c>
      <c r="Q23" s="81">
        <v>0</v>
      </c>
      <c r="R23" s="81">
        <v>0</v>
      </c>
      <c r="S23" s="81">
        <v>0</v>
      </c>
      <c r="T23" s="81">
        <v>0</v>
      </c>
      <c r="U23" s="81">
        <v>0</v>
      </c>
      <c r="V23" s="81">
        <v>0</v>
      </c>
      <c r="W23" s="81">
        <v>0</v>
      </c>
      <c r="X23" s="81">
        <v>0</v>
      </c>
      <c r="Y23" s="81">
        <v>0</v>
      </c>
      <c r="Z23" s="81">
        <v>2225789814</v>
      </c>
      <c r="AA23" s="81">
        <v>4666748186</v>
      </c>
      <c r="AB23" s="81">
        <v>25583403596</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2406</v>
      </c>
      <c r="B24" s="80">
        <v>16</v>
      </c>
      <c r="C24" s="80">
        <v>18</v>
      </c>
      <c r="D24" s="80">
        <v>16</v>
      </c>
      <c r="E24" s="80">
        <v>2022</v>
      </c>
      <c r="F24" s="80" t="s">
        <v>568</v>
      </c>
      <c r="G24" s="182" t="s">
        <v>2403</v>
      </c>
      <c r="H24" s="80" t="s">
        <v>2404</v>
      </c>
      <c r="I24" s="173"/>
      <c r="J24" s="83">
        <v>327310</v>
      </c>
      <c r="K24" s="81">
        <v>419408587</v>
      </c>
      <c r="L24" s="81">
        <v>342094</v>
      </c>
      <c r="M24" s="81">
        <v>437856978.99999994</v>
      </c>
      <c r="N24" s="81">
        <v>805100</v>
      </c>
      <c r="O24" s="81">
        <v>1885526623</v>
      </c>
      <c r="P24" s="81">
        <v>74476</v>
      </c>
      <c r="Q24" s="81">
        <v>428643290</v>
      </c>
      <c r="R24" s="81">
        <v>0</v>
      </c>
      <c r="S24" s="81">
        <v>0</v>
      </c>
      <c r="T24" s="81">
        <v>0</v>
      </c>
      <c r="U24" s="81">
        <v>0</v>
      </c>
      <c r="V24" s="81">
        <v>11</v>
      </c>
      <c r="W24" s="81">
        <v>0</v>
      </c>
      <c r="X24" s="81">
        <v>0</v>
      </c>
      <c r="Y24" s="81">
        <v>66961</v>
      </c>
      <c r="Z24" s="81">
        <v>3171502440</v>
      </c>
      <c r="AA24" s="81">
        <v>745431164</v>
      </c>
      <c r="AB24" s="81">
        <v>3689470844</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2390</v>
      </c>
      <c r="B25" s="80">
        <v>17</v>
      </c>
      <c r="C25" s="80">
        <v>18</v>
      </c>
      <c r="D25" s="80">
        <v>17</v>
      </c>
      <c r="E25" s="80">
        <v>2022</v>
      </c>
      <c r="F25" s="80" t="s">
        <v>568</v>
      </c>
      <c r="G25" s="182" t="s">
        <v>2387</v>
      </c>
      <c r="H25" s="80" t="s">
        <v>2388</v>
      </c>
      <c r="I25" s="173"/>
      <c r="J25" s="83">
        <v>233305</v>
      </c>
      <c r="K25" s="81">
        <v>302159298.00000006</v>
      </c>
      <c r="L25" s="81">
        <v>91312</v>
      </c>
      <c r="M25" s="81">
        <v>118103078</v>
      </c>
      <c r="N25" s="81">
        <v>433500</v>
      </c>
      <c r="O25" s="81">
        <v>994329027</v>
      </c>
      <c r="P25" s="81">
        <v>41955</v>
      </c>
      <c r="Q25" s="81">
        <v>236015761</v>
      </c>
      <c r="R25" s="81">
        <v>0</v>
      </c>
      <c r="S25" s="81">
        <v>0</v>
      </c>
      <c r="T25" s="81">
        <v>0</v>
      </c>
      <c r="U25" s="81">
        <v>16</v>
      </c>
      <c r="V25" s="81">
        <v>1228</v>
      </c>
      <c r="W25" s="81">
        <v>0</v>
      </c>
      <c r="X25" s="81">
        <v>99584</v>
      </c>
      <c r="Y25" s="81">
        <v>7532794</v>
      </c>
      <c r="Z25" s="81">
        <v>1658239542.0000002</v>
      </c>
      <c r="AA25" s="81">
        <v>537396694</v>
      </c>
      <c r="AB25" s="81">
        <v>2963901126</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1698</v>
      </c>
      <c r="B26" s="80">
        <v>18</v>
      </c>
      <c r="C26" s="80">
        <v>18</v>
      </c>
      <c r="D26" s="80">
        <v>18</v>
      </c>
      <c r="E26" s="80">
        <v>2022</v>
      </c>
      <c r="F26" s="80" t="s">
        <v>568</v>
      </c>
      <c r="G26" s="182" t="s">
        <v>1695</v>
      </c>
      <c r="H26" s="80" t="s">
        <v>1696</v>
      </c>
      <c r="I26" s="173"/>
      <c r="J26" s="83">
        <v>103506</v>
      </c>
      <c r="K26" s="81">
        <v>139669867.99999997</v>
      </c>
      <c r="L26" s="81">
        <v>73151</v>
      </c>
      <c r="M26" s="81">
        <v>98445479</v>
      </c>
      <c r="N26" s="81">
        <v>0</v>
      </c>
      <c r="O26" s="81">
        <v>0</v>
      </c>
      <c r="P26" s="81">
        <v>0</v>
      </c>
      <c r="Q26" s="81">
        <v>0</v>
      </c>
      <c r="R26" s="81">
        <v>0</v>
      </c>
      <c r="S26" s="81">
        <v>0</v>
      </c>
      <c r="T26" s="81">
        <v>0</v>
      </c>
      <c r="U26" s="81">
        <v>0</v>
      </c>
      <c r="V26" s="81">
        <v>0</v>
      </c>
      <c r="W26" s="81">
        <v>0</v>
      </c>
      <c r="X26" s="81">
        <v>0</v>
      </c>
      <c r="Y26" s="81">
        <v>0</v>
      </c>
      <c r="Z26" s="81">
        <v>238115346.99999997</v>
      </c>
      <c r="AA26" s="81">
        <v>307095114</v>
      </c>
      <c r="AB26" s="81">
        <v>2300035602</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1726</v>
      </c>
      <c r="B27" s="80">
        <v>19</v>
      </c>
      <c r="C27" s="80">
        <v>18</v>
      </c>
      <c r="D27" s="80">
        <v>19</v>
      </c>
      <c r="E27" s="80">
        <v>2022</v>
      </c>
      <c r="F27" s="80" t="s">
        <v>568</v>
      </c>
      <c r="G27" s="182" t="s">
        <v>1723</v>
      </c>
      <c r="H27" s="80" t="s">
        <v>1724</v>
      </c>
      <c r="I27" s="173"/>
      <c r="J27" s="83">
        <v>46808</v>
      </c>
      <c r="K27" s="81">
        <v>65283660.999999993</v>
      </c>
      <c r="L27" s="81">
        <v>25403</v>
      </c>
      <c r="M27" s="81">
        <v>35321913</v>
      </c>
      <c r="N27" s="81">
        <v>0</v>
      </c>
      <c r="O27" s="81">
        <v>0</v>
      </c>
      <c r="P27" s="81">
        <v>0</v>
      </c>
      <c r="Q27" s="81">
        <v>0</v>
      </c>
      <c r="R27" s="81">
        <v>0</v>
      </c>
      <c r="S27" s="81">
        <v>0</v>
      </c>
      <c r="T27" s="81">
        <v>0</v>
      </c>
      <c r="U27" s="81">
        <v>0</v>
      </c>
      <c r="V27" s="81">
        <v>0</v>
      </c>
      <c r="W27" s="81">
        <v>0</v>
      </c>
      <c r="X27" s="81">
        <v>0</v>
      </c>
      <c r="Y27" s="81">
        <v>0</v>
      </c>
      <c r="Z27" s="81">
        <v>100605574</v>
      </c>
      <c r="AA27" s="81">
        <v>142493702</v>
      </c>
      <c r="AB27" s="81">
        <v>943533973.00000012</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1762</v>
      </c>
      <c r="B28" s="80">
        <v>20</v>
      </c>
      <c r="C28" s="80">
        <v>18</v>
      </c>
      <c r="D28" s="80">
        <v>20</v>
      </c>
      <c r="E28" s="80">
        <v>2022</v>
      </c>
      <c r="F28" s="80" t="s">
        <v>568</v>
      </c>
      <c r="G28" s="182" t="s">
        <v>1759</v>
      </c>
      <c r="H28" s="80" t="s">
        <v>1760</v>
      </c>
      <c r="I28" s="173"/>
      <c r="J28" s="83">
        <v>87032</v>
      </c>
      <c r="K28" s="81">
        <v>118050187.00000001</v>
      </c>
      <c r="L28" s="81">
        <v>68665</v>
      </c>
      <c r="M28" s="81">
        <v>92843145.999999985</v>
      </c>
      <c r="N28" s="81">
        <v>118400</v>
      </c>
      <c r="O28" s="81">
        <v>231541601</v>
      </c>
      <c r="P28" s="81">
        <v>10082</v>
      </c>
      <c r="Q28" s="81">
        <v>57094674</v>
      </c>
      <c r="R28" s="81">
        <v>0</v>
      </c>
      <c r="S28" s="81">
        <v>0</v>
      </c>
      <c r="T28" s="81">
        <v>0</v>
      </c>
      <c r="U28" s="81">
        <v>0</v>
      </c>
      <c r="V28" s="81">
        <v>0</v>
      </c>
      <c r="W28" s="81">
        <v>0</v>
      </c>
      <c r="X28" s="81">
        <v>0</v>
      </c>
      <c r="Y28" s="81">
        <v>0</v>
      </c>
      <c r="Z28" s="81">
        <v>499529608</v>
      </c>
      <c r="AA28" s="81">
        <v>34268463</v>
      </c>
      <c r="AB28" s="81">
        <v>610040572</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1766</v>
      </c>
      <c r="B29" s="80">
        <v>21</v>
      </c>
      <c r="C29" s="80">
        <v>18</v>
      </c>
      <c r="D29" s="80">
        <v>21</v>
      </c>
      <c r="E29" s="80">
        <v>2022</v>
      </c>
      <c r="F29" s="80" t="s">
        <v>568</v>
      </c>
      <c r="G29" s="182" t="s">
        <v>1763</v>
      </c>
      <c r="H29" s="80" t="s">
        <v>1764</v>
      </c>
      <c r="I29" s="173"/>
      <c r="J29" s="83">
        <v>16311</v>
      </c>
      <c r="K29" s="81">
        <v>19965736</v>
      </c>
      <c r="L29" s="81">
        <v>8614</v>
      </c>
      <c r="M29" s="81">
        <v>10555295</v>
      </c>
      <c r="N29" s="81">
        <v>26600</v>
      </c>
      <c r="O29" s="81">
        <v>56830482</v>
      </c>
      <c r="P29" s="81">
        <v>49608</v>
      </c>
      <c r="Q29" s="81">
        <v>293426128</v>
      </c>
      <c r="R29" s="81">
        <v>0</v>
      </c>
      <c r="S29" s="81">
        <v>0</v>
      </c>
      <c r="T29" s="81">
        <v>0</v>
      </c>
      <c r="U29" s="81">
        <v>0</v>
      </c>
      <c r="V29" s="81">
        <v>87</v>
      </c>
      <c r="W29" s="81">
        <v>0</v>
      </c>
      <c r="X29" s="81">
        <v>0</v>
      </c>
      <c r="Y29" s="81">
        <v>530541</v>
      </c>
      <c r="Z29" s="81">
        <v>381308182</v>
      </c>
      <c r="AA29" s="81">
        <v>6417589</v>
      </c>
      <c r="AB29" s="81">
        <v>121380041</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1750</v>
      </c>
      <c r="B30" s="80">
        <v>22</v>
      </c>
      <c r="C30" s="80">
        <v>18</v>
      </c>
      <c r="D30" s="80">
        <v>22</v>
      </c>
      <c r="E30" s="80">
        <v>2022</v>
      </c>
      <c r="F30" s="80" t="s">
        <v>568</v>
      </c>
      <c r="G30" s="182" t="s">
        <v>1747</v>
      </c>
      <c r="H30" s="80" t="s">
        <v>1748</v>
      </c>
      <c r="I30" s="173"/>
      <c r="J30" s="83">
        <v>54022</v>
      </c>
      <c r="K30" s="81">
        <v>71112673</v>
      </c>
      <c r="L30" s="81">
        <v>42932</v>
      </c>
      <c r="M30" s="81">
        <v>56322376</v>
      </c>
      <c r="N30" s="81">
        <v>68900</v>
      </c>
      <c r="O30" s="81">
        <v>191227074</v>
      </c>
      <c r="P30" s="81">
        <v>378</v>
      </c>
      <c r="Q30" s="81">
        <v>2212287</v>
      </c>
      <c r="R30" s="81">
        <v>0</v>
      </c>
      <c r="S30" s="81">
        <v>0</v>
      </c>
      <c r="T30" s="81">
        <v>0</v>
      </c>
      <c r="U30" s="81">
        <v>0</v>
      </c>
      <c r="V30" s="81">
        <v>0</v>
      </c>
      <c r="W30" s="81">
        <v>0</v>
      </c>
      <c r="X30" s="81">
        <v>0</v>
      </c>
      <c r="Y30" s="81">
        <v>0</v>
      </c>
      <c r="Z30" s="81">
        <v>320874410</v>
      </c>
      <c r="AA30" s="81">
        <v>144425763</v>
      </c>
      <c r="AB30" s="81">
        <v>819639878.00000012</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2394</v>
      </c>
      <c r="B31" s="80">
        <v>23</v>
      </c>
      <c r="C31" s="80">
        <v>18</v>
      </c>
      <c r="D31" s="80">
        <v>23</v>
      </c>
      <c r="E31" s="80">
        <v>2022</v>
      </c>
      <c r="F31" s="80" t="s">
        <v>568</v>
      </c>
      <c r="G31" s="182" t="s">
        <v>2391</v>
      </c>
      <c r="H31" s="80" t="s">
        <v>2392</v>
      </c>
      <c r="I31" s="173"/>
      <c r="J31" s="83">
        <v>461751</v>
      </c>
      <c r="K31" s="81">
        <v>632410887</v>
      </c>
      <c r="L31" s="81">
        <v>281450</v>
      </c>
      <c r="M31" s="81">
        <v>383934874.00000006</v>
      </c>
      <c r="N31" s="81">
        <v>149700</v>
      </c>
      <c r="O31" s="81">
        <v>408866553</v>
      </c>
      <c r="P31" s="81">
        <v>11597</v>
      </c>
      <c r="Q31" s="81">
        <v>70583588</v>
      </c>
      <c r="R31" s="81">
        <v>0</v>
      </c>
      <c r="S31" s="81">
        <v>0</v>
      </c>
      <c r="T31" s="81">
        <v>0</v>
      </c>
      <c r="U31" s="81">
        <v>0</v>
      </c>
      <c r="V31" s="81">
        <v>0</v>
      </c>
      <c r="W31" s="81">
        <v>0</v>
      </c>
      <c r="X31" s="81">
        <v>0</v>
      </c>
      <c r="Y31" s="81">
        <v>0</v>
      </c>
      <c r="Z31" s="81">
        <v>1495795902</v>
      </c>
      <c r="AA31" s="81">
        <v>1324692020</v>
      </c>
      <c r="AB31" s="81">
        <v>6680082510</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2398</v>
      </c>
      <c r="B32" s="80">
        <v>24</v>
      </c>
      <c r="C32" s="80">
        <v>18</v>
      </c>
      <c r="D32" s="80">
        <v>24</v>
      </c>
      <c r="E32" s="80">
        <v>2022</v>
      </c>
      <c r="F32" s="80" t="s">
        <v>568</v>
      </c>
      <c r="G32" s="182" t="s">
        <v>2395</v>
      </c>
      <c r="H32" s="80" t="s">
        <v>2396</v>
      </c>
      <c r="I32" s="173"/>
      <c r="J32" s="83">
        <v>548254</v>
      </c>
      <c r="K32" s="81">
        <v>698867404</v>
      </c>
      <c r="L32" s="81">
        <v>690274</v>
      </c>
      <c r="M32" s="81">
        <v>879489640</v>
      </c>
      <c r="N32" s="81">
        <v>1451300</v>
      </c>
      <c r="O32" s="81">
        <v>3111069069</v>
      </c>
      <c r="P32" s="81">
        <v>301449</v>
      </c>
      <c r="Q32" s="81">
        <v>1780297168</v>
      </c>
      <c r="R32" s="81">
        <v>185.55136999999999</v>
      </c>
      <c r="S32" s="81">
        <v>1545271.6876599998</v>
      </c>
      <c r="T32" s="81">
        <v>104584</v>
      </c>
      <c r="U32" s="81">
        <v>5790</v>
      </c>
      <c r="V32" s="81">
        <v>2153</v>
      </c>
      <c r="W32" s="81">
        <v>725822655</v>
      </c>
      <c r="X32" s="81">
        <v>35501827</v>
      </c>
      <c r="Y32" s="81">
        <v>13200479</v>
      </c>
      <c r="Z32" s="81">
        <v>7245793513.6876593</v>
      </c>
      <c r="AA32" s="81">
        <v>1510966190</v>
      </c>
      <c r="AB32" s="81">
        <v>7126513783</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1657</v>
      </c>
      <c r="B33" s="80">
        <v>25</v>
      </c>
      <c r="C33" s="80">
        <v>18</v>
      </c>
      <c r="D33" s="80">
        <v>25</v>
      </c>
      <c r="E33" s="80">
        <v>2022</v>
      </c>
      <c r="F33" s="80" t="s">
        <v>568</v>
      </c>
      <c r="G33" s="182" t="s">
        <v>1654</v>
      </c>
      <c r="H33" s="80" t="s">
        <v>1655</v>
      </c>
      <c r="I33" s="173"/>
      <c r="J33" s="83">
        <v>448375</v>
      </c>
      <c r="K33" s="81">
        <v>618541110</v>
      </c>
      <c r="L33" s="81">
        <v>43733</v>
      </c>
      <c r="M33" s="81">
        <v>60089324.999999993</v>
      </c>
      <c r="N33" s="81">
        <v>7100</v>
      </c>
      <c r="O33" s="81">
        <v>11938476.000000002</v>
      </c>
      <c r="P33" s="81">
        <v>591</v>
      </c>
      <c r="Q33" s="81">
        <v>1818480</v>
      </c>
      <c r="R33" s="81">
        <v>0</v>
      </c>
      <c r="S33" s="81">
        <v>0</v>
      </c>
      <c r="T33" s="81">
        <v>0</v>
      </c>
      <c r="U33" s="81">
        <v>0</v>
      </c>
      <c r="V33" s="81">
        <v>0</v>
      </c>
      <c r="W33" s="81">
        <v>0</v>
      </c>
      <c r="X33" s="81">
        <v>0</v>
      </c>
      <c r="Y33" s="81">
        <v>0</v>
      </c>
      <c r="Z33" s="81">
        <v>692387391.00000012</v>
      </c>
      <c r="AA33" s="81">
        <v>1275996362</v>
      </c>
      <c r="AB33" s="81">
        <v>7443517833</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1714</v>
      </c>
      <c r="B34" s="80">
        <v>26</v>
      </c>
      <c r="C34" s="80">
        <v>18</v>
      </c>
      <c r="D34" s="80">
        <v>26</v>
      </c>
      <c r="E34" s="80">
        <v>2022</v>
      </c>
      <c r="F34" s="80" t="s">
        <v>568</v>
      </c>
      <c r="G34" s="182" t="s">
        <v>1711</v>
      </c>
      <c r="H34" s="80" t="s">
        <v>1712</v>
      </c>
      <c r="I34" s="173"/>
      <c r="J34" s="83">
        <v>148942</v>
      </c>
      <c r="K34" s="81">
        <v>200639182</v>
      </c>
      <c r="L34" s="81">
        <v>158955</v>
      </c>
      <c r="M34" s="81">
        <v>213593252</v>
      </c>
      <c r="N34" s="81">
        <v>17200</v>
      </c>
      <c r="O34" s="81">
        <v>37574108</v>
      </c>
      <c r="P34" s="81">
        <v>378</v>
      </c>
      <c r="Q34" s="81">
        <v>2214784.0000000005</v>
      </c>
      <c r="R34" s="81">
        <v>0</v>
      </c>
      <c r="S34" s="81">
        <v>0</v>
      </c>
      <c r="T34" s="81">
        <v>0</v>
      </c>
      <c r="U34" s="81">
        <v>0</v>
      </c>
      <c r="V34" s="81">
        <v>0</v>
      </c>
      <c r="W34" s="81">
        <v>0</v>
      </c>
      <c r="X34" s="81">
        <v>0</v>
      </c>
      <c r="Y34" s="81">
        <v>0</v>
      </c>
      <c r="Z34" s="81">
        <v>454021326.00000006</v>
      </c>
      <c r="AA34" s="81">
        <v>207800820.00000003</v>
      </c>
      <c r="AB34" s="81">
        <v>1859265430</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1746</v>
      </c>
      <c r="B35" s="80">
        <v>27</v>
      </c>
      <c r="C35" s="80">
        <v>18</v>
      </c>
      <c r="D35" s="80">
        <v>27</v>
      </c>
      <c r="E35" s="80">
        <v>2022</v>
      </c>
      <c r="F35" s="80" t="s">
        <v>568</v>
      </c>
      <c r="G35" s="182" t="s">
        <v>1743</v>
      </c>
      <c r="H35" s="80" t="s">
        <v>1744</v>
      </c>
      <c r="I35" s="173"/>
      <c r="J35" s="83">
        <v>340636</v>
      </c>
      <c r="K35" s="81">
        <v>468197226</v>
      </c>
      <c r="L35" s="81">
        <v>34876</v>
      </c>
      <c r="M35" s="81">
        <v>47811795</v>
      </c>
      <c r="N35" s="81">
        <v>4200</v>
      </c>
      <c r="O35" s="81">
        <v>6938957.9999999991</v>
      </c>
      <c r="P35" s="81">
        <v>808</v>
      </c>
      <c r="Q35" s="81">
        <v>2483853</v>
      </c>
      <c r="R35" s="81">
        <v>0</v>
      </c>
      <c r="S35" s="81">
        <v>0</v>
      </c>
      <c r="T35" s="81">
        <v>0</v>
      </c>
      <c r="U35" s="81">
        <v>0</v>
      </c>
      <c r="V35" s="81">
        <v>0</v>
      </c>
      <c r="W35" s="81">
        <v>0</v>
      </c>
      <c r="X35" s="81">
        <v>0</v>
      </c>
      <c r="Y35" s="81">
        <v>0</v>
      </c>
      <c r="Z35" s="81">
        <v>525431831.99999982</v>
      </c>
      <c r="AA35" s="81">
        <v>967696459.00000012</v>
      </c>
      <c r="AB35" s="81">
        <v>4956932011</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1779</v>
      </c>
      <c r="B36" s="80">
        <v>28</v>
      </c>
      <c r="C36" s="80">
        <v>18</v>
      </c>
      <c r="D36" s="80">
        <v>28</v>
      </c>
      <c r="E36" s="80">
        <v>2022</v>
      </c>
      <c r="F36" s="80" t="s">
        <v>568</v>
      </c>
      <c r="G36" s="182" t="s">
        <v>1776</v>
      </c>
      <c r="H36" s="80" t="s">
        <v>1777</v>
      </c>
      <c r="I36" s="173"/>
      <c r="J36" s="83">
        <v>40252</v>
      </c>
      <c r="K36" s="81">
        <v>55868452</v>
      </c>
      <c r="L36" s="81">
        <v>78467</v>
      </c>
      <c r="M36" s="81">
        <v>108519963</v>
      </c>
      <c r="N36" s="81">
        <v>0</v>
      </c>
      <c r="O36" s="81">
        <v>0</v>
      </c>
      <c r="P36" s="81">
        <v>0</v>
      </c>
      <c r="Q36" s="81">
        <v>0</v>
      </c>
      <c r="R36" s="81">
        <v>0</v>
      </c>
      <c r="S36" s="81">
        <v>0</v>
      </c>
      <c r="T36" s="81">
        <v>0</v>
      </c>
      <c r="U36" s="81">
        <v>0</v>
      </c>
      <c r="V36" s="81">
        <v>0</v>
      </c>
      <c r="W36" s="81">
        <v>0</v>
      </c>
      <c r="X36" s="81">
        <v>0</v>
      </c>
      <c r="Y36" s="81">
        <v>0</v>
      </c>
      <c r="Z36" s="81">
        <v>164388415</v>
      </c>
      <c r="AA36" s="81">
        <v>117314819</v>
      </c>
      <c r="AB36" s="81">
        <v>733162338</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1665</v>
      </c>
      <c r="B37" s="80">
        <v>29</v>
      </c>
      <c r="C37" s="80">
        <v>18</v>
      </c>
      <c r="D37" s="80">
        <v>29</v>
      </c>
      <c r="E37" s="80">
        <v>2022</v>
      </c>
      <c r="F37" s="80" t="s">
        <v>568</v>
      </c>
      <c r="G37" s="182" t="s">
        <v>1662</v>
      </c>
      <c r="H37" s="80" t="s">
        <v>1663</v>
      </c>
      <c r="I37" s="173"/>
      <c r="J37" s="83">
        <v>515470</v>
      </c>
      <c r="K37" s="81">
        <v>690196962.00000012</v>
      </c>
      <c r="L37" s="81">
        <v>493090</v>
      </c>
      <c r="M37" s="81">
        <v>657721359</v>
      </c>
      <c r="N37" s="81">
        <v>87600</v>
      </c>
      <c r="O37" s="81">
        <v>169500426</v>
      </c>
      <c r="P37" s="81">
        <v>16277.999999999998</v>
      </c>
      <c r="Q37" s="81">
        <v>102777345</v>
      </c>
      <c r="R37" s="81">
        <v>323.51328000000001</v>
      </c>
      <c r="S37" s="81">
        <v>2694218.6083499999</v>
      </c>
      <c r="T37" s="81">
        <v>0</v>
      </c>
      <c r="U37" s="81">
        <v>0</v>
      </c>
      <c r="V37" s="81">
        <v>0</v>
      </c>
      <c r="W37" s="81">
        <v>0</v>
      </c>
      <c r="X37" s="81">
        <v>0</v>
      </c>
      <c r="Y37" s="81">
        <v>0</v>
      </c>
      <c r="Z37" s="81">
        <v>1622890310.6083503</v>
      </c>
      <c r="AA37" s="81">
        <v>1214864310</v>
      </c>
      <c r="AB37" s="81">
        <v>6477045950</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2402</v>
      </c>
      <c r="B38" s="80">
        <v>30</v>
      </c>
      <c r="C38" s="80">
        <v>18</v>
      </c>
      <c r="D38" s="80">
        <v>30</v>
      </c>
      <c r="E38" s="80">
        <v>2022</v>
      </c>
      <c r="F38" s="80" t="s">
        <v>568</v>
      </c>
      <c r="G38" s="182" t="s">
        <v>2399</v>
      </c>
      <c r="H38" s="80" t="s">
        <v>2400</v>
      </c>
      <c r="I38" s="173"/>
      <c r="J38" s="83">
        <v>292587</v>
      </c>
      <c r="K38" s="81">
        <v>405252689.00000006</v>
      </c>
      <c r="L38" s="81">
        <v>56733</v>
      </c>
      <c r="M38" s="81">
        <v>78280676</v>
      </c>
      <c r="N38" s="81">
        <v>0</v>
      </c>
      <c r="O38" s="81">
        <v>0</v>
      </c>
      <c r="P38" s="81">
        <v>0</v>
      </c>
      <c r="Q38" s="81">
        <v>0</v>
      </c>
      <c r="R38" s="81">
        <v>0</v>
      </c>
      <c r="S38" s="81">
        <v>0</v>
      </c>
      <c r="T38" s="81">
        <v>0</v>
      </c>
      <c r="U38" s="81">
        <v>0</v>
      </c>
      <c r="V38" s="81">
        <v>0</v>
      </c>
      <c r="W38" s="81">
        <v>0</v>
      </c>
      <c r="X38" s="81">
        <v>0</v>
      </c>
      <c r="Y38" s="81">
        <v>0</v>
      </c>
      <c r="Z38" s="81">
        <v>483533365</v>
      </c>
      <c r="AA38" s="81">
        <v>956866919</v>
      </c>
      <c r="AB38" s="81">
        <v>4779567109</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1758</v>
      </c>
      <c r="B39" s="80">
        <v>31</v>
      </c>
      <c r="C39" s="80">
        <v>18</v>
      </c>
      <c r="D39" s="80">
        <v>31</v>
      </c>
      <c r="E39" s="80">
        <v>2022</v>
      </c>
      <c r="F39" s="80" t="s">
        <v>568</v>
      </c>
      <c r="G39" s="182" t="s">
        <v>1755</v>
      </c>
      <c r="H39" s="80" t="s">
        <v>1756</v>
      </c>
      <c r="I39" s="173"/>
      <c r="J39" s="83">
        <v>26115</v>
      </c>
      <c r="K39" s="81">
        <v>34766117</v>
      </c>
      <c r="L39" s="81">
        <v>22078</v>
      </c>
      <c r="M39" s="81">
        <v>29313981</v>
      </c>
      <c r="N39" s="81">
        <v>42200</v>
      </c>
      <c r="O39" s="81">
        <v>77661375</v>
      </c>
      <c r="P39" s="81">
        <v>3862</v>
      </c>
      <c r="Q39" s="81">
        <v>20985957</v>
      </c>
      <c r="R39" s="81">
        <v>0</v>
      </c>
      <c r="S39" s="81">
        <v>0</v>
      </c>
      <c r="T39" s="81">
        <v>0</v>
      </c>
      <c r="U39" s="81">
        <v>0</v>
      </c>
      <c r="V39" s="81">
        <v>0</v>
      </c>
      <c r="W39" s="81">
        <v>0</v>
      </c>
      <c r="X39" s="81">
        <v>0</v>
      </c>
      <c r="Y39" s="81">
        <v>0</v>
      </c>
      <c r="Z39" s="81">
        <v>162727429.99999997</v>
      </c>
      <c r="AA39" s="81">
        <v>9301793</v>
      </c>
      <c r="AB39" s="81">
        <v>160548613</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1966</v>
      </c>
      <c r="B40" s="80">
        <v>32</v>
      </c>
      <c r="C40" s="80">
        <v>18</v>
      </c>
      <c r="D40" s="80">
        <v>32</v>
      </c>
      <c r="E40" s="80">
        <v>2022</v>
      </c>
      <c r="F40" s="80" t="s">
        <v>568</v>
      </c>
      <c r="G40" s="182" t="s">
        <v>1947</v>
      </c>
      <c r="H40" s="80" t="s">
        <v>1948</v>
      </c>
      <c r="I40" s="173"/>
      <c r="J40" s="83">
        <v>184229</v>
      </c>
      <c r="K40" s="81">
        <v>231212425</v>
      </c>
      <c r="L40" s="81">
        <v>139435</v>
      </c>
      <c r="M40" s="81">
        <v>175026564</v>
      </c>
      <c r="N40" s="81">
        <v>508000</v>
      </c>
      <c r="O40" s="81">
        <v>1004523699.0000001</v>
      </c>
      <c r="P40" s="81">
        <v>77387</v>
      </c>
      <c r="Q40" s="81">
        <v>464510099.99999994</v>
      </c>
      <c r="R40" s="81">
        <v>11.49184</v>
      </c>
      <c r="S40" s="81">
        <v>95704.020510000002</v>
      </c>
      <c r="T40" s="81">
        <v>0</v>
      </c>
      <c r="U40" s="81">
        <v>0</v>
      </c>
      <c r="V40" s="81">
        <v>0</v>
      </c>
      <c r="W40" s="81">
        <v>0</v>
      </c>
      <c r="X40" s="81">
        <v>0</v>
      </c>
      <c r="Y40" s="81">
        <v>0</v>
      </c>
      <c r="Z40" s="81">
        <v>1875368492.0205102</v>
      </c>
      <c r="AA40" s="81">
        <v>436873571</v>
      </c>
      <c r="AB40" s="81">
        <v>2462062807</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1754</v>
      </c>
      <c r="B41" s="80">
        <v>33</v>
      </c>
      <c r="C41" s="80">
        <v>18</v>
      </c>
      <c r="D41" s="80">
        <v>33</v>
      </c>
      <c r="E41" s="80">
        <v>2022</v>
      </c>
      <c r="F41" s="80" t="s">
        <v>568</v>
      </c>
      <c r="G41" s="182" t="s">
        <v>1751</v>
      </c>
      <c r="H41" s="80" t="s">
        <v>1752</v>
      </c>
      <c r="I41" s="173"/>
      <c r="J41" s="83">
        <v>34399</v>
      </c>
      <c r="K41" s="81">
        <v>46659237.999999993</v>
      </c>
      <c r="L41" s="81">
        <v>22029</v>
      </c>
      <c r="M41" s="81">
        <v>29773768</v>
      </c>
      <c r="N41" s="81">
        <v>32200.000000000004</v>
      </c>
      <c r="O41" s="81">
        <v>57149548</v>
      </c>
      <c r="P41" s="81">
        <v>349</v>
      </c>
      <c r="Q41" s="81">
        <v>2038077</v>
      </c>
      <c r="R41" s="81">
        <v>32128.680100000005</v>
      </c>
      <c r="S41" s="81">
        <v>267567647.90787998</v>
      </c>
      <c r="T41" s="81">
        <v>0</v>
      </c>
      <c r="U41" s="81">
        <v>0</v>
      </c>
      <c r="V41" s="81">
        <v>0</v>
      </c>
      <c r="W41" s="81">
        <v>0</v>
      </c>
      <c r="X41" s="81">
        <v>0</v>
      </c>
      <c r="Y41" s="81">
        <v>0</v>
      </c>
      <c r="Z41" s="81">
        <v>403188278.90787995</v>
      </c>
      <c r="AA41" s="81">
        <v>15728138</v>
      </c>
      <c r="AB41" s="81">
        <v>282700904</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1730</v>
      </c>
      <c r="B42" s="80">
        <v>34</v>
      </c>
      <c r="C42" s="80">
        <v>18</v>
      </c>
      <c r="D42" s="80">
        <v>34</v>
      </c>
      <c r="E42" s="80">
        <v>2022</v>
      </c>
      <c r="F42" s="80" t="s">
        <v>568</v>
      </c>
      <c r="G42" s="182" t="s">
        <v>1727</v>
      </c>
      <c r="H42" s="80" t="s">
        <v>1728</v>
      </c>
      <c r="I42" s="173"/>
      <c r="J42" s="83">
        <v>222325</v>
      </c>
      <c r="K42" s="81">
        <v>304758229</v>
      </c>
      <c r="L42" s="81">
        <v>99917</v>
      </c>
      <c r="M42" s="81">
        <v>136603097.00000003</v>
      </c>
      <c r="N42" s="81">
        <v>9800</v>
      </c>
      <c r="O42" s="81">
        <v>16910391.999999996</v>
      </c>
      <c r="P42" s="81">
        <v>300</v>
      </c>
      <c r="Q42" s="81">
        <v>1194357</v>
      </c>
      <c r="R42" s="81">
        <v>0</v>
      </c>
      <c r="S42" s="81">
        <v>0</v>
      </c>
      <c r="T42" s="81">
        <v>0</v>
      </c>
      <c r="U42" s="81">
        <v>0</v>
      </c>
      <c r="V42" s="81">
        <v>0</v>
      </c>
      <c r="W42" s="81">
        <v>0</v>
      </c>
      <c r="X42" s="81">
        <v>0</v>
      </c>
      <c r="Y42" s="81">
        <v>0</v>
      </c>
      <c r="Z42" s="81">
        <v>459466075</v>
      </c>
      <c r="AA42" s="81">
        <v>686884936</v>
      </c>
      <c r="AB42" s="81">
        <v>3544720843.9999995</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1742</v>
      </c>
      <c r="B43" s="80">
        <v>35</v>
      </c>
      <c r="C43" s="80">
        <v>18</v>
      </c>
      <c r="D43" s="80">
        <v>35</v>
      </c>
      <c r="E43" s="80">
        <v>2022</v>
      </c>
      <c r="F43" s="80" t="s">
        <v>568</v>
      </c>
      <c r="G43" s="182" t="s">
        <v>1739</v>
      </c>
      <c r="H43" s="80" t="s">
        <v>1740</v>
      </c>
      <c r="I43" s="173"/>
      <c r="J43" s="83">
        <v>187422</v>
      </c>
      <c r="K43" s="81">
        <v>256934446.99999997</v>
      </c>
      <c r="L43" s="81">
        <v>34276</v>
      </c>
      <c r="M43" s="81">
        <v>46798080</v>
      </c>
      <c r="N43" s="81">
        <v>0</v>
      </c>
      <c r="O43" s="81">
        <v>0</v>
      </c>
      <c r="P43" s="81">
        <v>0</v>
      </c>
      <c r="Q43" s="81">
        <v>0</v>
      </c>
      <c r="R43" s="81">
        <v>0</v>
      </c>
      <c r="S43" s="81">
        <v>0</v>
      </c>
      <c r="T43" s="81">
        <v>0</v>
      </c>
      <c r="U43" s="81">
        <v>0</v>
      </c>
      <c r="V43" s="81">
        <v>0</v>
      </c>
      <c r="W43" s="81">
        <v>0</v>
      </c>
      <c r="X43" s="81">
        <v>0</v>
      </c>
      <c r="Y43" s="81">
        <v>0</v>
      </c>
      <c r="Z43" s="81">
        <v>303732527</v>
      </c>
      <c r="AA43" s="81">
        <v>546103758</v>
      </c>
      <c r="AB43" s="81">
        <v>2977868854</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1706</v>
      </c>
      <c r="B44" s="80">
        <v>36</v>
      </c>
      <c r="C44" s="80">
        <v>18</v>
      </c>
      <c r="D44" s="80">
        <v>36</v>
      </c>
      <c r="E44" s="80">
        <v>2022</v>
      </c>
      <c r="F44" s="80" t="s">
        <v>568</v>
      </c>
      <c r="G44" s="182" t="s">
        <v>1703</v>
      </c>
      <c r="H44" s="80" t="s">
        <v>1704</v>
      </c>
      <c r="I44" s="173"/>
      <c r="J44" s="83">
        <v>102866</v>
      </c>
      <c r="K44" s="81">
        <v>142879872</v>
      </c>
      <c r="L44" s="81">
        <v>64188.999999999993</v>
      </c>
      <c r="M44" s="81">
        <v>88858595.000000015</v>
      </c>
      <c r="N44" s="81">
        <v>0</v>
      </c>
      <c r="O44" s="81">
        <v>0</v>
      </c>
      <c r="P44" s="81">
        <v>0</v>
      </c>
      <c r="Q44" s="81">
        <v>0</v>
      </c>
      <c r="R44" s="81">
        <v>0</v>
      </c>
      <c r="S44" s="81">
        <v>0</v>
      </c>
      <c r="T44" s="81">
        <v>0</v>
      </c>
      <c r="U44" s="81">
        <v>0</v>
      </c>
      <c r="V44" s="81">
        <v>0</v>
      </c>
      <c r="W44" s="81">
        <v>0</v>
      </c>
      <c r="X44" s="81">
        <v>0</v>
      </c>
      <c r="Y44" s="81">
        <v>0</v>
      </c>
      <c r="Z44" s="81">
        <v>231738467</v>
      </c>
      <c r="AA44" s="81">
        <v>208300294</v>
      </c>
      <c r="AB44" s="81">
        <v>1346460396</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1738</v>
      </c>
      <c r="B45" s="80">
        <v>37</v>
      </c>
      <c r="C45" s="80">
        <v>18</v>
      </c>
      <c r="D45" s="80">
        <v>37</v>
      </c>
      <c r="E45" s="80">
        <v>2022</v>
      </c>
      <c r="F45" s="80" t="s">
        <v>568</v>
      </c>
      <c r="G45" s="182" t="s">
        <v>1735</v>
      </c>
      <c r="H45" s="80" t="s">
        <v>1736</v>
      </c>
      <c r="I45" s="173"/>
      <c r="J45" s="83">
        <v>256197</v>
      </c>
      <c r="K45" s="81">
        <v>354543893.99999994</v>
      </c>
      <c r="L45" s="81">
        <v>231257</v>
      </c>
      <c r="M45" s="81">
        <v>318218787</v>
      </c>
      <c r="N45" s="81">
        <v>0</v>
      </c>
      <c r="O45" s="81">
        <v>0</v>
      </c>
      <c r="P45" s="81">
        <v>0</v>
      </c>
      <c r="Q45" s="81">
        <v>0</v>
      </c>
      <c r="R45" s="81">
        <v>422.70143999999999</v>
      </c>
      <c r="S45" s="81">
        <v>3520257.6030600001</v>
      </c>
      <c r="T45" s="81">
        <v>0</v>
      </c>
      <c r="U45" s="81">
        <v>0</v>
      </c>
      <c r="V45" s="81">
        <v>0</v>
      </c>
      <c r="W45" s="81">
        <v>0</v>
      </c>
      <c r="X45" s="81">
        <v>0</v>
      </c>
      <c r="Y45" s="81">
        <v>0</v>
      </c>
      <c r="Z45" s="81">
        <v>676282938.60306001</v>
      </c>
      <c r="AA45" s="81">
        <v>735845119</v>
      </c>
      <c r="AB45" s="81">
        <v>4363516689</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1690</v>
      </c>
      <c r="B46" s="80">
        <v>38</v>
      </c>
      <c r="C46" s="80">
        <v>18</v>
      </c>
      <c r="D46" s="80">
        <v>38</v>
      </c>
      <c r="E46" s="80">
        <v>2022</v>
      </c>
      <c r="F46" s="80" t="s">
        <v>568</v>
      </c>
      <c r="G46" s="182" t="s">
        <v>1687</v>
      </c>
      <c r="H46" s="80" t="s">
        <v>1688</v>
      </c>
      <c r="I46" s="173"/>
      <c r="J46" s="83">
        <v>139909</v>
      </c>
      <c r="K46" s="81">
        <v>187862532.99999997</v>
      </c>
      <c r="L46" s="81">
        <v>42624</v>
      </c>
      <c r="M46" s="81">
        <v>57045049</v>
      </c>
      <c r="N46" s="81">
        <v>30400</v>
      </c>
      <c r="O46" s="81">
        <v>74363316.000000015</v>
      </c>
      <c r="P46" s="81">
        <v>4826</v>
      </c>
      <c r="Q46" s="81">
        <v>25346107</v>
      </c>
      <c r="R46" s="81">
        <v>0</v>
      </c>
      <c r="S46" s="81">
        <v>0</v>
      </c>
      <c r="T46" s="81">
        <v>0</v>
      </c>
      <c r="U46" s="81">
        <v>0</v>
      </c>
      <c r="V46" s="81">
        <v>0</v>
      </c>
      <c r="W46" s="81">
        <v>0</v>
      </c>
      <c r="X46" s="81">
        <v>0</v>
      </c>
      <c r="Y46" s="81">
        <v>0</v>
      </c>
      <c r="Z46" s="81">
        <v>344617005</v>
      </c>
      <c r="AA46" s="81">
        <v>443587148.00000006</v>
      </c>
      <c r="AB46" s="81">
        <v>2218634035</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1678</v>
      </c>
      <c r="B47" s="80">
        <v>39</v>
      </c>
      <c r="C47" s="80">
        <v>18</v>
      </c>
      <c r="D47" s="80">
        <v>39</v>
      </c>
      <c r="E47" s="80">
        <v>2022</v>
      </c>
      <c r="F47" s="80" t="s">
        <v>568</v>
      </c>
      <c r="G47" s="182" t="s">
        <v>1675</v>
      </c>
      <c r="H47" s="80" t="s">
        <v>1676</v>
      </c>
      <c r="I47" s="173"/>
      <c r="J47" s="83">
        <v>185004</v>
      </c>
      <c r="K47" s="81">
        <v>250235532</v>
      </c>
      <c r="L47" s="81">
        <v>291843</v>
      </c>
      <c r="M47" s="81">
        <v>393407672.00000006</v>
      </c>
      <c r="N47" s="81">
        <v>189400</v>
      </c>
      <c r="O47" s="81">
        <v>536500893</v>
      </c>
      <c r="P47" s="81">
        <v>11415</v>
      </c>
      <c r="Q47" s="81">
        <v>66328394</v>
      </c>
      <c r="R47" s="81">
        <v>0</v>
      </c>
      <c r="S47" s="81">
        <v>0</v>
      </c>
      <c r="T47" s="81">
        <v>0</v>
      </c>
      <c r="U47" s="81">
        <v>0</v>
      </c>
      <c r="V47" s="81">
        <v>0</v>
      </c>
      <c r="W47" s="81">
        <v>0</v>
      </c>
      <c r="X47" s="81">
        <v>0</v>
      </c>
      <c r="Y47" s="81">
        <v>0</v>
      </c>
      <c r="Z47" s="81">
        <v>1246472491</v>
      </c>
      <c r="AA47" s="81">
        <v>522533319.99999994</v>
      </c>
      <c r="AB47" s="81">
        <v>3402392025.0000005</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1770</v>
      </c>
      <c r="B48" s="80">
        <v>40</v>
      </c>
      <c r="C48" s="80">
        <v>18</v>
      </c>
      <c r="D48" s="80">
        <v>40</v>
      </c>
      <c r="E48" s="80">
        <v>2022</v>
      </c>
      <c r="F48" s="80" t="s">
        <v>568</v>
      </c>
      <c r="G48" s="182" t="s">
        <v>1767</v>
      </c>
      <c r="H48" s="80" t="s">
        <v>1768</v>
      </c>
      <c r="I48" s="173"/>
      <c r="J48" s="83">
        <v>91143</v>
      </c>
      <c r="K48" s="81">
        <v>124774320</v>
      </c>
      <c r="L48" s="81">
        <v>60663</v>
      </c>
      <c r="M48" s="81">
        <v>82754798</v>
      </c>
      <c r="N48" s="81">
        <v>13500</v>
      </c>
      <c r="O48" s="81">
        <v>24094706</v>
      </c>
      <c r="P48" s="81">
        <v>915</v>
      </c>
      <c r="Q48" s="81">
        <v>5150866</v>
      </c>
      <c r="R48" s="81">
        <v>902.76909999999998</v>
      </c>
      <c r="S48" s="81">
        <v>7518261.0662699994</v>
      </c>
      <c r="T48" s="81">
        <v>0</v>
      </c>
      <c r="U48" s="81">
        <v>0</v>
      </c>
      <c r="V48" s="81">
        <v>0</v>
      </c>
      <c r="W48" s="81">
        <v>0</v>
      </c>
      <c r="X48" s="81">
        <v>0</v>
      </c>
      <c r="Y48" s="81">
        <v>0</v>
      </c>
      <c r="Z48" s="81">
        <v>244292951.06626996</v>
      </c>
      <c r="AA48" s="81">
        <v>113887332.00000001</v>
      </c>
      <c r="AB48" s="81">
        <v>782113534</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1722</v>
      </c>
      <c r="B49" s="80">
        <v>41</v>
      </c>
      <c r="C49" s="80">
        <v>18</v>
      </c>
      <c r="D49" s="80">
        <v>41</v>
      </c>
      <c r="E49" s="80">
        <v>2022</v>
      </c>
      <c r="F49" s="80" t="s">
        <v>568</v>
      </c>
      <c r="G49" s="182" t="s">
        <v>1719</v>
      </c>
      <c r="H49" s="80" t="s">
        <v>1720</v>
      </c>
      <c r="I49" s="173"/>
      <c r="J49" s="83">
        <v>156332</v>
      </c>
      <c r="K49" s="81">
        <v>212542231.99999997</v>
      </c>
      <c r="L49" s="81">
        <v>150810</v>
      </c>
      <c r="M49" s="81">
        <v>204265805</v>
      </c>
      <c r="N49" s="81">
        <v>71600</v>
      </c>
      <c r="O49" s="81">
        <v>176497187</v>
      </c>
      <c r="P49" s="81">
        <v>4297</v>
      </c>
      <c r="Q49" s="81">
        <v>26149884.999999996</v>
      </c>
      <c r="R49" s="81">
        <v>0</v>
      </c>
      <c r="S49" s="81">
        <v>0</v>
      </c>
      <c r="T49" s="81">
        <v>0</v>
      </c>
      <c r="U49" s="81">
        <v>0</v>
      </c>
      <c r="V49" s="81">
        <v>0</v>
      </c>
      <c r="W49" s="81">
        <v>0</v>
      </c>
      <c r="X49" s="81">
        <v>0</v>
      </c>
      <c r="Y49" s="81">
        <v>0</v>
      </c>
      <c r="Z49" s="81">
        <v>619455108.99999988</v>
      </c>
      <c r="AA49" s="81">
        <v>544669181</v>
      </c>
      <c r="AB49" s="81">
        <v>2806524746</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1710</v>
      </c>
      <c r="B50" s="80">
        <v>42</v>
      </c>
      <c r="C50" s="80">
        <v>18</v>
      </c>
      <c r="D50" s="80">
        <v>42</v>
      </c>
      <c r="E50" s="80">
        <v>2022</v>
      </c>
      <c r="F50" s="80" t="s">
        <v>568</v>
      </c>
      <c r="G50" s="182" t="s">
        <v>1707</v>
      </c>
      <c r="H50" s="80" t="s">
        <v>1708</v>
      </c>
      <c r="I50" s="173"/>
      <c r="J50" s="83">
        <v>193086</v>
      </c>
      <c r="K50" s="81">
        <v>262833248.00000003</v>
      </c>
      <c r="L50" s="81">
        <v>111757</v>
      </c>
      <c r="M50" s="81">
        <v>151704245</v>
      </c>
      <c r="N50" s="81">
        <v>19100</v>
      </c>
      <c r="O50" s="81">
        <v>66331171</v>
      </c>
      <c r="P50" s="81">
        <v>473</v>
      </c>
      <c r="Q50" s="81">
        <v>2772359</v>
      </c>
      <c r="R50" s="81">
        <v>0</v>
      </c>
      <c r="S50" s="81">
        <v>0</v>
      </c>
      <c r="T50" s="81">
        <v>0</v>
      </c>
      <c r="U50" s="81">
        <v>0</v>
      </c>
      <c r="V50" s="81">
        <v>0</v>
      </c>
      <c r="W50" s="81">
        <v>0</v>
      </c>
      <c r="X50" s="81">
        <v>0</v>
      </c>
      <c r="Y50" s="81">
        <v>0</v>
      </c>
      <c r="Z50" s="81">
        <v>483641023.00000006</v>
      </c>
      <c r="AA50" s="81">
        <v>308675205</v>
      </c>
      <c r="AB50" s="81">
        <v>2397474184</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1702</v>
      </c>
      <c r="B51" s="80">
        <v>43</v>
      </c>
      <c r="C51" s="80">
        <v>18</v>
      </c>
      <c r="D51" s="80">
        <v>43</v>
      </c>
      <c r="E51" s="80">
        <v>2022</v>
      </c>
      <c r="F51" s="80" t="s">
        <v>568</v>
      </c>
      <c r="G51" s="182" t="s">
        <v>1699</v>
      </c>
      <c r="H51" s="80" t="s">
        <v>1700</v>
      </c>
      <c r="I51" s="173"/>
      <c r="J51" s="83">
        <v>64436.000000000007</v>
      </c>
      <c r="K51" s="81">
        <v>89808729</v>
      </c>
      <c r="L51" s="81">
        <v>31859</v>
      </c>
      <c r="M51" s="81">
        <v>44301890</v>
      </c>
      <c r="N51" s="81">
        <v>0</v>
      </c>
      <c r="O51" s="81">
        <v>0</v>
      </c>
      <c r="P51" s="81">
        <v>0</v>
      </c>
      <c r="Q51" s="81">
        <v>0</v>
      </c>
      <c r="R51" s="81">
        <v>0</v>
      </c>
      <c r="S51" s="81">
        <v>0</v>
      </c>
      <c r="T51" s="81">
        <v>0</v>
      </c>
      <c r="U51" s="81">
        <v>0</v>
      </c>
      <c r="V51" s="81">
        <v>0</v>
      </c>
      <c r="W51" s="81">
        <v>0</v>
      </c>
      <c r="X51" s="81">
        <v>0</v>
      </c>
      <c r="Y51" s="81">
        <v>0</v>
      </c>
      <c r="Z51" s="81">
        <v>134110618.99999997</v>
      </c>
      <c r="AA51" s="81">
        <v>215667703</v>
      </c>
      <c r="AB51" s="81">
        <v>1542314715</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1782</v>
      </c>
      <c r="B190" s="80">
        <v>182</v>
      </c>
      <c r="C190" s="80">
        <v>16</v>
      </c>
      <c r="D190" s="80">
        <v>2</v>
      </c>
      <c r="E190" s="80">
        <v>2021</v>
      </c>
      <c r="F190" s="80" t="s">
        <v>75</v>
      </c>
      <c r="G190" s="182" t="s">
        <v>1780</v>
      </c>
      <c r="H190" s="80" t="s">
        <v>1781</v>
      </c>
      <c r="I190" s="173"/>
      <c r="J190" s="83"/>
      <c r="K190" s="81"/>
      <c r="L190" s="81"/>
      <c r="M190" s="81"/>
      <c r="N190" s="81"/>
      <c r="O190" s="81"/>
      <c r="P190" s="81"/>
      <c r="Q190" s="81"/>
      <c r="R190" s="81"/>
      <c r="S190" s="81"/>
      <c r="T190" s="81"/>
      <c r="U190" s="81"/>
      <c r="V190" s="81"/>
      <c r="W190" s="81"/>
      <c r="X190" s="81"/>
      <c r="Y190" s="81"/>
      <c r="Z190" s="81"/>
      <c r="AA190" s="81"/>
      <c r="AB190" s="81"/>
      <c r="AC190" s="82"/>
      <c r="AD190" s="81">
        <v>50204263.495800063</v>
      </c>
      <c r="AE190" s="81">
        <v>858335.53041006648</v>
      </c>
      <c r="AF190" s="81">
        <v>151353.98418314022</v>
      </c>
      <c r="AG190" s="81">
        <v>18120051.322412331</v>
      </c>
      <c r="AH190" s="81">
        <v>26782069.451498307</v>
      </c>
      <c r="AI190" s="81">
        <v>0</v>
      </c>
      <c r="AJ190" s="81">
        <v>0</v>
      </c>
      <c r="AK190" s="81">
        <v>1919471.8314135021</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1844</v>
      </c>
      <c r="B191" s="80">
        <v>183</v>
      </c>
      <c r="C191" s="80">
        <v>16</v>
      </c>
      <c r="D191" s="80">
        <v>3</v>
      </c>
      <c r="E191" s="80">
        <v>2021</v>
      </c>
      <c r="F191" s="80" t="s">
        <v>75</v>
      </c>
      <c r="G191" s="182" t="s">
        <v>1827</v>
      </c>
      <c r="H191" s="80" t="s">
        <v>1670</v>
      </c>
      <c r="I191" s="173"/>
      <c r="J191" s="83"/>
      <c r="K191" s="81"/>
      <c r="L191" s="81"/>
      <c r="M191" s="81"/>
      <c r="N191" s="81"/>
      <c r="O191" s="81"/>
      <c r="P191" s="81"/>
      <c r="Q191" s="81"/>
      <c r="R191" s="81"/>
      <c r="S191" s="81"/>
      <c r="T191" s="81"/>
      <c r="U191" s="81"/>
      <c r="V191" s="81"/>
      <c r="W191" s="81"/>
      <c r="X191" s="81"/>
      <c r="Y191" s="81"/>
      <c r="Z191" s="81"/>
      <c r="AA191" s="81"/>
      <c r="AB191" s="81"/>
      <c r="AC191" s="82"/>
      <c r="AD191" s="81">
        <v>71086777.11387746</v>
      </c>
      <c r="AE191" s="81">
        <v>1481487.1254877748</v>
      </c>
      <c r="AF191" s="81">
        <v>918562.11090457509</v>
      </c>
      <c r="AG191" s="81">
        <v>28824512.28306447</v>
      </c>
      <c r="AH191" s="81">
        <v>41306698.050808974</v>
      </c>
      <c r="AI191" s="81">
        <v>0</v>
      </c>
      <c r="AJ191" s="81">
        <v>0</v>
      </c>
      <c r="AK191" s="81">
        <v>3043484.5027117184</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1685</v>
      </c>
      <c r="B192" s="80">
        <v>184</v>
      </c>
      <c r="C192" s="80">
        <v>16</v>
      </c>
      <c r="D192" s="80">
        <v>4</v>
      </c>
      <c r="E192" s="80">
        <v>2021</v>
      </c>
      <c r="F192" s="80" t="s">
        <v>75</v>
      </c>
      <c r="G192" s="182" t="s">
        <v>1683</v>
      </c>
      <c r="H192" s="80" t="s">
        <v>1684</v>
      </c>
      <c r="I192" s="173"/>
      <c r="J192" s="83"/>
      <c r="K192" s="81"/>
      <c r="L192" s="81"/>
      <c r="M192" s="81"/>
      <c r="N192" s="81"/>
      <c r="O192" s="81"/>
      <c r="P192" s="81"/>
      <c r="Q192" s="81"/>
      <c r="R192" s="81"/>
      <c r="S192" s="81"/>
      <c r="T192" s="81"/>
      <c r="U192" s="81"/>
      <c r="V192" s="81"/>
      <c r="W192" s="81"/>
      <c r="X192" s="81"/>
      <c r="Y192" s="81"/>
      <c r="Z192" s="81"/>
      <c r="AA192" s="81"/>
      <c r="AB192" s="81"/>
      <c r="AC192" s="82"/>
      <c r="AD192" s="81">
        <v>50342878.199355453</v>
      </c>
      <c r="AE192" s="81">
        <v>2295189.208316518</v>
      </c>
      <c r="AF192" s="81">
        <v>2124174.8814668301</v>
      </c>
      <c r="AG192" s="81">
        <v>32707380.423581399</v>
      </c>
      <c r="AH192" s="81">
        <v>38839607.728133172</v>
      </c>
      <c r="AI192" s="81">
        <v>0</v>
      </c>
      <c r="AJ192" s="81">
        <v>0</v>
      </c>
      <c r="AK192" s="81">
        <v>2619108.3534290916</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1733</v>
      </c>
      <c r="B193" s="80">
        <v>185</v>
      </c>
      <c r="C193" s="80">
        <v>16</v>
      </c>
      <c r="D193" s="80">
        <v>5</v>
      </c>
      <c r="E193" s="80">
        <v>2021</v>
      </c>
      <c r="F193" s="80" t="s">
        <v>75</v>
      </c>
      <c r="G193" s="182" t="s">
        <v>1731</v>
      </c>
      <c r="H193" s="80" t="s">
        <v>1732</v>
      </c>
      <c r="I193" s="173"/>
      <c r="J193" s="83"/>
      <c r="K193" s="81"/>
      <c r="L193" s="81"/>
      <c r="M193" s="81"/>
      <c r="N193" s="81"/>
      <c r="O193" s="81"/>
      <c r="P193" s="81"/>
      <c r="Q193" s="81"/>
      <c r="R193" s="81"/>
      <c r="S193" s="81"/>
      <c r="T193" s="81"/>
      <c r="U193" s="81"/>
      <c r="V193" s="81"/>
      <c r="W193" s="81"/>
      <c r="X193" s="81"/>
      <c r="Y193" s="81"/>
      <c r="Z193" s="81"/>
      <c r="AA193" s="81"/>
      <c r="AB193" s="81"/>
      <c r="AC193" s="82"/>
      <c r="AD193" s="81">
        <v>187764221.71711782</v>
      </c>
      <c r="AE193" s="81">
        <v>2413639.511513107</v>
      </c>
      <c r="AF193" s="81">
        <v>3465484.3275036244</v>
      </c>
      <c r="AG193" s="81">
        <v>98966243.040421784</v>
      </c>
      <c r="AH193" s="81">
        <v>96962500.488248095</v>
      </c>
      <c r="AI193" s="81">
        <v>0</v>
      </c>
      <c r="AJ193" s="81">
        <v>0</v>
      </c>
      <c r="AK193" s="81">
        <v>6349365.5171512356</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1668</v>
      </c>
      <c r="B194" s="80">
        <v>186</v>
      </c>
      <c r="C194" s="80">
        <v>16</v>
      </c>
      <c r="D194" s="80">
        <v>6</v>
      </c>
      <c r="E194" s="80">
        <v>2021</v>
      </c>
      <c r="F194" s="80" t="s">
        <v>75</v>
      </c>
      <c r="G194" s="182" t="s">
        <v>1666</v>
      </c>
      <c r="H194" s="80" t="s">
        <v>1667</v>
      </c>
      <c r="I194" s="173"/>
      <c r="J194" s="83"/>
      <c r="K194" s="81"/>
      <c r="L194" s="81"/>
      <c r="M194" s="81"/>
      <c r="N194" s="81"/>
      <c r="O194" s="81"/>
      <c r="P194" s="81"/>
      <c r="Q194" s="81"/>
      <c r="R194" s="81"/>
      <c r="S194" s="81"/>
      <c r="T194" s="81"/>
      <c r="U194" s="81"/>
      <c r="V194" s="81"/>
      <c r="W194" s="81"/>
      <c r="X194" s="81"/>
      <c r="Y194" s="81"/>
      <c r="Z194" s="81"/>
      <c r="AA194" s="81"/>
      <c r="AB194" s="81"/>
      <c r="AC194" s="82"/>
      <c r="AD194" s="81">
        <v>574714274.56339931</v>
      </c>
      <c r="AE194" s="81">
        <v>8370488.0925589688</v>
      </c>
      <c r="AF194" s="81">
        <v>1951944.4856722222</v>
      </c>
      <c r="AG194" s="81">
        <v>376744503.92706436</v>
      </c>
      <c r="AH194" s="81">
        <v>331721259.27583086</v>
      </c>
      <c r="AI194" s="81">
        <v>0</v>
      </c>
      <c r="AJ194" s="81">
        <v>0</v>
      </c>
      <c r="AK194" s="81">
        <v>20988308.077140838</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2175</v>
      </c>
      <c r="B195" s="80">
        <v>187</v>
      </c>
      <c r="C195" s="80">
        <v>16</v>
      </c>
      <c r="D195" s="80">
        <v>7</v>
      </c>
      <c r="E195" s="80">
        <v>2021</v>
      </c>
      <c r="F195" s="80" t="s">
        <v>75</v>
      </c>
      <c r="G195" s="182" t="s">
        <v>2157</v>
      </c>
      <c r="H195" s="80" t="s">
        <v>2158</v>
      </c>
      <c r="I195" s="173"/>
      <c r="J195" s="83"/>
      <c r="K195" s="81"/>
      <c r="L195" s="81"/>
      <c r="M195" s="81"/>
      <c r="N195" s="81"/>
      <c r="O195" s="81"/>
      <c r="P195" s="81"/>
      <c r="Q195" s="81"/>
      <c r="R195" s="81"/>
      <c r="S195" s="81"/>
      <c r="T195" s="81"/>
      <c r="U195" s="81"/>
      <c r="V195" s="81"/>
      <c r="W195" s="81"/>
      <c r="X195" s="81"/>
      <c r="Y195" s="81"/>
      <c r="Z195" s="81"/>
      <c r="AA195" s="81"/>
      <c r="AB195" s="81"/>
      <c r="AC195" s="82"/>
      <c r="AD195" s="81">
        <v>41477582.22585091</v>
      </c>
      <c r="AE195" s="81">
        <v>914985.67541713093</v>
      </c>
      <c r="AF195" s="81">
        <v>709797.99478989886</v>
      </c>
      <c r="AG195" s="81">
        <v>31131723.786849894</v>
      </c>
      <c r="AH195" s="81">
        <v>40229174.411853723</v>
      </c>
      <c r="AI195" s="81">
        <v>0</v>
      </c>
      <c r="AJ195" s="81">
        <v>0</v>
      </c>
      <c r="AK195" s="81">
        <v>2933354.1008409718</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1681</v>
      </c>
      <c r="B196" s="80">
        <v>188</v>
      </c>
      <c r="C196" s="80">
        <v>16</v>
      </c>
      <c r="D196" s="80">
        <v>8</v>
      </c>
      <c r="E196" s="80">
        <v>2021</v>
      </c>
      <c r="F196" s="80" t="s">
        <v>75</v>
      </c>
      <c r="G196" s="182" t="s">
        <v>1679</v>
      </c>
      <c r="H196" s="80" t="s">
        <v>1680</v>
      </c>
      <c r="I196" s="173"/>
      <c r="J196" s="83"/>
      <c r="K196" s="81"/>
      <c r="L196" s="81"/>
      <c r="M196" s="81"/>
      <c r="N196" s="81"/>
      <c r="O196" s="81"/>
      <c r="P196" s="81"/>
      <c r="Q196" s="81"/>
      <c r="R196" s="81"/>
      <c r="S196" s="81"/>
      <c r="T196" s="81"/>
      <c r="U196" s="81"/>
      <c r="V196" s="81"/>
      <c r="W196" s="81"/>
      <c r="X196" s="81"/>
      <c r="Y196" s="81"/>
      <c r="Z196" s="81"/>
      <c r="AA196" s="81"/>
      <c r="AB196" s="81"/>
      <c r="AC196" s="82"/>
      <c r="AD196" s="81">
        <v>117385451.37766045</v>
      </c>
      <c r="AE196" s="81">
        <v>1447153.7042713722</v>
      </c>
      <c r="AF196" s="81">
        <v>2677399.7891707215</v>
      </c>
      <c r="AG196" s="81">
        <v>52415593.594127864</v>
      </c>
      <c r="AH196" s="81">
        <v>59985399.683557928</v>
      </c>
      <c r="AI196" s="81">
        <v>0</v>
      </c>
      <c r="AJ196" s="81">
        <v>0</v>
      </c>
      <c r="AK196" s="81">
        <v>4329083.0199013399</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2409</v>
      </c>
      <c r="B197" s="80">
        <v>189</v>
      </c>
      <c r="C197" s="80">
        <v>16</v>
      </c>
      <c r="D197" s="80">
        <v>9</v>
      </c>
      <c r="E197" s="80">
        <v>2021</v>
      </c>
      <c r="F197" s="80" t="s">
        <v>75</v>
      </c>
      <c r="G197" s="182" t="s">
        <v>2407</v>
      </c>
      <c r="H197" s="80" t="s">
        <v>2408</v>
      </c>
      <c r="I197" s="173"/>
      <c r="J197" s="83"/>
      <c r="K197" s="81"/>
      <c r="L197" s="81"/>
      <c r="M197" s="81"/>
      <c r="N197" s="81"/>
      <c r="O197" s="81"/>
      <c r="P197" s="81"/>
      <c r="Q197" s="81"/>
      <c r="R197" s="81"/>
      <c r="S197" s="81"/>
      <c r="T197" s="81"/>
      <c r="U197" s="81"/>
      <c r="V197" s="81"/>
      <c r="W197" s="81"/>
      <c r="X197" s="81"/>
      <c r="Y197" s="81"/>
      <c r="Z197" s="81"/>
      <c r="AA197" s="81"/>
      <c r="AB197" s="81"/>
      <c r="AC197" s="82"/>
      <c r="AD197" s="81">
        <v>692697181.77170599</v>
      </c>
      <c r="AE197" s="81">
        <v>5356013.7097588154</v>
      </c>
      <c r="AF197" s="81">
        <v>746331.71510996716</v>
      </c>
      <c r="AG197" s="81">
        <v>274877051.84123218</v>
      </c>
      <c r="AH197" s="81">
        <v>298142502.25553799</v>
      </c>
      <c r="AI197" s="81">
        <v>0</v>
      </c>
      <c r="AJ197" s="81">
        <v>0</v>
      </c>
      <c r="AK197" s="81">
        <v>19182379.508681089</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2280</v>
      </c>
      <c r="B198" s="80">
        <v>190</v>
      </c>
      <c r="C198" s="80">
        <v>16</v>
      </c>
      <c r="D198" s="80">
        <v>10</v>
      </c>
      <c r="E198" s="80">
        <v>2021</v>
      </c>
      <c r="F198" s="80" t="s">
        <v>75</v>
      </c>
      <c r="G198" s="182" t="s">
        <v>2262</v>
      </c>
      <c r="H198" s="80" t="s">
        <v>2263</v>
      </c>
      <c r="I198" s="173"/>
      <c r="J198" s="83"/>
      <c r="K198" s="81"/>
      <c r="L198" s="81"/>
      <c r="M198" s="81"/>
      <c r="N198" s="81"/>
      <c r="O198" s="81"/>
      <c r="P198" s="81"/>
      <c r="Q198" s="81"/>
      <c r="R198" s="81"/>
      <c r="S198" s="81"/>
      <c r="T198" s="81"/>
      <c r="U198" s="81"/>
      <c r="V198" s="81"/>
      <c r="W198" s="81"/>
      <c r="X198" s="81"/>
      <c r="Y198" s="81"/>
      <c r="Z198" s="81"/>
      <c r="AA198" s="81"/>
      <c r="AB198" s="81"/>
      <c r="AC198" s="82"/>
      <c r="AD198" s="81">
        <v>27152732.468228951</v>
      </c>
      <c r="AE198" s="81">
        <v>439467.79156995408</v>
      </c>
      <c r="AF198" s="81">
        <v>62629.234834402843</v>
      </c>
      <c r="AG198" s="81">
        <v>44824930.27273085</v>
      </c>
      <c r="AH198" s="81">
        <v>44802555.286695421</v>
      </c>
      <c r="AI198" s="81">
        <v>0</v>
      </c>
      <c r="AJ198" s="81">
        <v>0</v>
      </c>
      <c r="AK198" s="81">
        <v>2885836.5734545472</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1660</v>
      </c>
      <c r="B199" s="80">
        <v>191</v>
      </c>
      <c r="C199" s="80">
        <v>16</v>
      </c>
      <c r="D199" s="80">
        <v>11</v>
      </c>
      <c r="E199" s="80">
        <v>2021</v>
      </c>
      <c r="F199" s="80" t="s">
        <v>75</v>
      </c>
      <c r="G199" s="182" t="s">
        <v>1658</v>
      </c>
      <c r="H199" s="80" t="s">
        <v>1659</v>
      </c>
      <c r="I199" s="173"/>
      <c r="J199" s="83"/>
      <c r="K199" s="81"/>
      <c r="L199" s="81"/>
      <c r="M199" s="81"/>
      <c r="N199" s="81"/>
      <c r="O199" s="81"/>
      <c r="P199" s="81"/>
      <c r="Q199" s="81"/>
      <c r="R199" s="81"/>
      <c r="S199" s="81"/>
      <c r="T199" s="81"/>
      <c r="U199" s="81"/>
      <c r="V199" s="81"/>
      <c r="W199" s="81"/>
      <c r="X199" s="81"/>
      <c r="Y199" s="81"/>
      <c r="Z199" s="81"/>
      <c r="AA199" s="81"/>
      <c r="AB199" s="81"/>
      <c r="AC199" s="82"/>
      <c r="AD199" s="81">
        <v>512425687.94182271</v>
      </c>
      <c r="AE199" s="81">
        <v>3768092.9785001921</v>
      </c>
      <c r="AF199" s="81">
        <v>574101.31931535946</v>
      </c>
      <c r="AG199" s="81">
        <v>189385174.0871453</v>
      </c>
      <c r="AH199" s="81">
        <v>210048850.18022913</v>
      </c>
      <c r="AI199" s="81">
        <v>0</v>
      </c>
      <c r="AJ199" s="81">
        <v>0</v>
      </c>
      <c r="AK199" s="81">
        <v>13226805.654953262</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1773</v>
      </c>
      <c r="B200" s="80">
        <v>192</v>
      </c>
      <c r="C200" s="80">
        <v>16</v>
      </c>
      <c r="D200" s="80">
        <v>12</v>
      </c>
      <c r="E200" s="80">
        <v>2021</v>
      </c>
      <c r="F200" s="80" t="s">
        <v>75</v>
      </c>
      <c r="G200" s="182" t="s">
        <v>1771</v>
      </c>
      <c r="H200" s="80" t="s">
        <v>1772</v>
      </c>
      <c r="I200" s="173"/>
      <c r="J200" s="83"/>
      <c r="K200" s="81"/>
      <c r="L200" s="81"/>
      <c r="M200" s="81"/>
      <c r="N200" s="81"/>
      <c r="O200" s="81"/>
      <c r="P200" s="81"/>
      <c r="Q200" s="81"/>
      <c r="R200" s="81"/>
      <c r="S200" s="81"/>
      <c r="T200" s="81"/>
      <c r="U200" s="81"/>
      <c r="V200" s="81"/>
      <c r="W200" s="81"/>
      <c r="X200" s="81"/>
      <c r="Y200" s="81"/>
      <c r="Z200" s="81"/>
      <c r="AA200" s="81"/>
      <c r="AB200" s="81"/>
      <c r="AC200" s="82"/>
      <c r="AD200" s="81">
        <v>34335503.348658524</v>
      </c>
      <c r="AE200" s="81">
        <v>499551.2786986588</v>
      </c>
      <c r="AF200" s="81">
        <v>354898.99739494943</v>
      </c>
      <c r="AG200" s="81">
        <v>12355148.865799436</v>
      </c>
      <c r="AH200" s="81">
        <v>19190647.253067054</v>
      </c>
      <c r="AI200" s="81">
        <v>0</v>
      </c>
      <c r="AJ200" s="81">
        <v>0</v>
      </c>
      <c r="AK200" s="81">
        <v>1314345.3086195306</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1693</v>
      </c>
      <c r="B201" s="80">
        <v>193</v>
      </c>
      <c r="C201" s="80">
        <v>16</v>
      </c>
      <c r="D201" s="80">
        <v>13</v>
      </c>
      <c r="E201" s="80">
        <v>2021</v>
      </c>
      <c r="F201" s="80" t="s">
        <v>75</v>
      </c>
      <c r="G201" s="182" t="s">
        <v>1691</v>
      </c>
      <c r="H201" s="80" t="s">
        <v>1692</v>
      </c>
      <c r="I201" s="173"/>
      <c r="J201" s="83"/>
      <c r="K201" s="81"/>
      <c r="L201" s="81"/>
      <c r="M201" s="81"/>
      <c r="N201" s="81"/>
      <c r="O201" s="81"/>
      <c r="P201" s="81"/>
      <c r="Q201" s="81"/>
      <c r="R201" s="81"/>
      <c r="S201" s="81"/>
      <c r="T201" s="81"/>
      <c r="U201" s="81"/>
      <c r="V201" s="81"/>
      <c r="W201" s="81"/>
      <c r="X201" s="81"/>
      <c r="Y201" s="81"/>
      <c r="Z201" s="81"/>
      <c r="AA201" s="81"/>
      <c r="AB201" s="81"/>
      <c r="AC201" s="82"/>
      <c r="AD201" s="81">
        <v>9899726.6971901599</v>
      </c>
      <c r="AE201" s="81">
        <v>547618.06840162247</v>
      </c>
      <c r="AF201" s="81">
        <v>172230.39579460784</v>
      </c>
      <c r="AG201" s="81">
        <v>33382661.839323476</v>
      </c>
      <c r="AH201" s="81">
        <v>37913229.938986138</v>
      </c>
      <c r="AI201" s="81">
        <v>0</v>
      </c>
      <c r="AJ201" s="81">
        <v>0</v>
      </c>
      <c r="AK201" s="81">
        <v>2434945.1188347442</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1717</v>
      </c>
      <c r="B202" s="80">
        <v>194</v>
      </c>
      <c r="C202" s="80">
        <v>16</v>
      </c>
      <c r="D202" s="80">
        <v>14</v>
      </c>
      <c r="E202" s="80">
        <v>2021</v>
      </c>
      <c r="F202" s="80" t="s">
        <v>75</v>
      </c>
      <c r="G202" s="182" t="s">
        <v>1715</v>
      </c>
      <c r="H202" s="80" t="s">
        <v>1716</v>
      </c>
      <c r="I202" s="173"/>
      <c r="J202" s="83"/>
      <c r="K202" s="81"/>
      <c r="L202" s="81"/>
      <c r="M202" s="81"/>
      <c r="N202" s="81"/>
      <c r="O202" s="81"/>
      <c r="P202" s="81"/>
      <c r="Q202" s="81"/>
      <c r="R202" s="81"/>
      <c r="S202" s="81"/>
      <c r="T202" s="81"/>
      <c r="U202" s="81"/>
      <c r="V202" s="81"/>
      <c r="W202" s="81"/>
      <c r="X202" s="81"/>
      <c r="Y202" s="81"/>
      <c r="Z202" s="81"/>
      <c r="AA202" s="81"/>
      <c r="AB202" s="81"/>
      <c r="AC202" s="82"/>
      <c r="AD202" s="81">
        <v>32336913.412277695</v>
      </c>
      <c r="AE202" s="81">
        <v>1823104.6665909814</v>
      </c>
      <c r="AF202" s="81">
        <v>15657.308708600711</v>
      </c>
      <c r="AG202" s="81">
        <v>80383498.896112114</v>
      </c>
      <c r="AH202" s="81">
        <v>55046343.365631871</v>
      </c>
      <c r="AI202" s="81">
        <v>0</v>
      </c>
      <c r="AJ202" s="81">
        <v>0</v>
      </c>
      <c r="AK202" s="81">
        <v>3448564.8604865982</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2413</v>
      </c>
      <c r="B203" s="80">
        <v>195</v>
      </c>
      <c r="C203" s="80">
        <v>16</v>
      </c>
      <c r="D203" s="80">
        <v>15</v>
      </c>
      <c r="E203" s="80">
        <v>2021</v>
      </c>
      <c r="F203" s="80" t="s">
        <v>75</v>
      </c>
      <c r="G203" s="182" t="s">
        <v>2411</v>
      </c>
      <c r="H203" s="80" t="s">
        <v>2412</v>
      </c>
      <c r="I203" s="173"/>
      <c r="J203" s="83"/>
      <c r="K203" s="81"/>
      <c r="L203" s="81"/>
      <c r="M203" s="81"/>
      <c r="N203" s="81"/>
      <c r="O203" s="81"/>
      <c r="P203" s="81"/>
      <c r="Q203" s="81"/>
      <c r="R203" s="81"/>
      <c r="S203" s="81"/>
      <c r="T203" s="81"/>
      <c r="U203" s="81"/>
      <c r="V203" s="81"/>
      <c r="W203" s="81"/>
      <c r="X203" s="81"/>
      <c r="Y203" s="81"/>
      <c r="Z203" s="81"/>
      <c r="AA203" s="81"/>
      <c r="AB203" s="81"/>
      <c r="AC203" s="82"/>
      <c r="AD203" s="81">
        <v>242680515.14827907</v>
      </c>
      <c r="AE203" s="81">
        <v>22012873.012896568</v>
      </c>
      <c r="AF203" s="81">
        <v>3204529.1823602789</v>
      </c>
      <c r="AG203" s="81">
        <v>1138224341.8674743</v>
      </c>
      <c r="AH203" s="81">
        <v>893652274.82727504</v>
      </c>
      <c r="AI203" s="81">
        <v>0</v>
      </c>
      <c r="AJ203" s="81">
        <v>0</v>
      </c>
      <c r="AK203" s="81">
        <v>53070514.896245956</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2405</v>
      </c>
      <c r="B204" s="80">
        <v>196</v>
      </c>
      <c r="C204" s="80">
        <v>16</v>
      </c>
      <c r="D204" s="80">
        <v>16</v>
      </c>
      <c r="E204" s="80">
        <v>2021</v>
      </c>
      <c r="F204" s="80" t="s">
        <v>75</v>
      </c>
      <c r="G204" s="182" t="s">
        <v>2403</v>
      </c>
      <c r="H204" s="80" t="s">
        <v>2404</v>
      </c>
      <c r="I204" s="173"/>
      <c r="J204" s="83"/>
      <c r="K204" s="81"/>
      <c r="L204" s="81"/>
      <c r="M204" s="81"/>
      <c r="N204" s="81"/>
      <c r="O204" s="81"/>
      <c r="P204" s="81"/>
      <c r="Q204" s="81"/>
      <c r="R204" s="81"/>
      <c r="S204" s="81"/>
      <c r="T204" s="81"/>
      <c r="U204" s="81"/>
      <c r="V204" s="81"/>
      <c r="W204" s="81"/>
      <c r="X204" s="81"/>
      <c r="Y204" s="81"/>
      <c r="Z204" s="81"/>
      <c r="AA204" s="81"/>
      <c r="AB204" s="81"/>
      <c r="AC204" s="82"/>
      <c r="AD204" s="81">
        <v>78621506.467093885</v>
      </c>
      <c r="AE204" s="81">
        <v>3517459.0036204527</v>
      </c>
      <c r="AF204" s="81">
        <v>2870506.5965767968</v>
      </c>
      <c r="AG204" s="81">
        <v>80864949.535113409</v>
      </c>
      <c r="AH204" s="81">
        <v>75290135.894781888</v>
      </c>
      <c r="AI204" s="81">
        <v>0</v>
      </c>
      <c r="AJ204" s="81">
        <v>0</v>
      </c>
      <c r="AK204" s="81">
        <v>5219183.4431260517</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2389</v>
      </c>
      <c r="B205" s="80">
        <v>197</v>
      </c>
      <c r="C205" s="80">
        <v>16</v>
      </c>
      <c r="D205" s="80">
        <v>17</v>
      </c>
      <c r="E205" s="80">
        <v>2021</v>
      </c>
      <c r="F205" s="80" t="s">
        <v>75</v>
      </c>
      <c r="G205" s="182" t="s">
        <v>2387</v>
      </c>
      <c r="H205" s="80" t="s">
        <v>2388</v>
      </c>
      <c r="I205" s="173"/>
      <c r="J205" s="83"/>
      <c r="K205" s="81"/>
      <c r="L205" s="81"/>
      <c r="M205" s="81"/>
      <c r="N205" s="81"/>
      <c r="O205" s="81"/>
      <c r="P205" s="81"/>
      <c r="Q205" s="81"/>
      <c r="R205" s="81"/>
      <c r="S205" s="81"/>
      <c r="T205" s="81"/>
      <c r="U205" s="81"/>
      <c r="V205" s="81"/>
      <c r="W205" s="81"/>
      <c r="X205" s="81"/>
      <c r="Y205" s="81"/>
      <c r="Z205" s="81"/>
      <c r="AA205" s="81"/>
      <c r="AB205" s="81"/>
      <c r="AC205" s="82"/>
      <c r="AD205" s="81">
        <v>36154042.157645345</v>
      </c>
      <c r="AE205" s="81">
        <v>2791307.1448935363</v>
      </c>
      <c r="AF205" s="81">
        <v>2312062.5859700385</v>
      </c>
      <c r="AG205" s="81">
        <v>68441022.006599501</v>
      </c>
      <c r="AH205" s="81">
        <v>58824989.610836901</v>
      </c>
      <c r="AI205" s="81">
        <v>0</v>
      </c>
      <c r="AJ205" s="81">
        <v>0</v>
      </c>
      <c r="AK205" s="81">
        <v>4034789.3834362463</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1697</v>
      </c>
      <c r="B206" s="80">
        <v>198</v>
      </c>
      <c r="C206" s="80">
        <v>16</v>
      </c>
      <c r="D206" s="80">
        <v>18</v>
      </c>
      <c r="E206" s="80">
        <v>2021</v>
      </c>
      <c r="F206" s="80" t="s">
        <v>75</v>
      </c>
      <c r="G206" s="182" t="s">
        <v>1695</v>
      </c>
      <c r="H206" s="80" t="s">
        <v>1696</v>
      </c>
      <c r="I206" s="173"/>
      <c r="J206" s="83"/>
      <c r="K206" s="81"/>
      <c r="L206" s="81"/>
      <c r="M206" s="81"/>
      <c r="N206" s="81"/>
      <c r="O206" s="81"/>
      <c r="P206" s="81"/>
      <c r="Q206" s="81"/>
      <c r="R206" s="81"/>
      <c r="S206" s="81"/>
      <c r="T206" s="81"/>
      <c r="U206" s="81"/>
      <c r="V206" s="81"/>
      <c r="W206" s="81"/>
      <c r="X206" s="81"/>
      <c r="Y206" s="81"/>
      <c r="Z206" s="81"/>
      <c r="AA206" s="81"/>
      <c r="AB206" s="81"/>
      <c r="AC206" s="82"/>
      <c r="AD206" s="81">
        <v>128635503.23230681</v>
      </c>
      <c r="AE206" s="81">
        <v>599118.20022622647</v>
      </c>
      <c r="AF206" s="81">
        <v>574101.31931535946</v>
      </c>
      <c r="AG206" s="81">
        <v>19514382.39380569</v>
      </c>
      <c r="AH206" s="81">
        <v>34553891.535184503</v>
      </c>
      <c r="AI206" s="81">
        <v>0</v>
      </c>
      <c r="AJ206" s="81">
        <v>0</v>
      </c>
      <c r="AK206" s="81">
        <v>2455159.7575571458</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1725</v>
      </c>
      <c r="B207" s="80">
        <v>199</v>
      </c>
      <c r="C207" s="80">
        <v>16</v>
      </c>
      <c r="D207" s="80">
        <v>19</v>
      </c>
      <c r="E207" s="80">
        <v>2021</v>
      </c>
      <c r="F207" s="80" t="s">
        <v>75</v>
      </c>
      <c r="G207" s="182" t="s">
        <v>1723</v>
      </c>
      <c r="H207" s="80" t="s">
        <v>1724</v>
      </c>
      <c r="I207" s="173"/>
      <c r="J207" s="83"/>
      <c r="K207" s="81"/>
      <c r="L207" s="81"/>
      <c r="M207" s="81"/>
      <c r="N207" s="81"/>
      <c r="O207" s="81"/>
      <c r="P207" s="81"/>
      <c r="Q207" s="81"/>
      <c r="R207" s="81"/>
      <c r="S207" s="81"/>
      <c r="T207" s="81"/>
      <c r="U207" s="81"/>
      <c r="V207" s="81"/>
      <c r="W207" s="81"/>
      <c r="X207" s="81"/>
      <c r="Y207" s="81"/>
      <c r="Z207" s="81"/>
      <c r="AA207" s="81"/>
      <c r="AB207" s="81"/>
      <c r="AC207" s="82"/>
      <c r="AD207" s="81">
        <v>40635956.437935613</v>
      </c>
      <c r="AE207" s="81">
        <v>444617.80475241446</v>
      </c>
      <c r="AF207" s="81">
        <v>73067.440640136658</v>
      </c>
      <c r="AG207" s="81">
        <v>12855357.321904674</v>
      </c>
      <c r="AH207" s="81">
        <v>16011708.734520379</v>
      </c>
      <c r="AI207" s="81">
        <v>0</v>
      </c>
      <c r="AJ207" s="81">
        <v>0</v>
      </c>
      <c r="AK207" s="81">
        <v>1053130.1718820028</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1761</v>
      </c>
      <c r="B208" s="80">
        <v>200</v>
      </c>
      <c r="C208" s="80">
        <v>16</v>
      </c>
      <c r="D208" s="80">
        <v>20</v>
      </c>
      <c r="E208" s="80">
        <v>2021</v>
      </c>
      <c r="F208" s="80" t="s">
        <v>75</v>
      </c>
      <c r="G208" s="182" t="s">
        <v>1759</v>
      </c>
      <c r="H208" s="80" t="s">
        <v>1760</v>
      </c>
      <c r="I208" s="173"/>
      <c r="J208" s="83"/>
      <c r="K208" s="81"/>
      <c r="L208" s="81"/>
      <c r="M208" s="81"/>
      <c r="N208" s="81"/>
      <c r="O208" s="81"/>
      <c r="P208" s="81"/>
      <c r="Q208" s="81"/>
      <c r="R208" s="81"/>
      <c r="S208" s="81"/>
      <c r="T208" s="81"/>
      <c r="U208" s="81"/>
      <c r="V208" s="81"/>
      <c r="W208" s="81"/>
      <c r="X208" s="81"/>
      <c r="Y208" s="81"/>
      <c r="Z208" s="81"/>
      <c r="AA208" s="81"/>
      <c r="AB208" s="81"/>
      <c r="AC208" s="82"/>
      <c r="AD208" s="81">
        <v>6172726.6581329713</v>
      </c>
      <c r="AE208" s="81">
        <v>1069486.0708909428</v>
      </c>
      <c r="AF208" s="81">
        <v>897685.69929310761</v>
      </c>
      <c r="AG208" s="81">
        <v>12017508.157928398</v>
      </c>
      <c r="AH208" s="81">
        <v>15104833.635671174</v>
      </c>
      <c r="AI208" s="81">
        <v>0</v>
      </c>
      <c r="AJ208" s="81">
        <v>0</v>
      </c>
      <c r="AK208" s="81">
        <v>1002068.5195247676</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1765</v>
      </c>
      <c r="B209" s="80">
        <v>201</v>
      </c>
      <c r="C209" s="80">
        <v>16</v>
      </c>
      <c r="D209" s="80">
        <v>21</v>
      </c>
      <c r="E209" s="80">
        <v>2021</v>
      </c>
      <c r="F209" s="80" t="s">
        <v>75</v>
      </c>
      <c r="G209" s="182" t="s">
        <v>1763</v>
      </c>
      <c r="H209" s="80" t="s">
        <v>1764</v>
      </c>
      <c r="I209" s="173"/>
      <c r="J209" s="83"/>
      <c r="K209" s="81"/>
      <c r="L209" s="81"/>
      <c r="M209" s="81"/>
      <c r="N209" s="81"/>
      <c r="O209" s="81"/>
      <c r="P209" s="81"/>
      <c r="Q209" s="81"/>
      <c r="R209" s="81"/>
      <c r="S209" s="81"/>
      <c r="T209" s="81"/>
      <c r="U209" s="81"/>
      <c r="V209" s="81"/>
      <c r="W209" s="81"/>
      <c r="X209" s="81"/>
      <c r="Y209" s="81"/>
      <c r="Z209" s="81"/>
      <c r="AA209" s="81"/>
      <c r="AB209" s="81"/>
      <c r="AC209" s="82"/>
      <c r="AD209" s="81">
        <v>615384.70754099626</v>
      </c>
      <c r="AE209" s="81">
        <v>224883.90896743746</v>
      </c>
      <c r="AF209" s="81">
        <v>83505.646445870472</v>
      </c>
      <c r="AG209" s="81">
        <v>5389746.1145339645</v>
      </c>
      <c r="AH209" s="81">
        <v>2915652.1995259398</v>
      </c>
      <c r="AI209" s="81">
        <v>0</v>
      </c>
      <c r="AJ209" s="81">
        <v>0</v>
      </c>
      <c r="AK209" s="81">
        <v>202277.65111182429</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1749</v>
      </c>
      <c r="B210" s="80">
        <v>202</v>
      </c>
      <c r="C210" s="80">
        <v>16</v>
      </c>
      <c r="D210" s="80">
        <v>22</v>
      </c>
      <c r="E210" s="80">
        <v>2021</v>
      </c>
      <c r="F210" s="80" t="s">
        <v>75</v>
      </c>
      <c r="G210" s="182" t="s">
        <v>1747</v>
      </c>
      <c r="H210" s="80" t="s">
        <v>1748</v>
      </c>
      <c r="I210" s="173"/>
      <c r="J210" s="83"/>
      <c r="K210" s="81"/>
      <c r="L210" s="81"/>
      <c r="M210" s="81"/>
      <c r="N210" s="81"/>
      <c r="O210" s="81"/>
      <c r="P210" s="81"/>
      <c r="Q210" s="81"/>
      <c r="R210" s="81"/>
      <c r="S210" s="81"/>
      <c r="T210" s="81"/>
      <c r="U210" s="81"/>
      <c r="V210" s="81"/>
      <c r="W210" s="81"/>
      <c r="X210" s="81"/>
      <c r="Y210" s="81"/>
      <c r="Z210" s="81"/>
      <c r="AA210" s="81"/>
      <c r="AB210" s="81"/>
      <c r="AC210" s="82"/>
      <c r="AD210" s="81">
        <v>43993831.485758528</v>
      </c>
      <c r="AE210" s="81">
        <v>511567.97612439963</v>
      </c>
      <c r="AF210" s="81">
        <v>574101.31931535946</v>
      </c>
      <c r="AG210" s="81">
        <v>9216340.8037390523</v>
      </c>
      <c r="AH210" s="81">
        <v>13066802.499547692</v>
      </c>
      <c r="AI210" s="81">
        <v>0</v>
      </c>
      <c r="AJ210" s="81">
        <v>0</v>
      </c>
      <c r="AK210" s="81">
        <v>872248.53448285046</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2393</v>
      </c>
      <c r="B211" s="80">
        <v>203</v>
      </c>
      <c r="C211" s="80">
        <v>16</v>
      </c>
      <c r="D211" s="80">
        <v>23</v>
      </c>
      <c r="E211" s="80">
        <v>2021</v>
      </c>
      <c r="F211" s="80" t="s">
        <v>75</v>
      </c>
      <c r="G211" s="182" t="s">
        <v>2391</v>
      </c>
      <c r="H211" s="80" t="s">
        <v>2392</v>
      </c>
      <c r="I211" s="173"/>
      <c r="J211" s="83"/>
      <c r="K211" s="81"/>
      <c r="L211" s="81"/>
      <c r="M211" s="81"/>
      <c r="N211" s="81"/>
      <c r="O211" s="81"/>
      <c r="P211" s="81"/>
      <c r="Q211" s="81"/>
      <c r="R211" s="81"/>
      <c r="S211" s="81"/>
      <c r="T211" s="81"/>
      <c r="U211" s="81"/>
      <c r="V211" s="81"/>
      <c r="W211" s="81"/>
      <c r="X211" s="81"/>
      <c r="Y211" s="81"/>
      <c r="Z211" s="81"/>
      <c r="AA211" s="81"/>
      <c r="AB211" s="81"/>
      <c r="AC211" s="82"/>
      <c r="AD211" s="81">
        <v>347230702.39177853</v>
      </c>
      <c r="AE211" s="81">
        <v>4391244.5735779013</v>
      </c>
      <c r="AF211" s="81">
        <v>1142983.535727852</v>
      </c>
      <c r="AG211" s="81">
        <v>166550658.0659411</v>
      </c>
      <c r="AH211" s="81">
        <v>173871359.67775005</v>
      </c>
      <c r="AI211" s="81">
        <v>0</v>
      </c>
      <c r="AJ211" s="81">
        <v>0</v>
      </c>
      <c r="AK211" s="81">
        <v>11324529.392842581</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2397</v>
      </c>
      <c r="B212" s="80">
        <v>204</v>
      </c>
      <c r="C212" s="80">
        <v>16</v>
      </c>
      <c r="D212" s="80">
        <v>24</v>
      </c>
      <c r="E212" s="80">
        <v>2021</v>
      </c>
      <c r="F212" s="80" t="s">
        <v>75</v>
      </c>
      <c r="G212" s="182" t="s">
        <v>2395</v>
      </c>
      <c r="H212" s="80" t="s">
        <v>2396</v>
      </c>
      <c r="I212" s="173"/>
      <c r="J212" s="83"/>
      <c r="K212" s="81"/>
      <c r="L212" s="81"/>
      <c r="M212" s="81"/>
      <c r="N212" s="81"/>
      <c r="O212" s="81"/>
      <c r="P212" s="81"/>
      <c r="Q212" s="81"/>
      <c r="R212" s="81"/>
      <c r="S212" s="81"/>
      <c r="T212" s="81"/>
      <c r="U212" s="81"/>
      <c r="V212" s="81"/>
      <c r="W212" s="81"/>
      <c r="X212" s="81"/>
      <c r="Y212" s="81"/>
      <c r="Z212" s="81"/>
      <c r="AA212" s="81"/>
      <c r="AB212" s="81"/>
      <c r="AC212" s="82"/>
      <c r="AD212" s="81">
        <v>120457074.28192635</v>
      </c>
      <c r="AE212" s="81">
        <v>6506183.3205083041</v>
      </c>
      <c r="AF212" s="81">
        <v>4900737.6257920228</v>
      </c>
      <c r="AG212" s="81">
        <v>219991678.9950847</v>
      </c>
      <c r="AH212" s="81">
        <v>174622213.25421664</v>
      </c>
      <c r="AI212" s="81">
        <v>0</v>
      </c>
      <c r="AJ212" s="81">
        <v>0</v>
      </c>
      <c r="AK212" s="81">
        <v>11218205.643718259</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1656</v>
      </c>
      <c r="B213" s="80">
        <v>205</v>
      </c>
      <c r="C213" s="80">
        <v>16</v>
      </c>
      <c r="D213" s="80">
        <v>25</v>
      </c>
      <c r="E213" s="80">
        <v>2021</v>
      </c>
      <c r="F213" s="80" t="s">
        <v>75</v>
      </c>
      <c r="G213" s="182" t="s">
        <v>1654</v>
      </c>
      <c r="H213" s="80" t="s">
        <v>1655</v>
      </c>
      <c r="I213" s="173"/>
      <c r="J213" s="83"/>
      <c r="K213" s="81"/>
      <c r="L213" s="81"/>
      <c r="M213" s="81"/>
      <c r="N213" s="81"/>
      <c r="O213" s="81"/>
      <c r="P213" s="81"/>
      <c r="Q213" s="81"/>
      <c r="R213" s="81"/>
      <c r="S213" s="81"/>
      <c r="T213" s="81"/>
      <c r="U213" s="81"/>
      <c r="V213" s="81"/>
      <c r="W213" s="81"/>
      <c r="X213" s="81"/>
      <c r="Y213" s="81"/>
      <c r="Z213" s="81"/>
      <c r="AA213" s="81"/>
      <c r="AB213" s="81"/>
      <c r="AC213" s="82"/>
      <c r="AD213" s="81">
        <v>121083087.16311425</v>
      </c>
      <c r="AE213" s="81">
        <v>4839295.7204519557</v>
      </c>
      <c r="AF213" s="81">
        <v>365337.20320068323</v>
      </c>
      <c r="AG213" s="81">
        <v>221417273.09498462</v>
      </c>
      <c r="AH213" s="81">
        <v>233876262.05160582</v>
      </c>
      <c r="AI213" s="81">
        <v>0</v>
      </c>
      <c r="AJ213" s="81">
        <v>0</v>
      </c>
      <c r="AK213" s="81">
        <v>14197239.577516349</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1713</v>
      </c>
      <c r="B214" s="80">
        <v>206</v>
      </c>
      <c r="C214" s="80">
        <v>16</v>
      </c>
      <c r="D214" s="80">
        <v>26</v>
      </c>
      <c r="E214" s="80">
        <v>2021</v>
      </c>
      <c r="F214" s="80" t="s">
        <v>75</v>
      </c>
      <c r="G214" s="182" t="s">
        <v>1711</v>
      </c>
      <c r="H214" s="80" t="s">
        <v>1712</v>
      </c>
      <c r="I214" s="173"/>
      <c r="J214" s="83"/>
      <c r="K214" s="81"/>
      <c r="L214" s="81"/>
      <c r="M214" s="81"/>
      <c r="N214" s="81"/>
      <c r="O214" s="81"/>
      <c r="P214" s="81"/>
      <c r="Q214" s="81"/>
      <c r="R214" s="81"/>
      <c r="S214" s="81"/>
      <c r="T214" s="81"/>
      <c r="U214" s="81"/>
      <c r="V214" s="81"/>
      <c r="W214" s="81"/>
      <c r="X214" s="81"/>
      <c r="Y214" s="81"/>
      <c r="Z214" s="81"/>
      <c r="AA214" s="81"/>
      <c r="AB214" s="81"/>
      <c r="AC214" s="82"/>
      <c r="AD214" s="81">
        <v>127917397.45069143</v>
      </c>
      <c r="AE214" s="81">
        <v>1153602.9528711296</v>
      </c>
      <c r="AF214" s="81">
        <v>850713.77316730539</v>
      </c>
      <c r="AG214" s="81">
        <v>37190498.711424619</v>
      </c>
      <c r="AH214" s="81">
        <v>51423718.642809518</v>
      </c>
      <c r="AI214" s="81">
        <v>0</v>
      </c>
      <c r="AJ214" s="81">
        <v>0</v>
      </c>
      <c r="AK214" s="81">
        <v>3484662.4296337441</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1745</v>
      </c>
      <c r="B215" s="80">
        <v>207</v>
      </c>
      <c r="C215" s="80">
        <v>16</v>
      </c>
      <c r="D215" s="80">
        <v>27</v>
      </c>
      <c r="E215" s="80">
        <v>2021</v>
      </c>
      <c r="F215" s="80" t="s">
        <v>75</v>
      </c>
      <c r="G215" s="182" t="s">
        <v>1743</v>
      </c>
      <c r="H215" s="80" t="s">
        <v>1744</v>
      </c>
      <c r="I215" s="173"/>
      <c r="J215" s="83"/>
      <c r="K215" s="81"/>
      <c r="L215" s="81"/>
      <c r="M215" s="81"/>
      <c r="N215" s="81"/>
      <c r="O215" s="81"/>
      <c r="P215" s="81"/>
      <c r="Q215" s="81"/>
      <c r="R215" s="81"/>
      <c r="S215" s="81"/>
      <c r="T215" s="81"/>
      <c r="U215" s="81"/>
      <c r="V215" s="81"/>
      <c r="W215" s="81"/>
      <c r="X215" s="81"/>
      <c r="Y215" s="81"/>
      <c r="Z215" s="81"/>
      <c r="AA215" s="81"/>
      <c r="AB215" s="81"/>
      <c r="AC215" s="82"/>
      <c r="AD215" s="81">
        <v>169942792.51888847</v>
      </c>
      <c r="AE215" s="81">
        <v>2447972.9327295101</v>
      </c>
      <c r="AF215" s="81">
        <v>276612.45385194587</v>
      </c>
      <c r="AG215" s="81">
        <v>106950820.52100168</v>
      </c>
      <c r="AH215" s="81">
        <v>120185328.960392</v>
      </c>
      <c r="AI215" s="81">
        <v>0</v>
      </c>
      <c r="AJ215" s="81">
        <v>0</v>
      </c>
      <c r="AK215" s="81">
        <v>7422579.0638678316</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1778</v>
      </c>
      <c r="B216" s="80">
        <v>208</v>
      </c>
      <c r="C216" s="80">
        <v>16</v>
      </c>
      <c r="D216" s="80">
        <v>28</v>
      </c>
      <c r="E216" s="80">
        <v>2021</v>
      </c>
      <c r="F216" s="80" t="s">
        <v>75</v>
      </c>
      <c r="G216" s="182" t="s">
        <v>1776</v>
      </c>
      <c r="H216" s="80" t="s">
        <v>1777</v>
      </c>
      <c r="I216" s="173"/>
      <c r="J216" s="83"/>
      <c r="K216" s="81"/>
      <c r="L216" s="81"/>
      <c r="M216" s="81"/>
      <c r="N216" s="81"/>
      <c r="O216" s="81"/>
      <c r="P216" s="81"/>
      <c r="Q216" s="81"/>
      <c r="R216" s="81"/>
      <c r="S216" s="81"/>
      <c r="T216" s="81"/>
      <c r="U216" s="81"/>
      <c r="V216" s="81"/>
      <c r="W216" s="81"/>
      <c r="X216" s="81"/>
      <c r="Y216" s="81"/>
      <c r="Z216" s="81"/>
      <c r="AA216" s="81"/>
      <c r="AB216" s="81"/>
      <c r="AC216" s="82"/>
      <c r="AD216" s="81">
        <v>43771563.63823282</v>
      </c>
      <c r="AE216" s="81">
        <v>206000.52729841598</v>
      </c>
      <c r="AF216" s="81">
        <v>156573.08708600712</v>
      </c>
      <c r="AG216" s="81">
        <v>7671947.195514123</v>
      </c>
      <c r="AH216" s="81">
        <v>10034134.158234756</v>
      </c>
      <c r="AI216" s="81">
        <v>0</v>
      </c>
      <c r="AJ216" s="81">
        <v>0</v>
      </c>
      <c r="AK216" s="81">
        <v>747679.10495324538</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1664</v>
      </c>
      <c r="B217" s="80">
        <v>209</v>
      </c>
      <c r="C217" s="80">
        <v>16</v>
      </c>
      <c r="D217" s="80">
        <v>29</v>
      </c>
      <c r="E217" s="80">
        <v>2021</v>
      </c>
      <c r="F217" s="80" t="s">
        <v>75</v>
      </c>
      <c r="G217" s="182" t="s">
        <v>1662</v>
      </c>
      <c r="H217" s="80" t="s">
        <v>1663</v>
      </c>
      <c r="I217" s="173"/>
      <c r="J217" s="83"/>
      <c r="K217" s="81"/>
      <c r="L217" s="81"/>
      <c r="M217" s="81"/>
      <c r="N217" s="81"/>
      <c r="O217" s="81"/>
      <c r="P217" s="81"/>
      <c r="Q217" s="81"/>
      <c r="R217" s="81"/>
      <c r="S217" s="81"/>
      <c r="T217" s="81"/>
      <c r="U217" s="81"/>
      <c r="V217" s="81"/>
      <c r="W217" s="81"/>
      <c r="X217" s="81"/>
      <c r="Y217" s="81"/>
      <c r="Z217" s="81"/>
      <c r="AA217" s="81"/>
      <c r="AB217" s="81"/>
      <c r="AC217" s="82"/>
      <c r="AD217" s="81">
        <v>362553039.87962478</v>
      </c>
      <c r="AE217" s="81">
        <v>4435878.0211592242</v>
      </c>
      <c r="AF217" s="81">
        <v>3736877.6784527032</v>
      </c>
      <c r="AG217" s="81">
        <v>138220101.63328055</v>
      </c>
      <c r="AH217" s="81">
        <v>152623178.59826168</v>
      </c>
      <c r="AI217" s="81">
        <v>0</v>
      </c>
      <c r="AJ217" s="81">
        <v>0</v>
      </c>
      <c r="AK217" s="81">
        <v>10021735.306350138</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2401</v>
      </c>
      <c r="B218" s="80">
        <v>210</v>
      </c>
      <c r="C218" s="80">
        <v>16</v>
      </c>
      <c r="D218" s="80">
        <v>30</v>
      </c>
      <c r="E218" s="80">
        <v>2021</v>
      </c>
      <c r="F218" s="80" t="s">
        <v>75</v>
      </c>
      <c r="G218" s="182" t="s">
        <v>2399</v>
      </c>
      <c r="H218" s="80" t="s">
        <v>2400</v>
      </c>
      <c r="I218" s="173"/>
      <c r="J218" s="83"/>
      <c r="K218" s="81"/>
      <c r="L218" s="81"/>
      <c r="M218" s="81"/>
      <c r="N218" s="81"/>
      <c r="O218" s="81"/>
      <c r="P218" s="81"/>
      <c r="Q218" s="81"/>
      <c r="R218" s="81"/>
      <c r="S218" s="81"/>
      <c r="T218" s="81"/>
      <c r="U218" s="81"/>
      <c r="V218" s="81"/>
      <c r="W218" s="81"/>
      <c r="X218" s="81"/>
      <c r="Y218" s="81"/>
      <c r="Z218" s="81"/>
      <c r="AA218" s="81"/>
      <c r="AB218" s="81"/>
      <c r="AC218" s="82"/>
      <c r="AD218" s="81">
        <v>68281558.126771465</v>
      </c>
      <c r="AE218" s="81">
        <v>3495142.2798297908</v>
      </c>
      <c r="AF218" s="81">
        <v>542786.70189815795</v>
      </c>
      <c r="AG218" s="81">
        <v>116967494.85450913</v>
      </c>
      <c r="AH218" s="81">
        <v>132218488.87415458</v>
      </c>
      <c r="AI218" s="81">
        <v>0</v>
      </c>
      <c r="AJ218" s="81">
        <v>0</v>
      </c>
      <c r="AK218" s="81">
        <v>8808594.4552304242</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1757</v>
      </c>
      <c r="B219" s="80">
        <v>211</v>
      </c>
      <c r="C219" s="80">
        <v>16</v>
      </c>
      <c r="D219" s="80">
        <v>31</v>
      </c>
      <c r="E219" s="80">
        <v>2021</v>
      </c>
      <c r="F219" s="80" t="s">
        <v>75</v>
      </c>
      <c r="G219" s="182" t="s">
        <v>1755</v>
      </c>
      <c r="H219" s="80" t="s">
        <v>1756</v>
      </c>
      <c r="I219" s="173"/>
      <c r="J219" s="83"/>
      <c r="K219" s="81"/>
      <c r="L219" s="81"/>
      <c r="M219" s="81"/>
      <c r="N219" s="81"/>
      <c r="O219" s="81"/>
      <c r="P219" s="81"/>
      <c r="Q219" s="81"/>
      <c r="R219" s="81"/>
      <c r="S219" s="81"/>
      <c r="T219" s="81"/>
      <c r="U219" s="81"/>
      <c r="V219" s="81"/>
      <c r="W219" s="81"/>
      <c r="X219" s="81"/>
      <c r="Y219" s="81"/>
      <c r="Z219" s="81"/>
      <c r="AA219" s="81"/>
      <c r="AB219" s="81"/>
      <c r="AC219" s="82"/>
      <c r="AD219" s="81">
        <v>3263746.2018951336</v>
      </c>
      <c r="AE219" s="81">
        <v>266084.01442712068</v>
      </c>
      <c r="AF219" s="81">
        <v>657606.96576122986</v>
      </c>
      <c r="AG219" s="81">
        <v>3101292.42785249</v>
      </c>
      <c r="AH219" s="81">
        <v>3978548.8207578044</v>
      </c>
      <c r="AI219" s="81">
        <v>0</v>
      </c>
      <c r="AJ219" s="81">
        <v>0</v>
      </c>
      <c r="AK219" s="81">
        <v>281035.98379650607</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1965</v>
      </c>
      <c r="B220" s="80">
        <v>212</v>
      </c>
      <c r="C220" s="80">
        <v>16</v>
      </c>
      <c r="D220" s="80">
        <v>32</v>
      </c>
      <c r="E220" s="80">
        <v>2021</v>
      </c>
      <c r="F220" s="80" t="s">
        <v>75</v>
      </c>
      <c r="G220" s="182" t="s">
        <v>1947</v>
      </c>
      <c r="H220" s="80" t="s">
        <v>1948</v>
      </c>
      <c r="I220" s="173"/>
      <c r="J220" s="83"/>
      <c r="K220" s="81"/>
      <c r="L220" s="81"/>
      <c r="M220" s="81"/>
      <c r="N220" s="81"/>
      <c r="O220" s="81"/>
      <c r="P220" s="81"/>
      <c r="Q220" s="81"/>
      <c r="R220" s="81"/>
      <c r="S220" s="81"/>
      <c r="T220" s="81"/>
      <c r="U220" s="81"/>
      <c r="V220" s="81"/>
      <c r="W220" s="81"/>
      <c r="X220" s="81"/>
      <c r="Y220" s="81"/>
      <c r="Z220" s="81"/>
      <c r="AA220" s="81"/>
      <c r="AB220" s="81"/>
      <c r="AC220" s="82"/>
      <c r="AD220" s="81">
        <v>95112144.821962386</v>
      </c>
      <c r="AE220" s="81">
        <v>1807654.6270436002</v>
      </c>
      <c r="AF220" s="81">
        <v>1617921.8998887402</v>
      </c>
      <c r="AG220" s="81">
        <v>41292208.051487587</v>
      </c>
      <c r="AH220" s="81">
        <v>43232588.717719913</v>
      </c>
      <c r="AI220" s="81">
        <v>0</v>
      </c>
      <c r="AJ220" s="81">
        <v>0</v>
      </c>
      <c r="AK220" s="81">
        <v>3022744.8084380855</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1753</v>
      </c>
      <c r="B221" s="80">
        <v>213</v>
      </c>
      <c r="C221" s="80">
        <v>16</v>
      </c>
      <c r="D221" s="80">
        <v>33</v>
      </c>
      <c r="E221" s="80">
        <v>2021</v>
      </c>
      <c r="F221" s="80" t="s">
        <v>75</v>
      </c>
      <c r="G221" s="182" t="s">
        <v>1751</v>
      </c>
      <c r="H221" s="80" t="s">
        <v>1752</v>
      </c>
      <c r="I221" s="173"/>
      <c r="J221" s="83"/>
      <c r="K221" s="81"/>
      <c r="L221" s="81"/>
      <c r="M221" s="81"/>
      <c r="N221" s="81"/>
      <c r="O221" s="81"/>
      <c r="P221" s="81"/>
      <c r="Q221" s="81"/>
      <c r="R221" s="81"/>
      <c r="S221" s="81"/>
      <c r="T221" s="81"/>
      <c r="U221" s="81"/>
      <c r="V221" s="81"/>
      <c r="W221" s="81"/>
      <c r="X221" s="81"/>
      <c r="Y221" s="81"/>
      <c r="Z221" s="81"/>
      <c r="AA221" s="81"/>
      <c r="AB221" s="81"/>
      <c r="AC221" s="82"/>
      <c r="AD221" s="81">
        <v>5856016.0523776822</v>
      </c>
      <c r="AE221" s="81">
        <v>271234.02760958107</v>
      </c>
      <c r="AF221" s="81">
        <v>255736.0422404783</v>
      </c>
      <c r="AG221" s="81">
        <v>3814089.4778024578</v>
      </c>
      <c r="AH221" s="81">
        <v>7011217.1620707382</v>
      </c>
      <c r="AI221" s="81">
        <v>0</v>
      </c>
      <c r="AJ221" s="81">
        <v>0</v>
      </c>
      <c r="AK221" s="81">
        <v>460867.51009319606</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1729</v>
      </c>
      <c r="B222" s="80">
        <v>214</v>
      </c>
      <c r="C222" s="80">
        <v>16</v>
      </c>
      <c r="D222" s="80">
        <v>34</v>
      </c>
      <c r="E222" s="80">
        <v>2021</v>
      </c>
      <c r="F222" s="80" t="s">
        <v>75</v>
      </c>
      <c r="G222" s="182" t="s">
        <v>1727</v>
      </c>
      <c r="H222" s="80" t="s">
        <v>1728</v>
      </c>
      <c r="I222" s="173"/>
      <c r="J222" s="83"/>
      <c r="K222" s="81"/>
      <c r="L222" s="81"/>
      <c r="M222" s="81"/>
      <c r="N222" s="81"/>
      <c r="O222" s="81"/>
      <c r="P222" s="81"/>
      <c r="Q222" s="81"/>
      <c r="R222" s="81"/>
      <c r="S222" s="81"/>
      <c r="T222" s="81"/>
      <c r="U222" s="81"/>
      <c r="V222" s="81"/>
      <c r="W222" s="81"/>
      <c r="X222" s="81"/>
      <c r="Y222" s="81"/>
      <c r="Z222" s="81"/>
      <c r="AA222" s="81"/>
      <c r="AB222" s="81"/>
      <c r="AC222" s="82"/>
      <c r="AD222" s="81">
        <v>144968943.2753529</v>
      </c>
      <c r="AE222" s="81">
        <v>1541570.6126164796</v>
      </c>
      <c r="AF222" s="81">
        <v>2306843.4830671716</v>
      </c>
      <c r="AG222" s="81">
        <v>66146315.714216709</v>
      </c>
      <c r="AH222" s="81">
        <v>75221876.47873947</v>
      </c>
      <c r="AI222" s="81">
        <v>0</v>
      </c>
      <c r="AJ222" s="81">
        <v>0</v>
      </c>
      <c r="AK222" s="81">
        <v>4788769.1550042666</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1741</v>
      </c>
      <c r="B223" s="80">
        <v>215</v>
      </c>
      <c r="C223" s="80">
        <v>16</v>
      </c>
      <c r="D223" s="80">
        <v>35</v>
      </c>
      <c r="E223" s="80">
        <v>2021</v>
      </c>
      <c r="F223" s="80" t="s">
        <v>75</v>
      </c>
      <c r="G223" s="182" t="s">
        <v>1739</v>
      </c>
      <c r="H223" s="80" t="s">
        <v>1740</v>
      </c>
      <c r="I223" s="173"/>
      <c r="J223" s="83"/>
      <c r="K223" s="81"/>
      <c r="L223" s="81"/>
      <c r="M223" s="81"/>
      <c r="N223" s="81"/>
      <c r="O223" s="81"/>
      <c r="P223" s="81"/>
      <c r="Q223" s="81"/>
      <c r="R223" s="81"/>
      <c r="S223" s="81"/>
      <c r="T223" s="81"/>
      <c r="U223" s="81"/>
      <c r="V223" s="81"/>
      <c r="W223" s="81"/>
      <c r="X223" s="81"/>
      <c r="Y223" s="81"/>
      <c r="Z223" s="81"/>
      <c r="AA223" s="81"/>
      <c r="AB223" s="81"/>
      <c r="AC223" s="82"/>
      <c r="AD223" s="81">
        <v>83020189.142790571</v>
      </c>
      <c r="AE223" s="81">
        <v>1936404.9566051103</v>
      </c>
      <c r="AF223" s="81">
        <v>641949.65705262916</v>
      </c>
      <c r="AG223" s="81">
        <v>81177579.820179179</v>
      </c>
      <c r="AH223" s="81">
        <v>109146806.25181888</v>
      </c>
      <c r="AI223" s="81">
        <v>0</v>
      </c>
      <c r="AJ223" s="81">
        <v>0</v>
      </c>
      <c r="AK223" s="81">
        <v>7287508.5233136034</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1705</v>
      </c>
      <c r="B224" s="80">
        <v>216</v>
      </c>
      <c r="C224" s="80">
        <v>16</v>
      </c>
      <c r="D224" s="80">
        <v>36</v>
      </c>
      <c r="E224" s="80">
        <v>2021</v>
      </c>
      <c r="F224" s="80" t="s">
        <v>75</v>
      </c>
      <c r="G224" s="182" t="s">
        <v>1703</v>
      </c>
      <c r="H224" s="80" t="s">
        <v>1704</v>
      </c>
      <c r="I224" s="173"/>
      <c r="J224" s="83"/>
      <c r="K224" s="81"/>
      <c r="L224" s="81"/>
      <c r="M224" s="81"/>
      <c r="N224" s="81"/>
      <c r="O224" s="81"/>
      <c r="P224" s="81"/>
      <c r="Q224" s="81"/>
      <c r="R224" s="81"/>
      <c r="S224" s="81"/>
      <c r="T224" s="81"/>
      <c r="U224" s="81"/>
      <c r="V224" s="81"/>
      <c r="W224" s="81"/>
      <c r="X224" s="81"/>
      <c r="Y224" s="81"/>
      <c r="Z224" s="81"/>
      <c r="AA224" s="81"/>
      <c r="AB224" s="81"/>
      <c r="AC224" s="82"/>
      <c r="AD224" s="81">
        <v>132972973.009151</v>
      </c>
      <c r="AE224" s="81">
        <v>751901.92463921837</v>
      </c>
      <c r="AF224" s="81">
        <v>276612.45385194587</v>
      </c>
      <c r="AG224" s="81">
        <v>26529805.990681686</v>
      </c>
      <c r="AH224" s="81">
        <v>36557792.963286787</v>
      </c>
      <c r="AI224" s="81">
        <v>0</v>
      </c>
      <c r="AJ224" s="81">
        <v>0</v>
      </c>
      <c r="AK224" s="81">
        <v>2358549.5361306029</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1737</v>
      </c>
      <c r="B225" s="80">
        <v>217</v>
      </c>
      <c r="C225" s="80">
        <v>16</v>
      </c>
      <c r="D225" s="80">
        <v>37</v>
      </c>
      <c r="E225" s="80">
        <v>2021</v>
      </c>
      <c r="F225" s="80" t="s">
        <v>75</v>
      </c>
      <c r="G225" s="182" t="s">
        <v>1735</v>
      </c>
      <c r="H225" s="80" t="s">
        <v>1736</v>
      </c>
      <c r="I225" s="173"/>
      <c r="J225" s="83"/>
      <c r="K225" s="81"/>
      <c r="L225" s="81"/>
      <c r="M225" s="81"/>
      <c r="N225" s="81"/>
      <c r="O225" s="81"/>
      <c r="P225" s="81"/>
      <c r="Q225" s="81"/>
      <c r="R225" s="81"/>
      <c r="S225" s="81"/>
      <c r="T225" s="81"/>
      <c r="U225" s="81"/>
      <c r="V225" s="81"/>
      <c r="W225" s="81"/>
      <c r="X225" s="81"/>
      <c r="Y225" s="81"/>
      <c r="Z225" s="81"/>
      <c r="AA225" s="81"/>
      <c r="AB225" s="81"/>
      <c r="AC225" s="82"/>
      <c r="AD225" s="81">
        <v>189017314.7813198</v>
      </c>
      <c r="AE225" s="81">
        <v>2550973.1963787177</v>
      </c>
      <c r="AF225" s="81">
        <v>621073.24544116156</v>
      </c>
      <c r="AG225" s="81">
        <v>123382668.30405882</v>
      </c>
      <c r="AH225" s="81">
        <v>113393517.0641719</v>
      </c>
      <c r="AI225" s="81">
        <v>0</v>
      </c>
      <c r="AJ225" s="81">
        <v>0</v>
      </c>
      <c r="AK225" s="81">
        <v>7504487.7298599007</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1689</v>
      </c>
      <c r="B226" s="80">
        <v>218</v>
      </c>
      <c r="C226" s="80">
        <v>16</v>
      </c>
      <c r="D226" s="80">
        <v>38</v>
      </c>
      <c r="E226" s="80">
        <v>2021</v>
      </c>
      <c r="F226" s="80" t="s">
        <v>75</v>
      </c>
      <c r="G226" s="182" t="s">
        <v>1687</v>
      </c>
      <c r="H226" s="80" t="s">
        <v>1688</v>
      </c>
      <c r="I226" s="173"/>
      <c r="J226" s="83"/>
      <c r="K226" s="81"/>
      <c r="L226" s="81"/>
      <c r="M226" s="81"/>
      <c r="N226" s="81"/>
      <c r="O226" s="81"/>
      <c r="P226" s="81"/>
      <c r="Q226" s="81"/>
      <c r="R226" s="81"/>
      <c r="S226" s="81"/>
      <c r="T226" s="81"/>
      <c r="U226" s="81"/>
      <c r="V226" s="81"/>
      <c r="W226" s="81"/>
      <c r="X226" s="81"/>
      <c r="Y226" s="81"/>
      <c r="Z226" s="81"/>
      <c r="AA226" s="81"/>
      <c r="AB226" s="81"/>
      <c r="AC226" s="82"/>
      <c r="AD226" s="81">
        <v>121448624.58518502</v>
      </c>
      <c r="AE226" s="81">
        <v>916702.34647795116</v>
      </c>
      <c r="AF226" s="81">
        <v>798522.74413863628</v>
      </c>
      <c r="AG226" s="81">
        <v>33882870.295428716</v>
      </c>
      <c r="AH226" s="81">
        <v>39497823.525685012</v>
      </c>
      <c r="AI226" s="81">
        <v>0</v>
      </c>
      <c r="AJ226" s="81">
        <v>0</v>
      </c>
      <c r="AK226" s="81">
        <v>2597056.0202773809</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1677</v>
      </c>
      <c r="B227" s="80">
        <v>219</v>
      </c>
      <c r="C227" s="80">
        <v>16</v>
      </c>
      <c r="D227" s="80">
        <v>39</v>
      </c>
      <c r="E227" s="80">
        <v>2021</v>
      </c>
      <c r="F227" s="80" t="s">
        <v>75</v>
      </c>
      <c r="G227" s="182" t="s">
        <v>1675</v>
      </c>
      <c r="H227" s="80" t="s">
        <v>1676</v>
      </c>
      <c r="I227" s="173"/>
      <c r="J227" s="83"/>
      <c r="K227" s="81"/>
      <c r="L227" s="81"/>
      <c r="M227" s="81"/>
      <c r="N227" s="81"/>
      <c r="O227" s="81"/>
      <c r="P227" s="81"/>
      <c r="Q227" s="81"/>
      <c r="R227" s="81"/>
      <c r="S227" s="81"/>
      <c r="T227" s="81"/>
      <c r="U227" s="81"/>
      <c r="V227" s="81"/>
      <c r="W227" s="81"/>
      <c r="X227" s="81"/>
      <c r="Y227" s="81"/>
      <c r="Z227" s="81"/>
      <c r="AA227" s="81"/>
      <c r="AB227" s="81"/>
      <c r="AC227" s="82"/>
      <c r="AD227" s="81">
        <v>91122158.025373578</v>
      </c>
      <c r="AE227" s="81">
        <v>1751004.4820365359</v>
      </c>
      <c r="AF227" s="81">
        <v>1811028.7072948155</v>
      </c>
      <c r="AG227" s="81">
        <v>63126307.160481326</v>
      </c>
      <c r="AH227" s="81">
        <v>61994176.784234658</v>
      </c>
      <c r="AI227" s="81">
        <v>0</v>
      </c>
      <c r="AJ227" s="81">
        <v>0</v>
      </c>
      <c r="AK227" s="81">
        <v>4371349.9917754531</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1769</v>
      </c>
      <c r="B228" s="80">
        <v>220</v>
      </c>
      <c r="C228" s="80">
        <v>16</v>
      </c>
      <c r="D228" s="80">
        <v>40</v>
      </c>
      <c r="E228" s="80">
        <v>2021</v>
      </c>
      <c r="F228" s="80" t="s">
        <v>75</v>
      </c>
      <c r="G228" s="182" t="s">
        <v>1767</v>
      </c>
      <c r="H228" s="80" t="s">
        <v>1768</v>
      </c>
      <c r="I228" s="173"/>
      <c r="J228" s="83"/>
      <c r="K228" s="81"/>
      <c r="L228" s="81"/>
      <c r="M228" s="81"/>
      <c r="N228" s="81"/>
      <c r="O228" s="81"/>
      <c r="P228" s="81"/>
      <c r="Q228" s="81"/>
      <c r="R228" s="81"/>
      <c r="S228" s="81"/>
      <c r="T228" s="81"/>
      <c r="U228" s="81"/>
      <c r="V228" s="81"/>
      <c r="W228" s="81"/>
      <c r="X228" s="81"/>
      <c r="Y228" s="81"/>
      <c r="Z228" s="81"/>
      <c r="AA228" s="81"/>
      <c r="AB228" s="81"/>
      <c r="AC228" s="82"/>
      <c r="AD228" s="81">
        <v>50769171.105210379</v>
      </c>
      <c r="AE228" s="81">
        <v>412001.05459683196</v>
      </c>
      <c r="AF228" s="81">
        <v>944657.62541890948</v>
      </c>
      <c r="AG228" s="81">
        <v>14280951.421804609</v>
      </c>
      <c r="AH228" s="81">
        <v>20906883.999276306</v>
      </c>
      <c r="AI228" s="81">
        <v>0</v>
      </c>
      <c r="AJ228" s="81">
        <v>0</v>
      </c>
      <c r="AK228" s="81">
        <v>1371182.5720403092</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1721</v>
      </c>
      <c r="B229" s="80">
        <v>221</v>
      </c>
      <c r="C229" s="80">
        <v>16</v>
      </c>
      <c r="D229" s="80">
        <v>41</v>
      </c>
      <c r="E229" s="80">
        <v>2021</v>
      </c>
      <c r="F229" s="80" t="s">
        <v>75</v>
      </c>
      <c r="G229" s="182" t="s">
        <v>1719</v>
      </c>
      <c r="H229" s="80" t="s">
        <v>1720</v>
      </c>
      <c r="I229" s="173"/>
      <c r="J229" s="83"/>
      <c r="K229" s="81"/>
      <c r="L229" s="81"/>
      <c r="M229" s="81"/>
      <c r="N229" s="81"/>
      <c r="O229" s="81"/>
      <c r="P229" s="81"/>
      <c r="Q229" s="81"/>
      <c r="R229" s="81"/>
      <c r="S229" s="81"/>
      <c r="T229" s="81"/>
      <c r="U229" s="81"/>
      <c r="V229" s="81"/>
      <c r="W229" s="81"/>
      <c r="X229" s="81"/>
      <c r="Y229" s="81"/>
      <c r="Z229" s="81"/>
      <c r="AA229" s="81"/>
      <c r="AB229" s="81"/>
      <c r="AC229" s="82"/>
      <c r="AD229" s="81">
        <v>64915924.960632421</v>
      </c>
      <c r="AE229" s="81">
        <v>1495220.4939743362</v>
      </c>
      <c r="AF229" s="81">
        <v>1033382.3747676469</v>
      </c>
      <c r="AG229" s="81">
        <v>36827847.58074832</v>
      </c>
      <c r="AH229" s="81">
        <v>53018063.574657306</v>
      </c>
      <c r="AI229" s="81">
        <v>0</v>
      </c>
      <c r="AJ229" s="81">
        <v>0</v>
      </c>
      <c r="AK229" s="81">
        <v>3410629.5969101433</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1709</v>
      </c>
      <c r="B230" s="80">
        <v>222</v>
      </c>
      <c r="C230" s="80">
        <v>16</v>
      </c>
      <c r="D230" s="80">
        <v>42</v>
      </c>
      <c r="E230" s="80">
        <v>2021</v>
      </c>
      <c r="F230" s="80" t="s">
        <v>75</v>
      </c>
      <c r="G230" s="182" t="s">
        <v>1707</v>
      </c>
      <c r="H230" s="80" t="s">
        <v>1708</v>
      </c>
      <c r="I230" s="173"/>
      <c r="J230" s="83"/>
      <c r="K230" s="81"/>
      <c r="L230" s="81"/>
      <c r="M230" s="81"/>
      <c r="N230" s="81"/>
      <c r="O230" s="81"/>
      <c r="P230" s="81"/>
      <c r="Q230" s="81"/>
      <c r="R230" s="81"/>
      <c r="S230" s="81"/>
      <c r="T230" s="81"/>
      <c r="U230" s="81"/>
      <c r="V230" s="81"/>
      <c r="W230" s="81"/>
      <c r="X230" s="81"/>
      <c r="Y230" s="81"/>
      <c r="Z230" s="81"/>
      <c r="AA230" s="81"/>
      <c r="AB230" s="81"/>
      <c r="AC230" s="82"/>
      <c r="AD230" s="81">
        <v>91120498.774635449</v>
      </c>
      <c r="AE230" s="81">
        <v>1342436.7695613441</v>
      </c>
      <c r="AF230" s="81">
        <v>2145051.2930782977</v>
      </c>
      <c r="AG230" s="81">
        <v>43511883.075454593</v>
      </c>
      <c r="AH230" s="81">
        <v>50292562.605535239</v>
      </c>
      <c r="AI230" s="81">
        <v>0</v>
      </c>
      <c r="AJ230" s="81">
        <v>0</v>
      </c>
      <c r="AK230" s="81">
        <v>3594136.5120654516</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1701</v>
      </c>
      <c r="B231" s="80">
        <v>223</v>
      </c>
      <c r="C231" s="80">
        <v>16</v>
      </c>
      <c r="D231" s="80">
        <v>43</v>
      </c>
      <c r="E231" s="80">
        <v>2021</v>
      </c>
      <c r="F231" s="80" t="s">
        <v>75</v>
      </c>
      <c r="G231" s="182" t="s">
        <v>1699</v>
      </c>
      <c r="H231" s="80" t="s">
        <v>1700</v>
      </c>
      <c r="I231" s="173"/>
      <c r="J231" s="83"/>
      <c r="K231" s="81"/>
      <c r="L231" s="81"/>
      <c r="M231" s="81"/>
      <c r="N231" s="81"/>
      <c r="O231" s="81"/>
      <c r="P231" s="81"/>
      <c r="Q231" s="81"/>
      <c r="R231" s="81"/>
      <c r="S231" s="81"/>
      <c r="T231" s="81"/>
      <c r="U231" s="81"/>
      <c r="V231" s="81"/>
      <c r="W231" s="81"/>
      <c r="X231" s="81"/>
      <c r="Y231" s="81"/>
      <c r="Z231" s="81"/>
      <c r="AA231" s="81"/>
      <c r="AB231" s="81"/>
      <c r="AC231" s="82"/>
      <c r="AD231" s="81">
        <v>71159075.601445243</v>
      </c>
      <c r="AE231" s="81">
        <v>588818.1738613057</v>
      </c>
      <c r="AF231" s="81">
        <v>1096011.6096020497</v>
      </c>
      <c r="AG231" s="81">
        <v>16669446.799707135</v>
      </c>
      <c r="AH231" s="81">
        <v>16411513.885625944</v>
      </c>
      <c r="AI231" s="81">
        <v>0</v>
      </c>
      <c r="AJ231" s="81">
        <v>0</v>
      </c>
      <c r="AK231" s="81">
        <v>1234274.3370567709</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2262</v>
      </c>
      <c r="H6" s="87" t="s">
        <v>2263</v>
      </c>
      <c r="I6" s="87" t="s">
        <v>2416</v>
      </c>
      <c r="J6" s="87" t="s">
        <v>2417</v>
      </c>
      <c r="K6" s="87">
        <v>32</v>
      </c>
      <c r="L6" s="87">
        <v>24</v>
      </c>
      <c r="M6" s="18"/>
      <c r="N6" s="87">
        <v>1</v>
      </c>
      <c r="O6" s="87" t="s">
        <v>1785</v>
      </c>
      <c r="P6" s="87" t="s">
        <v>1786</v>
      </c>
      <c r="Q6" s="87" t="s">
        <v>1247</v>
      </c>
      <c r="R6" s="18"/>
      <c r="S6" s="87">
        <v>1</v>
      </c>
      <c r="T6" s="87" t="s">
        <v>2262</v>
      </c>
      <c r="U6" s="87" t="s">
        <v>2263</v>
      </c>
      <c r="V6" s="87" t="s">
        <v>1247</v>
      </c>
      <c r="W6" s="18"/>
      <c r="X6" s="87">
        <v>1</v>
      </c>
      <c r="Y6" s="769" t="s">
        <v>1785</v>
      </c>
      <c r="Z6" s="87" t="s">
        <v>1786</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1806</v>
      </c>
      <c r="P7" s="87" t="s">
        <v>1807</v>
      </c>
      <c r="Q7" s="87" t="s">
        <v>1247</v>
      </c>
      <c r="R7" s="18"/>
      <c r="S7" s="87">
        <v>2</v>
      </c>
      <c r="T7" s="86" t="s">
        <v>570</v>
      </c>
      <c r="U7" s="87" t="s">
        <v>1592</v>
      </c>
      <c r="V7" s="87" t="s">
        <v>1592</v>
      </c>
      <c r="W7" s="18"/>
      <c r="X7" s="87">
        <v>2</v>
      </c>
      <c r="Y7" s="769" t="s">
        <v>1806</v>
      </c>
      <c r="Z7" s="87" t="s">
        <v>1807</v>
      </c>
      <c r="AA7" s="87" t="s">
        <v>1247</v>
      </c>
      <c r="AB7" s="18"/>
      <c r="AC7" s="87">
        <v>2</v>
      </c>
      <c r="AD7" s="87" t="s">
        <v>1780</v>
      </c>
      <c r="AE7" s="87" t="s">
        <v>1781</v>
      </c>
      <c r="AF7" s="87" t="s">
        <v>1247</v>
      </c>
    </row>
    <row r="8" spans="1:32" ht="12">
      <c r="A8" s="18"/>
      <c r="B8" s="18"/>
      <c r="C8" s="18"/>
      <c r="D8" s="18"/>
      <c r="F8" s="18"/>
      <c r="G8" s="18"/>
      <c r="H8" s="18"/>
      <c r="I8" s="18"/>
      <c r="J8" s="18"/>
      <c r="K8" s="18"/>
      <c r="L8" s="18"/>
      <c r="M8" s="18"/>
      <c r="N8" s="87">
        <v>3</v>
      </c>
      <c r="O8" s="87" t="s">
        <v>1827</v>
      </c>
      <c r="P8" s="87" t="s">
        <v>1670</v>
      </c>
      <c r="Q8" s="87" t="s">
        <v>1247</v>
      </c>
      <c r="R8" s="18"/>
      <c r="S8" s="18"/>
      <c r="T8" s="18"/>
      <c r="U8" s="18"/>
      <c r="V8" s="18"/>
      <c r="W8" s="18"/>
      <c r="X8" s="87">
        <v>3</v>
      </c>
      <c r="Y8" s="769" t="s">
        <v>1827</v>
      </c>
      <c r="Z8" s="87" t="s">
        <v>1670</v>
      </c>
      <c r="AA8" s="87" t="s">
        <v>1247</v>
      </c>
      <c r="AB8" s="18"/>
      <c r="AC8" s="87">
        <v>3</v>
      </c>
      <c r="AD8" s="87" t="s">
        <v>1827</v>
      </c>
      <c r="AE8" s="87" t="s">
        <v>1670</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1847</v>
      </c>
      <c r="P9" s="87" t="s">
        <v>1775</v>
      </c>
      <c r="Q9" s="87" t="s">
        <v>1247</v>
      </c>
      <c r="R9" s="18"/>
      <c r="S9" s="18"/>
      <c r="T9" s="18"/>
      <c r="U9" s="18"/>
      <c r="V9" s="18"/>
      <c r="W9" s="18"/>
      <c r="X9" s="87">
        <v>4</v>
      </c>
      <c r="Y9" s="769" t="s">
        <v>1847</v>
      </c>
      <c r="Z9" s="87" t="s">
        <v>1775</v>
      </c>
      <c r="AA9" s="87" t="s">
        <v>1247</v>
      </c>
      <c r="AB9" s="18"/>
      <c r="AC9" s="87">
        <v>4</v>
      </c>
      <c r="AD9" s="87" t="s">
        <v>1683</v>
      </c>
      <c r="AE9" s="87" t="s">
        <v>1684</v>
      </c>
      <c r="AF9" s="87" t="s">
        <v>1247</v>
      </c>
    </row>
    <row r="10" spans="1:32" ht="12">
      <c r="A10" s="18"/>
      <c r="B10" s="18"/>
      <c r="C10" s="18"/>
      <c r="D10" s="18"/>
      <c r="F10" s="85" t="s">
        <v>1247</v>
      </c>
      <c r="G10" s="86" t="s">
        <v>2262</v>
      </c>
      <c r="H10" s="87" t="s">
        <v>2263</v>
      </c>
      <c r="I10" s="87" t="s">
        <v>2416</v>
      </c>
      <c r="J10" s="87" t="s">
        <v>2417</v>
      </c>
      <c r="K10" s="85">
        <v>32</v>
      </c>
      <c r="L10" s="85">
        <v>24</v>
      </c>
      <c r="M10" s="18"/>
      <c r="N10" s="87">
        <v>5</v>
      </c>
      <c r="O10" s="87" t="s">
        <v>1672</v>
      </c>
      <c r="P10" s="87" t="s">
        <v>1673</v>
      </c>
      <c r="Q10" s="87" t="s">
        <v>1247</v>
      </c>
      <c r="R10" s="18"/>
      <c r="S10" s="18"/>
      <c r="T10" s="18"/>
      <c r="U10" s="18"/>
      <c r="V10" s="18"/>
      <c r="W10" s="18"/>
      <c r="X10" s="87">
        <v>5</v>
      </c>
      <c r="Y10" s="769" t="s">
        <v>1672</v>
      </c>
      <c r="Z10" s="87" t="s">
        <v>1673</v>
      </c>
      <c r="AA10" s="87" t="s">
        <v>1247</v>
      </c>
      <c r="AB10" s="18"/>
      <c r="AC10" s="87">
        <v>5</v>
      </c>
      <c r="AD10" s="87" t="s">
        <v>1731</v>
      </c>
      <c r="AE10" s="87" t="s">
        <v>1732</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1884</v>
      </c>
      <c r="P11" s="87" t="s">
        <v>1885</v>
      </c>
      <c r="Q11" s="87" t="s">
        <v>1247</v>
      </c>
      <c r="R11" s="18"/>
      <c r="S11" s="18"/>
      <c r="T11" s="18"/>
      <c r="U11" s="18"/>
      <c r="V11" s="18"/>
      <c r="W11" s="18"/>
      <c r="X11" s="87">
        <v>6</v>
      </c>
      <c r="Y11" s="769" t="s">
        <v>1884</v>
      </c>
      <c r="Z11" s="87" t="s">
        <v>1885</v>
      </c>
      <c r="AA11" s="87" t="s">
        <v>1247</v>
      </c>
      <c r="AB11" s="18"/>
      <c r="AC11" s="87">
        <v>6</v>
      </c>
      <c r="AD11" s="87" t="s">
        <v>1666</v>
      </c>
      <c r="AE11" s="87" t="s">
        <v>1667</v>
      </c>
      <c r="AF11" s="87" t="s">
        <v>1247</v>
      </c>
    </row>
    <row r="12" spans="1:32" ht="12">
      <c r="A12" s="18"/>
      <c r="B12" s="18"/>
      <c r="C12" s="18"/>
      <c r="D12" s="18"/>
      <c r="F12" s="85" t="s">
        <v>1636</v>
      </c>
      <c r="G12" s="86" t="s">
        <v>2262</v>
      </c>
      <c r="H12" s="87"/>
      <c r="I12" s="87" t="s">
        <v>2262</v>
      </c>
      <c r="J12" s="87"/>
      <c r="K12" s="85" t="s">
        <v>1244</v>
      </c>
      <c r="L12" s="85"/>
      <c r="M12" s="18"/>
      <c r="N12" s="87">
        <v>7</v>
      </c>
      <c r="O12" s="87" t="s">
        <v>1905</v>
      </c>
      <c r="P12" s="87" t="s">
        <v>1906</v>
      </c>
      <c r="Q12" s="87" t="s">
        <v>1247</v>
      </c>
      <c r="R12" s="18"/>
      <c r="S12" s="18"/>
      <c r="T12" s="18"/>
      <c r="U12" s="18"/>
      <c r="V12" s="18"/>
      <c r="W12" s="18"/>
      <c r="X12" s="87">
        <v>7</v>
      </c>
      <c r="Y12" s="769" t="s">
        <v>1905</v>
      </c>
      <c r="Z12" s="87" t="s">
        <v>1906</v>
      </c>
      <c r="AA12" s="87" t="s">
        <v>1247</v>
      </c>
      <c r="AB12" s="18"/>
      <c r="AC12" s="87">
        <v>7</v>
      </c>
      <c r="AD12" s="87" t="s">
        <v>2157</v>
      </c>
      <c r="AE12" s="87" t="s">
        <v>2158</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1926</v>
      </c>
      <c r="P13" s="87" t="s">
        <v>1927</v>
      </c>
      <c r="Q13" s="87" t="s">
        <v>1247</v>
      </c>
      <c r="R13" s="18"/>
      <c r="S13" s="18"/>
      <c r="T13" s="18"/>
      <c r="U13" s="18"/>
      <c r="V13" s="18"/>
      <c r="W13" s="18"/>
      <c r="X13" s="87">
        <v>8</v>
      </c>
      <c r="Y13" s="769" t="s">
        <v>1926</v>
      </c>
      <c r="Z13" s="87" t="s">
        <v>1927</v>
      </c>
      <c r="AA13" s="87" t="s">
        <v>1247</v>
      </c>
      <c r="AB13" s="18"/>
      <c r="AC13" s="87">
        <v>8</v>
      </c>
      <c r="AD13" s="87" t="s">
        <v>1679</v>
      </c>
      <c r="AE13" s="87" t="s">
        <v>1680</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1947</v>
      </c>
      <c r="P14" s="87" t="s">
        <v>1948</v>
      </c>
      <c r="Q14" s="87" t="s">
        <v>1247</v>
      </c>
      <c r="R14" s="18"/>
      <c r="S14" s="18"/>
      <c r="T14" s="18"/>
      <c r="U14" s="18"/>
      <c r="V14" s="18"/>
      <c r="W14" s="18"/>
      <c r="X14" s="87">
        <v>9</v>
      </c>
      <c r="Y14" s="769" t="s">
        <v>1947</v>
      </c>
      <c r="Z14" s="87" t="s">
        <v>1948</v>
      </c>
      <c r="AA14" s="87" t="s">
        <v>1247</v>
      </c>
      <c r="AB14" s="18"/>
      <c r="AC14" s="87">
        <v>9</v>
      </c>
      <c r="AD14" s="87" t="s">
        <v>2407</v>
      </c>
      <c r="AE14" s="87" t="s">
        <v>2408</v>
      </c>
      <c r="AF14" s="87" t="s">
        <v>1247</v>
      </c>
    </row>
    <row r="15" spans="1:32" ht="12">
      <c r="A15" s="18"/>
      <c r="B15" s="18"/>
      <c r="C15" s="18"/>
      <c r="D15" s="18"/>
      <c r="E15" s="18"/>
      <c r="F15" s="18"/>
      <c r="G15" s="18"/>
      <c r="H15" s="18"/>
      <c r="I15" s="18"/>
      <c r="J15" s="18"/>
      <c r="K15" s="18"/>
      <c r="L15" s="18"/>
      <c r="M15" s="18"/>
      <c r="N15" s="87">
        <v>10</v>
      </c>
      <c r="O15" s="87" t="s">
        <v>1968</v>
      </c>
      <c r="P15" s="87" t="s">
        <v>1969</v>
      </c>
      <c r="Q15" s="87" t="s">
        <v>1247</v>
      </c>
      <c r="R15" s="18"/>
      <c r="S15" s="18"/>
      <c r="T15" s="18"/>
      <c r="U15" s="18"/>
      <c r="V15" s="18"/>
      <c r="W15" s="18"/>
      <c r="X15" s="87">
        <v>10</v>
      </c>
      <c r="Y15" s="769" t="s">
        <v>1968</v>
      </c>
      <c r="Z15" s="87" t="s">
        <v>1969</v>
      </c>
      <c r="AA15" s="87" t="s">
        <v>1247</v>
      </c>
      <c r="AB15" s="18"/>
      <c r="AC15" s="87">
        <v>10</v>
      </c>
      <c r="AD15" s="87" t="s">
        <v>2262</v>
      </c>
      <c r="AE15" s="87" t="s">
        <v>2263</v>
      </c>
      <c r="AF15" s="87" t="s">
        <v>1247</v>
      </c>
    </row>
    <row r="16" spans="1:32" ht="12">
      <c r="A16" s="18"/>
      <c r="B16" s="18"/>
      <c r="C16" s="18"/>
      <c r="D16" s="18"/>
      <c r="E16" s="18"/>
      <c r="F16" s="18"/>
      <c r="G16" s="18"/>
      <c r="H16" s="18"/>
      <c r="I16" s="18"/>
      <c r="J16" s="18"/>
      <c r="K16" s="18"/>
      <c r="L16" s="18"/>
      <c r="M16" s="18"/>
      <c r="N16" s="87">
        <v>11</v>
      </c>
      <c r="O16" s="87" t="s">
        <v>1989</v>
      </c>
      <c r="P16" s="87" t="s">
        <v>1990</v>
      </c>
      <c r="Q16" s="87" t="s">
        <v>1247</v>
      </c>
      <c r="R16" s="18"/>
      <c r="S16" s="18"/>
      <c r="T16" s="18"/>
      <c r="U16" s="18"/>
      <c r="V16" s="18"/>
      <c r="W16" s="18"/>
      <c r="X16" s="87">
        <v>11</v>
      </c>
      <c r="Y16" s="769" t="s">
        <v>1989</v>
      </c>
      <c r="Z16" s="87" t="s">
        <v>1990</v>
      </c>
      <c r="AA16" s="87" t="s">
        <v>1247</v>
      </c>
      <c r="AB16" s="18"/>
      <c r="AC16" s="87">
        <v>11</v>
      </c>
      <c r="AD16" s="87" t="s">
        <v>1658</v>
      </c>
      <c r="AE16" s="87" t="s">
        <v>1659</v>
      </c>
      <c r="AF16" s="87" t="s">
        <v>1247</v>
      </c>
    </row>
    <row r="17" spans="1:32" ht="12">
      <c r="A17" s="18"/>
      <c r="B17" s="18"/>
      <c r="C17" s="18"/>
      <c r="D17" s="18"/>
      <c r="E17" s="18"/>
      <c r="F17" s="18"/>
      <c r="G17" s="18"/>
      <c r="H17" s="18"/>
      <c r="I17" s="18"/>
      <c r="J17" s="18"/>
      <c r="K17" s="18"/>
      <c r="L17" s="18"/>
      <c r="M17" s="18"/>
      <c r="N17" s="87">
        <v>12</v>
      </c>
      <c r="O17" s="87" t="s">
        <v>2010</v>
      </c>
      <c r="P17" s="87" t="s">
        <v>2011</v>
      </c>
      <c r="Q17" s="87" t="s">
        <v>1247</v>
      </c>
      <c r="R17" s="18"/>
      <c r="S17" s="18"/>
      <c r="T17" s="18"/>
      <c r="U17" s="18"/>
      <c r="V17" s="18"/>
      <c r="W17" s="18"/>
      <c r="X17" s="87">
        <v>12</v>
      </c>
      <c r="Y17" s="769" t="s">
        <v>2010</v>
      </c>
      <c r="Z17" s="87" t="s">
        <v>2011</v>
      </c>
      <c r="AA17" s="87" t="s">
        <v>1247</v>
      </c>
      <c r="AB17" s="18"/>
      <c r="AC17" s="87">
        <v>12</v>
      </c>
      <c r="AD17" s="87" t="s">
        <v>1771</v>
      </c>
      <c r="AE17" s="87" t="s">
        <v>1772</v>
      </c>
      <c r="AF17" s="87" t="s">
        <v>1247</v>
      </c>
    </row>
    <row r="18" spans="1:32" ht="12">
      <c r="A18" s="18"/>
      <c r="B18" s="18"/>
      <c r="C18" s="18"/>
      <c r="D18" s="18"/>
      <c r="E18" s="18"/>
      <c r="F18" s="18"/>
      <c r="G18" s="18"/>
      <c r="H18" s="18"/>
      <c r="I18" s="18"/>
      <c r="J18" s="18"/>
      <c r="K18" s="18"/>
      <c r="L18" s="18"/>
      <c r="M18" s="18"/>
      <c r="N18" s="87">
        <v>13</v>
      </c>
      <c r="O18" s="87" t="s">
        <v>2031</v>
      </c>
      <c r="P18" s="87" t="s">
        <v>2032</v>
      </c>
      <c r="Q18" s="87" t="s">
        <v>1247</v>
      </c>
      <c r="R18" s="18"/>
      <c r="S18" s="18"/>
      <c r="T18" s="18"/>
      <c r="U18" s="18"/>
      <c r="V18" s="18"/>
      <c r="W18" s="18"/>
      <c r="X18" s="87">
        <v>13</v>
      </c>
      <c r="Y18" s="769" t="s">
        <v>2031</v>
      </c>
      <c r="Z18" s="87" t="s">
        <v>2032</v>
      </c>
      <c r="AA18" s="87" t="s">
        <v>1247</v>
      </c>
      <c r="AB18" s="18"/>
      <c r="AC18" s="87">
        <v>13</v>
      </c>
      <c r="AD18" s="87" t="s">
        <v>1691</v>
      </c>
      <c r="AE18" s="87" t="s">
        <v>1692</v>
      </c>
      <c r="AF18" s="87" t="s">
        <v>1247</v>
      </c>
    </row>
    <row r="19" spans="1:32" ht="12">
      <c r="A19" s="18"/>
      <c r="B19" s="18"/>
      <c r="C19" s="18"/>
      <c r="D19" s="18"/>
      <c r="E19" s="18"/>
      <c r="F19" s="18"/>
      <c r="G19" s="18"/>
      <c r="H19" s="18"/>
      <c r="I19" s="18"/>
      <c r="J19" s="18"/>
      <c r="K19" s="18"/>
      <c r="L19" s="18"/>
      <c r="M19" s="18"/>
      <c r="N19" s="87">
        <v>14</v>
      </c>
      <c r="O19" s="87" t="s">
        <v>2052</v>
      </c>
      <c r="P19" s="87" t="s">
        <v>2053</v>
      </c>
      <c r="Q19" s="87" t="s">
        <v>1247</v>
      </c>
      <c r="R19" s="18"/>
      <c r="S19" s="18"/>
      <c r="T19" s="18"/>
      <c r="U19" s="18"/>
      <c r="V19" s="18"/>
      <c r="W19" s="18"/>
      <c r="X19" s="87">
        <v>14</v>
      </c>
      <c r="Y19" s="769" t="s">
        <v>2052</v>
      </c>
      <c r="Z19" s="87" t="s">
        <v>2053</v>
      </c>
      <c r="AA19" s="87" t="s">
        <v>1247</v>
      </c>
      <c r="AB19" s="18"/>
      <c r="AC19" s="87">
        <v>14</v>
      </c>
      <c r="AD19" s="87" t="s">
        <v>1715</v>
      </c>
      <c r="AE19" s="87" t="s">
        <v>1716</v>
      </c>
      <c r="AF19" s="87" t="s">
        <v>1247</v>
      </c>
    </row>
    <row r="20" spans="1:32" ht="12">
      <c r="A20" s="18"/>
      <c r="B20" s="18"/>
      <c r="C20" s="18"/>
      <c r="D20" s="18"/>
      <c r="E20" s="18"/>
      <c r="F20" s="18"/>
      <c r="G20" s="18"/>
      <c r="H20" s="18"/>
      <c r="I20" s="18"/>
      <c r="J20" s="18"/>
      <c r="K20" s="18"/>
      <c r="L20" s="18"/>
      <c r="M20" s="18"/>
      <c r="N20" s="87">
        <v>15</v>
      </c>
      <c r="O20" s="87" t="s">
        <v>2073</v>
      </c>
      <c r="P20" s="87" t="s">
        <v>2074</v>
      </c>
      <c r="Q20" s="87" t="s">
        <v>1247</v>
      </c>
      <c r="R20" s="18"/>
      <c r="S20" s="18"/>
      <c r="T20" s="18"/>
      <c r="U20" s="18"/>
      <c r="V20" s="18"/>
      <c r="W20" s="18"/>
      <c r="X20" s="87">
        <v>15</v>
      </c>
      <c r="Y20" s="769" t="s">
        <v>2073</v>
      </c>
      <c r="Z20" s="87" t="s">
        <v>2074</v>
      </c>
      <c r="AA20" s="87" t="s">
        <v>1247</v>
      </c>
      <c r="AB20" s="18"/>
      <c r="AC20" s="87">
        <v>15</v>
      </c>
      <c r="AD20" s="87" t="s">
        <v>2411</v>
      </c>
      <c r="AE20" s="87" t="s">
        <v>2412</v>
      </c>
      <c r="AF20" s="87" t="s">
        <v>1247</v>
      </c>
    </row>
    <row r="21" spans="1:32" ht="12">
      <c r="A21" s="18"/>
      <c r="B21" s="18"/>
      <c r="C21" s="18"/>
      <c r="D21" s="18"/>
      <c r="E21" s="18"/>
      <c r="F21" s="18"/>
      <c r="G21" s="18"/>
      <c r="H21" s="18"/>
      <c r="I21" s="18"/>
      <c r="J21" s="18"/>
      <c r="K21" s="18"/>
      <c r="L21" s="18"/>
      <c r="M21" s="18"/>
      <c r="N21" s="87">
        <v>16</v>
      </c>
      <c r="O21" s="87" t="s">
        <v>2094</v>
      </c>
      <c r="P21" s="87" t="s">
        <v>2095</v>
      </c>
      <c r="Q21" s="87" t="s">
        <v>1247</v>
      </c>
      <c r="R21" s="18"/>
      <c r="S21" s="18"/>
      <c r="T21" s="18"/>
      <c r="U21" s="18"/>
      <c r="V21" s="18"/>
      <c r="W21" s="18"/>
      <c r="X21" s="87">
        <v>16</v>
      </c>
      <c r="Y21" s="769" t="s">
        <v>2094</v>
      </c>
      <c r="Z21" s="87" t="s">
        <v>2095</v>
      </c>
      <c r="AA21" s="87" t="s">
        <v>1247</v>
      </c>
      <c r="AB21" s="18"/>
      <c r="AC21" s="87">
        <v>16</v>
      </c>
      <c r="AD21" s="87" t="s">
        <v>2403</v>
      </c>
      <c r="AE21" s="87" t="s">
        <v>2404</v>
      </c>
      <c r="AF21" s="87" t="s">
        <v>1247</v>
      </c>
    </row>
    <row r="22" spans="1:32" ht="12">
      <c r="A22" s="18"/>
      <c r="B22" s="18"/>
      <c r="C22" s="18"/>
      <c r="D22" s="18"/>
      <c r="E22" s="18"/>
      <c r="F22" s="18"/>
      <c r="G22" s="18"/>
      <c r="H22" s="18"/>
      <c r="I22" s="18"/>
      <c r="J22" s="18"/>
      <c r="K22" s="18"/>
      <c r="L22" s="18"/>
      <c r="M22" s="18"/>
      <c r="N22" s="87">
        <v>17</v>
      </c>
      <c r="O22" s="87" t="s">
        <v>2115</v>
      </c>
      <c r="P22" s="87" t="s">
        <v>2116</v>
      </c>
      <c r="Q22" s="87" t="s">
        <v>1247</v>
      </c>
      <c r="R22" s="18"/>
      <c r="S22" s="18"/>
      <c r="T22" s="18"/>
      <c r="U22" s="18"/>
      <c r="V22" s="18"/>
      <c r="W22" s="18"/>
      <c r="X22" s="87">
        <v>17</v>
      </c>
      <c r="Y22" s="769" t="s">
        <v>2115</v>
      </c>
      <c r="Z22" s="87" t="s">
        <v>2116</v>
      </c>
      <c r="AA22" s="87" t="s">
        <v>1247</v>
      </c>
      <c r="AB22" s="18"/>
      <c r="AC22" s="87">
        <v>17</v>
      </c>
      <c r="AD22" s="87" t="s">
        <v>2387</v>
      </c>
      <c r="AE22" s="87" t="s">
        <v>2388</v>
      </c>
      <c r="AF22" s="87" t="s">
        <v>1247</v>
      </c>
    </row>
    <row r="23" spans="1:32" ht="12">
      <c r="A23" s="18"/>
      <c r="B23" s="18"/>
      <c r="C23" s="18"/>
      <c r="D23" s="18"/>
      <c r="E23" s="18"/>
      <c r="F23" s="18"/>
      <c r="G23" s="18"/>
      <c r="H23" s="18"/>
      <c r="I23" s="18"/>
      <c r="J23" s="18"/>
      <c r="K23" s="18"/>
      <c r="L23" s="18"/>
      <c r="M23" s="18"/>
      <c r="N23" s="87">
        <v>18</v>
      </c>
      <c r="O23" s="87" t="s">
        <v>2136</v>
      </c>
      <c r="P23" s="87" t="s">
        <v>2137</v>
      </c>
      <c r="Q23" s="87" t="s">
        <v>1247</v>
      </c>
      <c r="R23" s="18"/>
      <c r="S23" s="18"/>
      <c r="T23" s="18"/>
      <c r="U23" s="18"/>
      <c r="V23" s="18"/>
      <c r="W23" s="18"/>
      <c r="X23" s="87">
        <v>18</v>
      </c>
      <c r="Y23" s="769" t="s">
        <v>2136</v>
      </c>
      <c r="Z23" s="87" t="s">
        <v>2137</v>
      </c>
      <c r="AA23" s="87" t="s">
        <v>1247</v>
      </c>
      <c r="AB23" s="18"/>
      <c r="AC23" s="87">
        <v>18</v>
      </c>
      <c r="AD23" s="87" t="s">
        <v>1695</v>
      </c>
      <c r="AE23" s="87" t="s">
        <v>1696</v>
      </c>
      <c r="AF23" s="87" t="s">
        <v>1247</v>
      </c>
    </row>
    <row r="24" spans="1:32" ht="12">
      <c r="A24" s="18"/>
      <c r="B24" s="18"/>
      <c r="C24" s="18"/>
      <c r="D24" s="18"/>
      <c r="E24" s="18"/>
      <c r="F24" s="18"/>
      <c r="G24" s="18"/>
      <c r="H24" s="18"/>
      <c r="I24" s="18"/>
      <c r="J24" s="18"/>
      <c r="K24" s="18"/>
      <c r="L24" s="18"/>
      <c r="M24" s="18"/>
      <c r="N24" s="87">
        <v>19</v>
      </c>
      <c r="O24" s="87" t="s">
        <v>2157</v>
      </c>
      <c r="P24" s="87" t="s">
        <v>2158</v>
      </c>
      <c r="Q24" s="87" t="s">
        <v>1247</v>
      </c>
      <c r="R24" s="18"/>
      <c r="S24" s="18"/>
      <c r="T24" s="18"/>
      <c r="U24" s="18"/>
      <c r="V24" s="18"/>
      <c r="W24" s="18"/>
      <c r="X24" s="87">
        <v>19</v>
      </c>
      <c r="Y24" s="769" t="s">
        <v>2157</v>
      </c>
      <c r="Z24" s="87" t="s">
        <v>2158</v>
      </c>
      <c r="AA24" s="87" t="s">
        <v>1247</v>
      </c>
      <c r="AB24" s="18"/>
      <c r="AC24" s="87">
        <v>19</v>
      </c>
      <c r="AD24" s="87" t="s">
        <v>1723</v>
      </c>
      <c r="AE24" s="87" t="s">
        <v>1724</v>
      </c>
      <c r="AF24" s="87" t="s">
        <v>1247</v>
      </c>
    </row>
    <row r="25" spans="1:32" ht="12">
      <c r="A25" s="18"/>
      <c r="B25" s="18"/>
      <c r="C25" s="18"/>
      <c r="D25" s="18"/>
      <c r="E25" s="18"/>
      <c r="F25" s="18"/>
      <c r="G25" s="18"/>
      <c r="H25" s="18"/>
      <c r="I25" s="18"/>
      <c r="J25" s="18"/>
      <c r="K25" s="18"/>
      <c r="L25" s="18"/>
      <c r="M25" s="18"/>
      <c r="N25" s="87">
        <v>20</v>
      </c>
      <c r="O25" s="87" t="s">
        <v>2178</v>
      </c>
      <c r="P25" s="87" t="s">
        <v>2179</v>
      </c>
      <c r="Q25" s="87" t="s">
        <v>1247</v>
      </c>
      <c r="R25" s="18"/>
      <c r="S25" s="18"/>
      <c r="T25" s="18"/>
      <c r="U25" s="18"/>
      <c r="V25" s="18"/>
      <c r="W25" s="18"/>
      <c r="X25" s="87">
        <v>20</v>
      </c>
      <c r="Y25" s="769" t="s">
        <v>2178</v>
      </c>
      <c r="Z25" s="87" t="s">
        <v>2179</v>
      </c>
      <c r="AA25" s="87" t="s">
        <v>1247</v>
      </c>
      <c r="AB25" s="18"/>
      <c r="AC25" s="87">
        <v>20</v>
      </c>
      <c r="AD25" s="87" t="s">
        <v>1759</v>
      </c>
      <c r="AE25" s="87" t="s">
        <v>1760</v>
      </c>
      <c r="AF25" s="87" t="s">
        <v>1247</v>
      </c>
    </row>
    <row r="26" spans="1:32" ht="12">
      <c r="A26" s="18"/>
      <c r="B26" s="18"/>
      <c r="C26" s="18"/>
      <c r="D26" s="18"/>
      <c r="E26" s="18"/>
      <c r="F26" s="18"/>
      <c r="G26" s="18"/>
      <c r="H26" s="18"/>
      <c r="I26" s="18"/>
      <c r="J26" s="18"/>
      <c r="K26" s="18"/>
      <c r="L26" s="18"/>
      <c r="M26" s="18"/>
      <c r="N26" s="87">
        <v>21</v>
      </c>
      <c r="O26" s="87" t="s">
        <v>2199</v>
      </c>
      <c r="P26" s="87" t="s">
        <v>2200</v>
      </c>
      <c r="Q26" s="87" t="s">
        <v>1247</v>
      </c>
      <c r="R26" s="18"/>
      <c r="S26" s="18"/>
      <c r="T26" s="18"/>
      <c r="U26" s="18"/>
      <c r="V26" s="18"/>
      <c r="W26" s="18"/>
      <c r="X26" s="87">
        <v>21</v>
      </c>
      <c r="Y26" s="769" t="s">
        <v>2199</v>
      </c>
      <c r="Z26" s="87" t="s">
        <v>2200</v>
      </c>
      <c r="AA26" s="87" t="s">
        <v>1247</v>
      </c>
      <c r="AB26" s="18"/>
      <c r="AC26" s="87">
        <v>21</v>
      </c>
      <c r="AD26" s="87" t="s">
        <v>1763</v>
      </c>
      <c r="AE26" s="87" t="s">
        <v>1764</v>
      </c>
      <c r="AF26" s="87" t="s">
        <v>1247</v>
      </c>
    </row>
    <row r="27" spans="1:32" ht="12">
      <c r="A27" s="18"/>
      <c r="B27" s="18"/>
      <c r="C27" s="18"/>
      <c r="D27" s="18"/>
      <c r="E27" s="18"/>
      <c r="F27" s="18"/>
      <c r="G27" s="18"/>
      <c r="H27" s="18"/>
      <c r="I27" s="18"/>
      <c r="J27" s="18"/>
      <c r="K27" s="18"/>
      <c r="L27" s="18"/>
      <c r="M27" s="18"/>
      <c r="N27" s="87">
        <v>22</v>
      </c>
      <c r="O27" s="87" t="s">
        <v>2220</v>
      </c>
      <c r="P27" s="87" t="s">
        <v>2221</v>
      </c>
      <c r="Q27" s="87" t="s">
        <v>1247</v>
      </c>
      <c r="R27" s="18"/>
      <c r="S27" s="18"/>
      <c r="T27" s="18"/>
      <c r="U27" s="18"/>
      <c r="V27" s="18"/>
      <c r="W27" s="18"/>
      <c r="X27" s="87">
        <v>22</v>
      </c>
      <c r="Y27" s="769" t="s">
        <v>2220</v>
      </c>
      <c r="Z27" s="87" t="s">
        <v>2221</v>
      </c>
      <c r="AA27" s="87" t="s">
        <v>1247</v>
      </c>
      <c r="AB27" s="18"/>
      <c r="AC27" s="87">
        <v>22</v>
      </c>
      <c r="AD27" s="87" t="s">
        <v>1747</v>
      </c>
      <c r="AE27" s="87" t="s">
        <v>1748</v>
      </c>
      <c r="AF27" s="87" t="s">
        <v>1247</v>
      </c>
    </row>
    <row r="28" spans="1:32" ht="12">
      <c r="A28" s="18"/>
      <c r="B28" s="18"/>
      <c r="C28" s="18"/>
      <c r="D28" s="18"/>
      <c r="E28" s="18"/>
      <c r="F28" s="18"/>
      <c r="G28" s="18"/>
      <c r="H28" s="18"/>
      <c r="I28" s="18"/>
      <c r="J28" s="18"/>
      <c r="K28" s="18"/>
      <c r="L28" s="18"/>
      <c r="M28" s="18"/>
      <c r="N28" s="87">
        <v>23</v>
      </c>
      <c r="O28" s="87" t="s">
        <v>2241</v>
      </c>
      <c r="P28" s="87" t="s">
        <v>2242</v>
      </c>
      <c r="Q28" s="87" t="s">
        <v>1247</v>
      </c>
      <c r="R28" s="18"/>
      <c r="S28" s="18"/>
      <c r="T28" s="18"/>
      <c r="U28" s="18"/>
      <c r="V28" s="18"/>
      <c r="W28" s="18"/>
      <c r="X28" s="87">
        <v>23</v>
      </c>
      <c r="Y28" s="769" t="s">
        <v>2241</v>
      </c>
      <c r="Z28" s="87" t="s">
        <v>2242</v>
      </c>
      <c r="AA28" s="87" t="s">
        <v>1247</v>
      </c>
      <c r="AB28" s="18"/>
      <c r="AC28" s="87">
        <v>23</v>
      </c>
      <c r="AD28" s="87" t="s">
        <v>2391</v>
      </c>
      <c r="AE28" s="87" t="s">
        <v>2392</v>
      </c>
      <c r="AF28" s="87" t="s">
        <v>1247</v>
      </c>
    </row>
    <row r="29" spans="1:32" ht="12">
      <c r="A29" s="18"/>
      <c r="B29" s="18"/>
      <c r="C29" s="18"/>
      <c r="D29" s="18"/>
      <c r="E29" s="18"/>
      <c r="F29" s="18"/>
      <c r="G29" s="18"/>
      <c r="H29" s="18"/>
      <c r="I29" s="18"/>
      <c r="J29" s="18"/>
      <c r="K29" s="18"/>
      <c r="L29" s="18"/>
      <c r="M29" s="18"/>
      <c r="N29" s="87">
        <v>24</v>
      </c>
      <c r="O29" s="87" t="s">
        <v>2262</v>
      </c>
      <c r="P29" s="87" t="s">
        <v>2263</v>
      </c>
      <c r="Q29" s="87" t="s">
        <v>1247</v>
      </c>
      <c r="R29" s="18"/>
      <c r="S29" s="18"/>
      <c r="T29" s="18"/>
      <c r="U29" s="18"/>
      <c r="V29" s="18"/>
      <c r="W29" s="18"/>
      <c r="X29" s="87">
        <v>24</v>
      </c>
      <c r="Y29" s="769" t="s">
        <v>2262</v>
      </c>
      <c r="Z29" s="87" t="s">
        <v>2263</v>
      </c>
      <c r="AA29" s="87" t="s">
        <v>1247</v>
      </c>
      <c r="AB29" s="18"/>
      <c r="AC29" s="87">
        <v>24</v>
      </c>
      <c r="AD29" s="87" t="s">
        <v>2395</v>
      </c>
      <c r="AE29" s="87" t="s">
        <v>2396</v>
      </c>
      <c r="AF29" s="87" t="s">
        <v>1247</v>
      </c>
    </row>
    <row r="30" spans="1:32" ht="12">
      <c r="A30" s="18"/>
      <c r="B30" s="18"/>
      <c r="C30" s="18"/>
      <c r="D30" s="18"/>
      <c r="E30" s="18"/>
      <c r="F30" s="18"/>
      <c r="G30" s="18"/>
      <c r="H30" s="18"/>
      <c r="I30" s="18"/>
      <c r="J30" s="18"/>
      <c r="K30" s="18"/>
      <c r="L30" s="18"/>
      <c r="M30" s="18"/>
      <c r="N30" s="87">
        <v>25</v>
      </c>
      <c r="O30" s="87" t="s">
        <v>2283</v>
      </c>
      <c r="P30" s="87" t="s">
        <v>2284</v>
      </c>
      <c r="Q30" s="87" t="s">
        <v>1247</v>
      </c>
      <c r="R30" s="18"/>
      <c r="S30" s="18"/>
      <c r="T30" s="18"/>
      <c r="U30" s="18"/>
      <c r="V30" s="18"/>
      <c r="W30" s="18"/>
      <c r="X30" s="87">
        <v>25</v>
      </c>
      <c r="Y30" s="769" t="s">
        <v>2283</v>
      </c>
      <c r="Z30" s="87" t="s">
        <v>2284</v>
      </c>
      <c r="AA30" s="87" t="s">
        <v>1247</v>
      </c>
      <c r="AB30" s="18"/>
      <c r="AC30" s="87">
        <v>25</v>
      </c>
      <c r="AD30" s="87" t="s">
        <v>1654</v>
      </c>
      <c r="AE30" s="87" t="s">
        <v>1655</v>
      </c>
      <c r="AF30" s="87" t="s">
        <v>1247</v>
      </c>
    </row>
    <row r="31" spans="1:32" ht="12">
      <c r="A31" s="18"/>
      <c r="B31" s="18"/>
      <c r="C31" s="18"/>
      <c r="D31" s="18"/>
      <c r="E31" s="18"/>
      <c r="F31" s="18"/>
      <c r="G31" s="18"/>
      <c r="H31" s="18"/>
      <c r="I31" s="18"/>
      <c r="J31" s="18"/>
      <c r="K31" s="18"/>
      <c r="L31" s="18"/>
      <c r="M31" s="18"/>
      <c r="N31" s="87">
        <v>26</v>
      </c>
      <c r="O31" s="87" t="s">
        <v>2304</v>
      </c>
      <c r="P31" s="87" t="s">
        <v>2305</v>
      </c>
      <c r="Q31" s="87" t="s">
        <v>1247</v>
      </c>
      <c r="R31" s="18"/>
      <c r="S31" s="18"/>
      <c r="T31" s="18"/>
      <c r="U31" s="18"/>
      <c r="V31" s="18"/>
      <c r="W31" s="18"/>
      <c r="X31" s="87">
        <v>26</v>
      </c>
      <c r="Y31" s="769" t="s">
        <v>2304</v>
      </c>
      <c r="Z31" s="87" t="s">
        <v>2305</v>
      </c>
      <c r="AA31" s="87" t="s">
        <v>1247</v>
      </c>
      <c r="AB31" s="18"/>
      <c r="AC31" s="87">
        <v>26</v>
      </c>
      <c r="AD31" s="87" t="s">
        <v>1711</v>
      </c>
      <c r="AE31" s="87" t="s">
        <v>1712</v>
      </c>
      <c r="AF31" s="87" t="s">
        <v>1247</v>
      </c>
    </row>
    <row r="32" spans="1:32" ht="12">
      <c r="A32" s="18"/>
      <c r="B32" s="18"/>
      <c r="C32" s="18"/>
      <c r="D32" s="18"/>
      <c r="E32" s="18"/>
      <c r="F32" s="18"/>
      <c r="G32" s="18"/>
      <c r="H32" s="18"/>
      <c r="I32" s="18"/>
      <c r="J32" s="18"/>
      <c r="K32" s="18"/>
      <c r="L32" s="18"/>
      <c r="M32" s="18"/>
      <c r="N32" s="87">
        <v>27</v>
      </c>
      <c r="O32" s="87" t="s">
        <v>2325</v>
      </c>
      <c r="P32" s="87" t="s">
        <v>2326</v>
      </c>
      <c r="Q32" s="87" t="s">
        <v>1247</v>
      </c>
      <c r="R32" s="18"/>
      <c r="S32" s="18"/>
      <c r="T32" s="18"/>
      <c r="U32" s="18"/>
      <c r="V32" s="18"/>
      <c r="W32" s="18"/>
      <c r="X32" s="87">
        <v>27</v>
      </c>
      <c r="Y32" s="769" t="s">
        <v>2325</v>
      </c>
      <c r="Z32" s="87" t="s">
        <v>2326</v>
      </c>
      <c r="AA32" s="87" t="s">
        <v>1247</v>
      </c>
      <c r="AB32" s="18"/>
      <c r="AC32" s="87">
        <v>27</v>
      </c>
      <c r="AD32" s="87" t="s">
        <v>1743</v>
      </c>
      <c r="AE32" s="87" t="s">
        <v>1744</v>
      </c>
      <c r="AF32" s="87" t="s">
        <v>1247</v>
      </c>
    </row>
    <row r="33" spans="1:32" ht="12">
      <c r="A33" s="18"/>
      <c r="B33" s="18"/>
      <c r="C33" s="18"/>
      <c r="D33" s="18"/>
      <c r="E33" s="18"/>
      <c r="F33" s="18"/>
      <c r="G33" s="18"/>
      <c r="H33" s="18"/>
      <c r="I33" s="18"/>
      <c r="J33" s="18"/>
      <c r="K33" s="18"/>
      <c r="L33" s="18"/>
      <c r="M33" s="18"/>
      <c r="N33" s="87">
        <v>28</v>
      </c>
      <c r="O33" s="87" t="s">
        <v>2346</v>
      </c>
      <c r="P33" s="87" t="s">
        <v>2347</v>
      </c>
      <c r="Q33" s="87" t="s">
        <v>1247</v>
      </c>
      <c r="R33" s="18"/>
      <c r="S33" s="18"/>
      <c r="T33" s="18"/>
      <c r="U33" s="18"/>
      <c r="V33" s="18"/>
      <c r="W33" s="18"/>
      <c r="X33" s="87">
        <v>28</v>
      </c>
      <c r="Y33" s="769" t="s">
        <v>2346</v>
      </c>
      <c r="Z33" s="87" t="s">
        <v>2347</v>
      </c>
      <c r="AA33" s="87" t="s">
        <v>1247</v>
      </c>
      <c r="AB33" s="18"/>
      <c r="AC33" s="87">
        <v>28</v>
      </c>
      <c r="AD33" s="87" t="s">
        <v>1776</v>
      </c>
      <c r="AE33" s="87" t="s">
        <v>1777</v>
      </c>
      <c r="AF33" s="87" t="s">
        <v>1247</v>
      </c>
    </row>
    <row r="34" spans="1:32" ht="12">
      <c r="A34" s="18"/>
      <c r="B34" s="18"/>
      <c r="C34" s="18"/>
      <c r="D34" s="18"/>
      <c r="E34" s="18"/>
      <c r="F34" s="18"/>
      <c r="G34" s="18"/>
      <c r="H34" s="18"/>
      <c r="I34" s="18"/>
      <c r="J34" s="18"/>
      <c r="K34" s="18"/>
      <c r="L34" s="18"/>
      <c r="M34" s="18"/>
      <c r="N34" s="87">
        <v>29</v>
      </c>
      <c r="O34" s="87" t="s">
        <v>2367</v>
      </c>
      <c r="P34" s="87" t="s">
        <v>2368</v>
      </c>
      <c r="Q34" s="87" t="s">
        <v>1247</v>
      </c>
      <c r="R34" s="18"/>
      <c r="S34" s="18"/>
      <c r="T34" s="18"/>
      <c r="U34" s="18"/>
      <c r="V34" s="18"/>
      <c r="W34" s="18"/>
      <c r="X34" s="87">
        <v>29</v>
      </c>
      <c r="Y34" s="769" t="s">
        <v>2367</v>
      </c>
      <c r="Z34" s="87" t="s">
        <v>2368</v>
      </c>
      <c r="AA34" s="87" t="s">
        <v>1247</v>
      </c>
      <c r="AB34" s="18"/>
      <c r="AC34" s="87">
        <v>29</v>
      </c>
      <c r="AD34" s="87" t="s">
        <v>1662</v>
      </c>
      <c r="AE34" s="87" t="s">
        <v>1663</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2399</v>
      </c>
      <c r="AE35" s="87" t="s">
        <v>2400</v>
      </c>
      <c r="AF35" s="87" t="s">
        <v>1247</v>
      </c>
    </row>
    <row r="36" spans="1:32" ht="12">
      <c r="A36" s="18"/>
      <c r="B36" s="18"/>
      <c r="C36" s="18"/>
      <c r="D36" s="18"/>
      <c r="E36" s="18"/>
      <c r="F36" s="18"/>
      <c r="G36" s="18"/>
      <c r="H36" s="18"/>
      <c r="I36" s="18"/>
      <c r="J36" s="18"/>
      <c r="K36" s="18"/>
      <c r="L36" s="18"/>
      <c r="M36" s="18"/>
      <c r="N36" s="87">
        <v>31</v>
      </c>
      <c r="O36" s="87" t="s">
        <v>2416</v>
      </c>
      <c r="P36" s="87" t="s">
        <v>2417</v>
      </c>
      <c r="Q36" s="87" t="s">
        <v>1245</v>
      </c>
      <c r="R36" s="18"/>
      <c r="S36" s="18"/>
      <c r="T36" s="18"/>
      <c r="U36" s="18"/>
      <c r="V36" s="18"/>
      <c r="W36" s="18"/>
      <c r="X36" s="87">
        <v>31</v>
      </c>
      <c r="Y36" s="769">
        <v>0</v>
      </c>
      <c r="Z36" s="87">
        <v>0</v>
      </c>
      <c r="AA36" s="87">
        <v>0</v>
      </c>
      <c r="AB36" s="18"/>
      <c r="AC36" s="87">
        <v>31</v>
      </c>
      <c r="AD36" s="87" t="s">
        <v>1755</v>
      </c>
      <c r="AE36" s="87" t="s">
        <v>1756</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1947</v>
      </c>
      <c r="AE37" s="87" t="s">
        <v>1948</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1751</v>
      </c>
      <c r="AE38" s="87" t="s">
        <v>1752</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1727</v>
      </c>
      <c r="AE39" s="87" t="s">
        <v>1728</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1739</v>
      </c>
      <c r="AE40" s="87" t="s">
        <v>1740</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1703</v>
      </c>
      <c r="AE41" s="87" t="s">
        <v>1704</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1735</v>
      </c>
      <c r="AE42" s="87" t="s">
        <v>1736</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1687</v>
      </c>
      <c r="AE43" s="87" t="s">
        <v>1688</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1675</v>
      </c>
      <c r="AE44" s="87" t="s">
        <v>1676</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1767</v>
      </c>
      <c r="AE45" s="87" t="s">
        <v>1768</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1719</v>
      </c>
      <c r="AE46" s="87" t="s">
        <v>1720</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1707</v>
      </c>
      <c r="AE47" s="87" t="s">
        <v>1708</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1699</v>
      </c>
      <c r="AE48" s="87" t="s">
        <v>1700</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21</v>
      </c>
      <c r="I4" s="80" t="str">
        <f>HLOOKUP(I3,比較地域マスタ!$E$5:$L$6,2,0)</f>
        <v>岐阜県</v>
      </c>
      <c r="J4" s="80" t="str">
        <f>HLOOKUP(J3,比較地域マスタ!$E$5:$L$6,2,0)</f>
        <v>笠松町</v>
      </c>
      <c r="K4" s="80" t="str">
        <f>HLOOKUP(K3,比較地域マスタ!$E$5:$L$6,2,0)</f>
        <v>21303</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2024-03-14T13:36:23Z</dcterms:created>
  <dcterms:modified xsi:type="dcterms:W3CDTF">2024-03-14T13:36:23Z</dcterms:modified>
  <cp:category/>
  <cp:contentStatus/>
</cp:coreProperties>
</file>