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D8809E15-7ECC-41AE-99EA-06619677630D}"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<sst xmlns="http://schemas.openxmlformats.org/spreadsheetml/2006/main" count="24971" uniqueCount="2593">
  <si>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</si>
  <si>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</si>
  <si>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</si>
  <si>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</si>
  <si>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</si>
  <si>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</si>
  <si>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</si>
  <si>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</si>
  <si>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</si>
  <si>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</si>
  <si>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</si>
  <si>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</si>
  <si>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</si>
  <si>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</si>
  <si>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</si>
  <si>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</si>
  <si>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</si>
  <si>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</si>
  <si>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</si>
  <si>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</si>
  <si>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</si>
  <si>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</si>
  <si>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</si>
  <si>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</si>
  <si>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</si>
  <si>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</si>
  <si>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</si>
  <si>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</si>
  <si>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</si>
  <si>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</si>
  <si>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</si>
  <si>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</si>
  <si>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</si>
  <si>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</si>
  <si>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</si>
  <si>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</si>
  <si>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</si>
  <si>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</si>
  <si>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</si>
  <si>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</si>
  <si>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</si>
  <si>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</si>
  <si>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</si>
  <si>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</si>
  <si>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</si>
  <si>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</si>
  <si>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</si>
  <si>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</si>
  <si>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</si>
  <si>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</si>
  <si>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</si>
  <si>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</si>
  <si>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</si>
  <si>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</si>
  <si>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</si>
  <si>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</si>
  <si>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</si>
  <si>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</si>
  <si>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</si>
  <si>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</si>
  <si>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</si>
  <si>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</si>
  <si>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</si>
  <si>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</si>
  <si>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</si>
  <si>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</si>
  <si>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</si>
  <si>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</si>
  <si>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</si>
  <si>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</si>
  <si>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</si>
  <si>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</si>
  <si>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</si>
  <si>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</si>
  <si>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</si>
  <si>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</si>
  <si>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</si>
  <si>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</si>
  <si>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</si>
  <si>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</si>
  <si>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</si>
  <si>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</si>
  <si>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</si>
  <si>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</si>
  <si>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</si>
  <si>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</si>
  <si>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</si>
  <si>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</si>
  <si>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</si>
  <si>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</si>
  <si>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</si>
  <si>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</si>
  <si>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</si>
  <si>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</si>
  <si>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</si>
  <si>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</si>
  <si>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</si>
  <si>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</si>
  <si>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</si>
  <si>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</si>
  <si>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</si>
  <si>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</si>
  <si>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</si>
  <si>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</si>
  <si>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</si>
  <si>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</si>
  <si>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</si>
  <si>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</si>
  <si>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</si>
  <si>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</si>
  <si>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</si>
  <si>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</si>
  <si>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</si>
  <si>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</si>
  <si>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</si>
  <si>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</si>
  <si>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</si>
  <si>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</si>
  <si>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</si>
  <si>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</si>
  <si>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</si>
  <si>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</si>
  <si>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</si>
  <si>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</si>
  <si>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</si>
  <si>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</si>
  <si>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</si>
  <si>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</si>
  <si>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</si>
  <si>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</si>
  <si>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</si>
  <si>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</si>
  <si>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</si>
  <si>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</si>
  <si>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</si>
  <si>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</si>
  <si>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</si>
  <si>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</si>
  <si>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</si>
  <si>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</si>
  <si>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</si>
  <si>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</si>
  <si>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</si>
  <si>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</si>
  <si>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</si>
  <si>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</si>
  <si>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</si>
  <si>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</si>
  <si>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</si>
  <si>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</si>
  <si>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</si>
  <si>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</si>
  <si>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</si>
  <si>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</si>
  <si>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</si>
  <si>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</si>
  <si>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</si>
  <si>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</si>
  <si>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</si>
  <si>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</si>
  <si>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</si>
  <si>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</si>
  <si>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</si>
  <si>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</si>
  <si>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</si>
  <si>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</si>
  <si>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</si>
  <si>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</si>
  <si>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</si>
  <si>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</si>
  <si>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</si>
  <si>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</si>
  <si>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</si>
  <si>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</si>
  <si>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</si>
  <si>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</si>
  <si>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</si>
  <si>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</si>
  <si>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</si>
  <si>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</si>
  <si>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</si>
  <si>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</si>
  <si>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</si>
  <si>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</si>
  <si>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</si>
  <si>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</si>
  <si>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</si>
  <si>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</si>
  <si>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</si>
  <si>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</si>
  <si>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</si>
  <si>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</si>
  <si>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</si>
  <si>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</si>
  <si>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</si>
  <si>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</si>
  <si>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</si>
  <si>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</si>
  <si>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</si>
  <si>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</si>
  <si>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</si>
  <si>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</si>
  <si>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</si>
  <si>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</si>
  <si>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</si>
  <si>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</si>
  <si>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</si>
  <si>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</si>
  <si>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</si>
  <si>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</si>
  <si>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</si>
  <si>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</si>
  <si>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</si>
  <si>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</si>
  <si>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</si>
  <si>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</si>
  <si>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</si>
  <si>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</si>
  <si>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</si>
  <si>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</si>
  <si>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</si>
  <si>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</si>
  <si>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</si>
  <si>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</si>
  <si>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</si>
  <si>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</si>
  <si>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</si>
  <si>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</si>
  <si>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</si>
  <si>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</si>
  <si>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</si>
  <si>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</si>
  <si>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</si>
  <si>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</si>
  <si>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</si>
  <si>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</si>
  <si>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</si>
  <si>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</si>
  <si>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</si>
  <si>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</si>
  <si>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</si>
  <si>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</si>
  <si>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</si>
  <si>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</si>
  <si>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</si>
  <si>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</si>
  <si>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</si>
  <si>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</si>
  <si>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</si>
  <si>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</si>
  <si>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</si>
  <si>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</si>
  <si>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</si>
  <si>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</si>
  <si>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</si>
  <si>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</si>
  <si>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</si>
  <si>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</si>
  <si>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</si>
  <si>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</si>
  <si>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</si>
  <si>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</si>
  <si>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</si>
  <si>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</si>
  <si>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</si>
  <si>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</si>
  <si>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</si>
  <si>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</si>
  <si>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</si>
  <si>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</si>
  <si>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</si>
  <si>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</si>
  <si>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</si>
  <si>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</si>
  <si>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</si>
  <si>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</si>
  <si>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</si>
  <si>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</si>
  <si>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</si>
  <si>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</si>
  <si>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</si>
  <si>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</si>
  <si>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</si>
  <si>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</si>
  <si>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</si>
  <si>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</si>
  <si>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</si>
  <si>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</si>
  <si>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</si>
  <si>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</si>
  <si>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</si>
  <si>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</si>
  <si>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</si>
  <si>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</si>
  <si>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</si>
  <si>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</si>
  <si>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</si>
  <si>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</si>
  <si>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</si>
  <si>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</si>
  <si>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</si>
  <si>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</si>
  <si>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</si>
  <si>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</si>
  <si>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</si>
  <si>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</si>
  <si>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</si>
  <si>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</si>
  <si>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</si>
  <si>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</si>
  <si>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</si>
  <si>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</si>
  <si>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</si>
  <si>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</si>
  <si>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</si>
  <si>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</si>
  <si>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</si>
  <si>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</si>
  <si>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</si>
  <si>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</si>
  <si>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</si>
  <si>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</si>
  <si>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</si>
  <si>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</si>
  <si>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</si>
  <si>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</si>
  <si>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</si>
  <si>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</si>
  <si>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</si>
  <si>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</si>
  <si>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</si>
  <si>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</si>
  <si>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</si>
  <si>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</si>
  <si>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</si>
  <si>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</si>
  <si>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</si>
  <si>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</si>
  <si>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</si>
  <si>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</si>
  <si>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</si>
  <si>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</si>
  <si>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</si>
  <si>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</si>
  <si>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</si>
  <si>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</si>
  <si>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</si>
  <si>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</si>
  <si>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</si>
  <si>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</si>
  <si>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</si>
  <si>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</si>
  <si>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</si>
  <si>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</si>
  <si>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</si>
  <si>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</si>
  <si>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</si>
  <si>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</si>
  <si>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</si>
  <si>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</si>
  <si>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</si>
  <si>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</si>
  <si>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</si>
  <si>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</si>
  <si>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</si>
  <si>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</si>
  <si>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</si>
  <si>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</si>
  <si>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</si>
  <si>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</si>
  <si>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</si>
  <si>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</si>
  <si>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</si>
  <si>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</si>
  <si>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</si>
  <si>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</si>
  <si>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</si>
  <si>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</si>
  <si>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</si>
  <si>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</si>
  <si>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</si>
  <si>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</si>
  <si>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</si>
  <si>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</si>
  <si>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</si>
  <si>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</si>
  <si>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</si>
  <si>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</si>
  <si>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</si>
  <si>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</si>
  <si>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</si>
  <si>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</si>
  <si>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</si>
  <si>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</si>
  <si>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</si>
  <si>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</si>
  <si>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</si>
  <si>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</si>
  <si>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</si>
  <si>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</si>
  <si>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</si>
  <si>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</si>
  <si>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</si>
  <si>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</si>
  <si>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</si>
  <si>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</si>
  <si>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</si>
  <si>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</si>
  <si>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</si>
  <si>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</si>
  <si>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</si>
  <si>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</si>
  <si>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</si>
  <si>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</si>
  <si>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</si>
  <si>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</si>
  <si>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</si>
  <si>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</si>
  <si>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</si>
  <si>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</si>
  <si>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</si>
  <si>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</si>
  <si>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</si>
  <si>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</si>
  <si>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</si>
  <si>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</si>
  <si>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</si>
  <si>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</si>
  <si>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</si>
  <si>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</si>
  <si>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</si>
  <si>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</si>
  <si>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</si>
  <si>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</si>
  <si>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</si>
  <si>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</si>
  <si>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</si>
  <si>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</si>
  <si>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</si>
  <si>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</si>
  <si>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</si>
  <si>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</si>
  <si>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</si>
  <si>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</si>
  <si>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</si>
  <si>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</si>
  <si>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</si>
  <si>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</si>
  <si>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</si>
  <si>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</si>
  <si>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</si>
  <si>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</si>
  <si>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</si>
  <si>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</si>
  <si>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</si>
  <si>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</si>
  <si>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</si>
  <si>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</si>
  <si>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</si>
  <si>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</si>
  <si>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</si>
  <si>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</si>
  <si>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</si>
  <si>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</si>
  <si>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</si>
  <si>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</si>
  <si>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</si>
  <si>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</si>
  <si>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</si>
  <si>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</si>
  <si>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</si>
  <si>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</si>
  <si>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</si>
  <si>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</si>
  <si>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</si>
  <si>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</si>
  <si>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</si>
  <si>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</si>
  <si>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</si>
  <si>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</si>
  <si>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</si>
  <si>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</si>
  <si>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</si>
  <si>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</si>
  <si>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</si>
  <si>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</si>
  <si>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</si>
  <si>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</si>
  <si>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</si>
  <si>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</si>
  <si>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</si>
  <si>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</si>
  <si>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</si>
  <si>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</si>
  <si>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</si>
  <si>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</si>
  <si>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</si>
  <si>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</si>
  <si>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</si>
  <si>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</si>
  <si>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</si>
  <si>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</si>
  <si>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</si>
  <si>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</si>
  <si>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</si>
  <si>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</si>
  <si>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</si>
  <si>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</si>
  <si>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</si>
  <si>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</si>
  <si>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</si>
  <si>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</si>
  <si>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</si>
  <si>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</si>
  <si>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</si>
  <si>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</si>
  <si>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</si>
  <si>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</si>
  <si>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</si>
  <si>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</si>
  <si>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</si>
  <si>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</si>
  <si>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</si>
  <si>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</si>
  <si>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</si>
  <si>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</si>
  <si>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</si>
  <si>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</si>
  <si>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</si>
  <si>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</si>
  <si>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</si>
  <si>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</si>
  <si>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</si>
  <si>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</si>
  <si>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</si>
  <si>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</si>
  <si>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</si>
  <si>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</si>
  <si>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</si>
  <si>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</si>
  <si>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</si>
  <si>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</si>
  <si>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</si>
  <si>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</si>
  <si>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</si>
  <si>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</si>
  <si>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</si>
  <si>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</si>
  <si>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</si>
  <si>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</si>
  <si>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</si>
  <si>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</si>
  <si>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</si>
  <si>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</si>
  <si>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</si>
  <si>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</si>
  <si>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</si>
  <si>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</si>
  <si>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</si>
  <si>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</si>
  <si>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</si>
  <si>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</si>
  <si>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</si>
  <si>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</si>
  <si>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</si>
  <si>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</si>
  <si>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</si>
  <si>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</si>
  <si>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</si>
  <si>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</si>
  <si>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</si>
  <si>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</si>
  <si>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</si>
  <si>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</si>
  <si>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</si>
  <si>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</si>
  <si>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</si>
  <si>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</si>
  <si>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</si>
  <si>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</si>
  <si>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</si>
  <si>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</si>
  <si>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</si>
  <si>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</si>
  <si>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</si>
  <si>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</si>
  <si>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</si>
  <si>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</si>
  <si>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</si>
  <si>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</si>
  <si>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</si>
  <si>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</si>
  <si>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</si>
  <si>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</si>
  <si>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</si>
  <si>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</si>
  <si>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</si>
  <si>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</si>
  <si>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</si>
  <si>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</si>
  <si>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</si>
  <si>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</si>
  <si>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</si>
  <si>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</si>
  <si>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</si>
  <si>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</si>
  <si>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</si>
  <si>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</si>
  <si>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</si>
  <si>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</si>
  <si>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</si>
  <si>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</si>
  <si>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</si>
  <si>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</si>
  <si>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</si>
  <si>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</si>
  <si>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</si>
  <si>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</si>
  <si>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</si>
  <si>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</si>
  <si>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</si>
  <si>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</si>
  <si>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</si>
  <si>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</si>
  <si>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</si>
  <si>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</si>
  <si>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</si>
  <si>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</si>
  <si>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</si>
  <si>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</si>
  <si>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</si>
  <si>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</si>
  <si>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</si>
  <si>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</si>
  <si>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</si>
  <si>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</si>
  <si>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</si>
  <si>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</si>
  <si>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</si>
  <si>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</si>
  <si>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</si>
  <si>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</si>
  <si>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</si>
  <si>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</si>
  <si>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</si>
  <si>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</si>
  <si>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</si>
  <si>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</si>
  <si>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</si>
  <si>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</si>
  <si>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</si>
  <si>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</si>
  <si>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</si>
  <si>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</si>
  <si>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</si>
  <si>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</si>
  <si>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</si>
  <si>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</si>
  <si>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</si>
  <si>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</si>
  <si>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</si>
  <si>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</si>
  <si>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</si>
  <si>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</si>
  <si>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</si>
  <si>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</si>
  <si>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</si>
  <si>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</si>
  <si>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</si>
  <si>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</si>
  <si>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</si>
  <si>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</si>
  <si>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</si>
  <si>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</si>
  <si>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</si>
  <si>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</si>
  <si>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</si>
  <si>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</si>
  <si>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</si>
  <si>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</si>
  <si>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</si>
  <si>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</si>
  <si>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</si>
  <si>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</si>
  <si>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</si>
  <si>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</si>
  <si>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</si>
  <si>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</si>
  <si>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</si>
  <si>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</si>
  <si>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</si>
  <si>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</si>
  <si>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</si>
  <si>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</si>
  <si>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</si>
  <si>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</si>
  <si>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</si>
  <si>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</si>
  <si>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</si>
  <si>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</si>
  <si>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</si>
  <si>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</si>
  <si>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</si>
  <si>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</si>
  <si>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</si>
  <si>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</si>
  <si>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</si>
  <si>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</si>
  <si>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</si>
  <si>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</si>
  <si>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</si>
  <si>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</si>
  <si>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</si>
  <si>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</si>
  <si>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</si>
  <si>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</si>
  <si>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</si>
  <si>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</si>
  <si>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</si>
  <si>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</si>
  <si>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</si>
  <si>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</si>
  <si>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</si>
  <si>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</si>
  <si>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</si>
  <si>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</si>
  <si>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</si>
  <si>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</si>
  <si>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</si>
  <si>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</si>
  <si>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</si>
  <si>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</si>
  <si>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</si>
  <si>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</si>
  <si>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</si>
  <si>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</si>
  <si>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</si>
  <si>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</si>
  <si>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</si>
  <si>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</si>
  <si>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</si>
  <si>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</si>
  <si>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</si>
  <si>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</si>
  <si>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</si>
  <si>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</si>
  <si>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</si>
  <si>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</si>
  <si>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</si>
  <si>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</si>
  <si>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</si>
  <si>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</si>
  <si>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</si>
  <si>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</si>
  <si>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</si>
  <si>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</si>
  <si>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</si>
  <si>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</si>
  <si>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</si>
  <si>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</si>
  <si>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</si>
  <si>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</si>
  <si>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</si>
  <si>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</si>
  <si>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</si>
  <si>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</si>
  <si>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</si>
  <si>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</si>
  <si>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</si>
  <si>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</si>
  <si>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</si>
  <si>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</si>
  <si>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</si>
  <si>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</si>
  <si>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</si>
  <si>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</si>
  <si>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</si>
  <si>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</si>
  <si>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</si>
  <si>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</si>
  <si>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</si>
  <si>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</si>
  <si>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</si>
  <si>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</si>
  <si>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</si>
  <si>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</si>
  <si>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</si>
  <si>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</si>
  <si>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</si>
  <si>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</si>
  <si>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</si>
  <si>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</si>
  <si>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</si>
  <si>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</si>
  <si>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</si>
  <si>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</si>
  <si>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</si>
  <si>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</si>
  <si>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</si>
  <si>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</si>
  <si>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</si>
  <si>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</si>
  <si>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</si>
  <si>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</si>
  <si>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</si>
  <si>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</si>
  <si>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</si>
  <si>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</si>
  <si>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</si>
  <si>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</si>
  <si>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</si>
  <si>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</si>
  <si>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</si>
  <si>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</si>
  <si>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</si>
  <si>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</si>
  <si>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</si>
  <si>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</si>
  <si>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</si>
  <si>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</si>
  <si>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</si>
  <si>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</si>
  <si>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</si>
  <si>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</si>
  <si>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</si>
  <si>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</si>
  <si>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</si>
  <si>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</si>
  <si>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</si>
  <si>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</si>
  <si>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</si>
  <si>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</si>
  <si>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</si>
  <si>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</si>
  <si>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</si>
  <si>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</si>
  <si>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</si>
  <si>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</si>
  <si>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</si>
  <si>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</si>
  <si>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</si>
  <si>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</si>
  <si>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</si>
  <si>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</si>
  <si>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</si>
  <si>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</si>
  <si>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</si>
  <si>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</si>
  <si>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</si>
  <si>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</si>
  <si>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</si>
  <si>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</si>
  <si>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</si>
  <si>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</si>
  <si>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</si>
  <si>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</si>
  <si>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</si>
  <si>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</si>
  <si>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</si>
  <si>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</si>
  <si>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</si>
  <si>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</si>
  <si>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</si>
  <si>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</si>
  <si>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</si>
  <si>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</si>
  <si>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</si>
  <si>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</si>
  <si>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</si>
  <si>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</si>
  <si>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</si>
  <si>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</si>
  <si>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</si>
  <si>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</si>
  <si>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</si>
  <si>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</si>
  <si>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</si>
  <si>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</si>
  <si>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</si>
  <si>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</si>
  <si>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</si>
  <si>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</si>
  <si>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</si>
  <si>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</si>
  <si>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</si>
  <si>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</si>
  <si>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</si>
  <si>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</si>
  <si>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</si>
  <si>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</si>
  <si>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</si>
  <si>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</si>
  <si>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</si>
  <si>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</si>
  <si>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</si>
  <si>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</si>
  <si>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</si>
  <si>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</si>
  <si>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</si>
  <si>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</si>
  <si>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</si>
  <si>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</si>
  <si>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</si>
  <si>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</si>
  <si>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</si>
  <si>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</si>
  <si>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</si>
  <si>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</si>
  <si>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</si>
  <si>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</si>
  <si>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</si>
  <si>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</si>
  <si>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</si>
  <si>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</si>
  <si>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</si>
  <si>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</si>
  <si>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</si>
  <si>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</si>
  <si>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</si>
  <si>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</si>
  <si>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</si>
  <si>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</si>
  <si>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</si>
  <si>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</si>
  <si>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</si>
  <si>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</si>
  <si>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</si>
  <si>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</si>
  <si>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</si>
  <si>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</si>
  <si>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</si>
  <si>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</si>
  <si>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</si>
  <si>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</si>
  <si>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</si>
  <si>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</si>
  <si>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</si>
  <si>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</si>
  <si>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</si>
  <si>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</si>
  <si>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</si>
  <si>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</si>
  <si>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</si>
  <si>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</si>
  <si>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</si>
  <si>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</si>
  <si>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</si>
  <si>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</si>
  <si>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</si>
  <si>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</si>
  <si>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</si>
  <si>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</si>
  <si>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</si>
  <si>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</si>
  <si>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</si>
  <si>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</si>
  <si>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</si>
  <si>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</si>
  <si>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</si>
  <si>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</si>
  <si>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</si>
  <si>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</si>
  <si>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</si>
  <si>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</si>
  <si>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</si>
  <si>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</si>
  <si>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</si>
  <si>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</si>
  <si>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</si>
  <si>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</si>
  <si>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</si>
  <si>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</si>
  <si>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</si>
  <si>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</si>
  <si>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</si>
  <si>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</si>
  <si>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</si>
  <si>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</si>
  <si>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</si>
  <si>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</si>
  <si>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</si>
  <si>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</si>
  <si>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</si>
  <si>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</si>
  <si>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</si>
  <si>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</si>
  <si>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</si>
  <si>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</si>
  <si>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</si>
  <si>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</si>
  <si>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</si>
  <si>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</si>
  <si>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</si>
  <si>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</si>
  <si>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</si>
  <si>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</si>
  <si>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</si>
  <si>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</si>
  <si>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</si>
  <si>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</si>
  <si>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</si>
  <si>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</si>
  <si>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</si>
  <si>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</si>
  <si>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</si>
  <si>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</si>
  <si>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</si>
  <si>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</si>
  <si>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</si>
  <si>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</si>
  <si>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</si>
  <si>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</si>
  <si>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</si>
  <si>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</si>
  <si>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</si>
  <si>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</si>
  <si>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</si>
  <si>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</si>
  <si>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</si>
  <si>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</si>
  <si>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</si>
  <si>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</si>
  <si>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</si>
  <si>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</si>
  <si>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</si>
  <si>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</si>
  <si>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</si>
  <si>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</si>
  <si>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</si>
  <si>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</si>
  <si>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</si>
  <si>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</si>
  <si>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</si>
  <si>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</si>
  <si>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</si>
  <si>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</si>
  <si>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</si>
  <si>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</si>
  <si>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</si>
  <si>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</si>
  <si>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</si>
  <si>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</si>
  <si>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</si>
  <si>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</si>
  <si>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</si>
  <si>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</si>
  <si>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</si>
  <si>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</si>
  <si>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</si>
  <si>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</si>
  <si>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</si>
  <si>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</si>
  <si>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</si>
  <si>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</si>
  <si>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</si>
  <si>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</si>
  <si>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</si>
  <si>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</si>
  <si>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</si>
  <si>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</si>
  <si>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</si>
  <si>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</si>
  <si>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</si>
  <si>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</si>
  <si>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</si>
  <si>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</si>
  <si>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</si>
  <si>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</si>
  <si>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</si>
  <si>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</si>
  <si>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</si>
  <si>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</si>
  <si>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</si>
  <si>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</si>
  <si>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</si>
  <si>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</si>
  <si>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</si>
  <si>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</si>
  <si>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</si>
  <si>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</si>
  <si>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</si>
  <si>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</si>
  <si>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</si>
  <si>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</si>
  <si>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</si>
  <si>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</si>
  <si>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</si>
  <si>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</si>
  <si>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</si>
  <si>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</si>
  <si>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</si>
  <si>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</si>
  <si>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</si>
  <si>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</si>
  <si>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</si>
  <si>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</si>
  <si>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</si>
  <si>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</si>
  <si>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</si>
  <si>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</si>
  <si>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</si>
  <si>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</si>
  <si>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</si>
  <si>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</si>
  <si>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</si>
  <si>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</si>
  <si>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</si>
  <si>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</si>
  <si>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</si>
  <si>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</si>
  <si>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</si>
  <si>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</si>
  <si>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</si>
  <si>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</si>
  <si>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</si>
  <si>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</si>
  <si>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</si>
  <si>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</si>
  <si>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</si>
  <si>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</si>
  <si>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</si>
  <si>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</si>
  <si>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</si>
  <si>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</si>
  <si>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</si>
  <si>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</si>
  <si>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</si>
  <si>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</si>
  <si>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</si>
  <si>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</si>
  <si>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</si>
  <si>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</si>
  <si>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</si>
  <si>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</si>
  <si>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</si>
  <si>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</si>
  <si>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</si>
  <si>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</si>
  <si>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</si>
  <si>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</si>
  <si>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</si>
  <si>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</si>
  <si>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</si>
  <si>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</si>
  <si>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</si>
  <si>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</si>
  <si>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</si>
  <si>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</si>
  <si>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</si>
  <si>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</si>
  <si>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</si>
  <si>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</si>
  <si>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</si>
  <si>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</si>
  <si>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</si>
  <si>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</si>
  <si>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</si>
  <si>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</si>
  <si>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</si>
  <si>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</si>
  <si>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</si>
  <si>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</si>
  <si>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</si>
  <si>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</si>
  <si>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</si>
  <si>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</si>
  <si>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</si>
  <si>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</si>
  <si>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</si>
  <si>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</si>
  <si>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</si>
  <si>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</si>
  <si>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</si>
  <si>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</si>
  <si>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</si>
  <si>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</si>
  <si>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</si>
  <si>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</si>
  <si>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</si>
  <si>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</si>
  <si>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</si>
  <si>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</si>
  <si>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</si>
  <si>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</si>
  <si>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</si>
  <si>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</si>
  <si>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</si>
  <si>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</si>
  <si>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</si>
  <si>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</si>
  <si>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</si>
  <si>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</si>
  <si>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</si>
  <si>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</si>
  <si>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</si>
  <si>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</si>
  <si>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</si>
  <si>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</si>
  <si>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</si>
  <si>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</si>
  <si>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</si>
  <si>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</si>
  <si>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</si>
  <si>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</si>
  <si>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</si>
  <si>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</si>
  <si>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</si>
  <si>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</si>
  <si>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</si>
  <si>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</si>
  <si>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</si>
  <si>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</si>
  <si>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</si>
  <si>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</si>
  <si>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</si>
  <si>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</si>
  <si>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</si>
  <si>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</si>
  <si>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</si>
  <si>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</si>
  <si>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</si>
  <si>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</si>
  <si>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</si>
  <si>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</si>
  <si>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</si>
  <si>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</si>
  <si>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</si>
  <si>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</si>
  <si>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</si>
  <si>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</si>
  <si>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</si>
  <si>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</si>
  <si>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</si>
  <si>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</si>
  <si>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</si>
  <si>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</si>
  <si>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</si>
  <si>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</si>
  <si>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</si>
  <si>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</si>
  <si>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</si>
  <si>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</si>
  <si>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</si>
  <si>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</si>
  <si>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</si>
  <si>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</si>
  <si>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</si>
  <si>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</si>
  <si>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</si>
  <si>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</si>
  <si>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</si>
  <si>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</si>
  <si>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</si>
  <si>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</si>
  <si>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</si>
  <si>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</si>
  <si>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</si>
  <si>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</si>
  <si>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</si>
  <si>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</si>
  <si>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</si>
  <si>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</si>
  <si>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</si>
  <si>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</si>
  <si>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</si>
  <si>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</si>
  <si>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</si>
  <si>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</si>
  <si>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</si>
  <si>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</si>
  <si>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</si>
  <si>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</si>
  <si>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</si>
  <si>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</si>
  <si>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</si>
  <si>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</si>
  <si>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</si>
  <si>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</si>
  <si>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</si>
  <si>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</si>
  <si>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</si>
  <si>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</si>
  <si>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</si>
  <si>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</si>
  <si>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</si>
  <si>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</si>
  <si>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</si>
  <si>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</si>
  <si>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</si>
  <si>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</si>
  <si>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</si>
  <si>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</si>
  <si>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</si>
  <si>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</si>
  <si>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</si>
  <si>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</si>
  <si>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</si>
  <si>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</si>
  <si>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</si>
  <si>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</si>
  <si>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</si>
  <si>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</si>
  <si>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</si>
  <si>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</si>
  <si>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</si>
  <si>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</si>
  <si>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</si>
  <si>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</si>
  <si>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</si>
  <si>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</si>
  <si>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</si>
  <si>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</si>
  <si>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</si>
  <si>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</si>
  <si>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</si>
  <si>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</si>
  <si>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</si>
  <si>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</si>
  <si>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</si>
  <si>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</si>
  <si>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</si>
  <si>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</si>
  <si>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</si>
  <si>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</si>
  <si>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</si>
  <si>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</si>
  <si>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</si>
  <si>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</si>
  <si>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</si>
  <si>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</si>
  <si>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</si>
  <si>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</si>
  <si>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</si>
  <si>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</si>
  <si>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</si>
  <si>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</si>
  <si>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</si>
  <si>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</si>
  <si>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</si>
  <si>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</si>
  <si>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</si>
  <si>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</si>
  <si>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</si>
  <si>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</si>
  <si>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</si>
  <si>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</si>
  <si>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</si>
  <si>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</si>
  <si>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</si>
  <si>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</si>
  <si>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</si>
  <si>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</si>
  <si>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</si>
  <si>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</si>
  <si>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</si>
  <si>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</si>
  <si>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</si>
  <si>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</si>
  <si>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</si>
  <si>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</si>
  <si>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</si>
  <si>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</si>
  <si>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</si>
  <si>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</si>
  <si>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</si>
  <si>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</si>
  <si>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</si>
  <si>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</si>
  <si>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</si>
  <si>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</si>
  <si>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</si>
  <si>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</si>
  <si>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</si>
  <si>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</si>
  <si>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</si>
  <si>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</si>
  <si>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</si>
  <si>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</si>
  <si>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</si>
  <si>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</si>
  <si>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</si>
  <si>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</si>
  <si>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</si>
  <si>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</si>
  <si>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</si>
  <si>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</si>
  <si>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</si>
  <si>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</si>
  <si>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</si>
  <si>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</si>
  <si>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</si>
  <si>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</si>
  <si>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</si>
  <si>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</si>
  <si>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</si>
  <si>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</si>
  <si>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</si>
  <si>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</si>
  <si>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</si>
  <si>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</si>
  <si>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</si>
  <si>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</si>
  <si>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</si>
  <si>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</si>
  <si>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</si>
  <si>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</si>
  <si>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</si>
  <si>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</si>
  <si>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</si>
  <si>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</si>
  <si>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</si>
  <si>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</si>
  <si>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</si>
  <si>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</si>
  <si>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</si>
  <si>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</si>
  <si>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</si>
  <si>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</si>
  <si>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</si>
  <si>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</si>
  <si>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</si>
  <si>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</si>
  <si>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</si>
  <si>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</si>
  <si>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</si>
  <si>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</si>
  <si>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</si>
  <si>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</si>
  <si>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</si>
  <si>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</si>
  <si>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</si>
  <si>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</si>
  <si>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</si>
  <si>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</si>
  <si>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</si>
  <si>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</si>
  <si>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</si>
  <si>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</si>
  <si>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</si>
  <si>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</si>
  <si>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</si>
  <si>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</si>
  <si>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</si>
  <si>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</si>
  <si>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</si>
  <si>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</si>
  <si>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</si>
  <si>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</si>
  <si>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</si>
  <si>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</si>
  <si>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</si>
  <si>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</si>
  <si>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</si>
  <si>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</si>
  <si>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</si>
  <si>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</si>
  <si>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</si>
  <si>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</si>
  <si>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</si>
  <si>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</si>
  <si>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</si>
  <si>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</si>
  <si>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</si>
  <si>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</si>
  <si>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</si>
  <si>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</si>
  <si>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</si>
  <si>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</si>
  <si>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</si>
  <si>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</si>
  <si>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</si>
  <si>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</si>
  <si>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</si>
  <si>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</si>
  <si>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</si>
  <si>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</si>
  <si>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</si>
  <si>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</si>
  <si>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</si>
  <si>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</si>
  <si>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</si>
  <si>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</si>
  <si>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</si>
  <si>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</si>
  <si>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</si>
  <si>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</si>
  <si>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</si>
  <si>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</si>
  <si>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</si>
  <si>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</si>
  <si>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</si>
  <si>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</si>
  <si>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</si>
  <si>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</si>
  <si>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</si>
  <si>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</si>
  <si>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</si>
  <si>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</si>
  <si>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</si>
  <si>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</si>
  <si>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</si>
  <si>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</si>
  <si>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</si>
  <si>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</si>
  <si>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</si>
  <si>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</si>
  <si>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</si>
  <si>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</si>
  <si>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</si>
  <si>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</si>
  <si>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</si>
  <si>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</si>
  <si>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</si>
  <si>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</si>
  <si>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</si>
  <si>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</si>
  <si>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</si>
  <si>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</si>
  <si>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</si>
  <si>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</si>
  <si>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</si>
  <si>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</si>
  <si>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</si>
  <si>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</si>
  <si>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</si>
  <si>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</si>
  <si>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</si>
  <si>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</si>
  <si>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</si>
  <si>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</si>
  <si>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</si>
  <si>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</si>
  <si>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</si>
  <si>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</si>
  <si>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</si>
  <si>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</si>
  <si>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</si>
  <si>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</si>
  <si>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</si>
  <si>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</si>
  <si>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</si>
  <si>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</si>
  <si>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</si>
  <si>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</si>
  <si>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</si>
  <si>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</si>
  <si>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</si>
  <si>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</si>
  <si>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</si>
  <si>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</si>
  <si>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</si>
  <si>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</si>
  <si>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</si>
  <si>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</si>
  <si>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</si>
  <si>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</si>
  <si>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</si>
  <si>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</si>
  <si>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</si>
  <si>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</si>
  <si>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</si>
  <si>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</si>
  <si>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</si>
  <si>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</si>
  <si>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</si>
  <si>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</si>
  <si>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</si>
  <si>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</si>
  <si>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</si>
  <si>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</si>
  <si>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</si>
  <si>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</si>
  <si>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</si>
  <si>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</si>
  <si>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</si>
  <si>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</si>
  <si>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</si>
  <si>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</si>
  <si>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</si>
  <si>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</si>
  <si>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</si>
  <si>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</si>
  <si>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</si>
  <si>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</si>
  <si>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</si>
  <si>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</si>
  <si>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</si>
  <si>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</si>
  <si>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</si>
  <si>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</si>
  <si>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</si>
  <si>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</si>
  <si>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</si>
  <si>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</si>
  <si>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</si>
  <si>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</si>
  <si>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</si>
  <si>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</si>
  <si>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</si>
  <si>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</si>
  <si>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</si>
  <si>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</si>
  <si>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</si>
  <si>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</si>
  <si>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</si>
  <si>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</si>
  <si>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</si>
  <si>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</si>
  <si>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</si>
  <si>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</si>
  <si>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</si>
  <si>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</si>
  <si>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</si>
  <si>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</si>
  <si>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</si>
  <si>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</si>
  <si>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</si>
  <si>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</si>
  <si>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</si>
  <si>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</si>
  <si>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</si>
  <si>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</si>
  <si>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</si>
  <si>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</si>
  <si>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</si>
  <si>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</si>
  <si>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</si>
  <si>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</si>
  <si>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</si>
  <si>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</si>
  <si>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</si>
  <si>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</si>
  <si>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</si>
  <si>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</si>
  <si>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</si>
  <si>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</si>
  <si>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</si>
  <si>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20202</t>
  </si>
  <si>
    <t>松本市</t>
  </si>
  <si>
    <t>20202_令和3年度</t>
  </si>
  <si>
    <t>20202_令和4年度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</si>
  <si>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</si>
  <si>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</si>
  <si>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</si>
  <si>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</si>
  <si>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</si>
  <si>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</si>
  <si>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</si>
  <si>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</si>
  <si>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</si>
  <si>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</si>
  <si>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</si>
  <si>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</si>
  <si>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</si>
  <si>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</si>
  <si>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</si>
  <si>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</si>
  <si>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</si>
  <si>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01404_令和4年度</t>
  </si>
  <si>
    <t>01404</t>
  </si>
  <si>
    <t>神恵内村</t>
  </si>
  <si>
    <t>01404_令和3年度</t>
  </si>
  <si>
    <t>20217</t>
  </si>
  <si>
    <t>佐久市</t>
  </si>
  <si>
    <t>20217_令和3年度</t>
  </si>
  <si>
    <t>20217_令和4年度</t>
  </si>
  <si>
    <t>20201</t>
  </si>
  <si>
    <t>長野市</t>
  </si>
  <si>
    <t>20201_令和3年度</t>
  </si>
  <si>
    <t>20201_令和4年度</t>
  </si>
  <si>
    <t>01470_令和4年度</t>
  </si>
  <si>
    <t>01470</t>
  </si>
  <si>
    <t>音威子府村</t>
  </si>
  <si>
    <t>01470_令和3年度</t>
  </si>
  <si>
    <t>池田町</t>
  </si>
  <si>
    <t>20324</t>
  </si>
  <si>
    <t>立科町</t>
  </si>
  <si>
    <t>20324_令和3年度</t>
  </si>
  <si>
    <t>20324_令和4年度</t>
  </si>
  <si>
    <t>20543</t>
  </si>
  <si>
    <t>高山村</t>
  </si>
  <si>
    <t>20543_令和3年度</t>
  </si>
  <si>
    <t>20543_令和4年度</t>
  </si>
  <si>
    <t>20416</t>
  </si>
  <si>
    <t>豊丘村</t>
  </si>
  <si>
    <t>20416_令和3年度</t>
  </si>
  <si>
    <t>20416_令和4年度</t>
  </si>
  <si>
    <t>20361</t>
  </si>
  <si>
    <t>下諏訪町</t>
  </si>
  <si>
    <t>20361_令和3年度</t>
  </si>
  <si>
    <t>20361_令和4年度</t>
  </si>
  <si>
    <t>20382</t>
  </si>
  <si>
    <t>辰野町</t>
  </si>
  <si>
    <t>20382_令和3年度</t>
  </si>
  <si>
    <t>20382_令和4年度</t>
  </si>
  <si>
    <t>20210</t>
  </si>
  <si>
    <t>駒ヶ根市</t>
  </si>
  <si>
    <t>20210_令和3年度</t>
  </si>
  <si>
    <t>20210_令和4年度</t>
  </si>
  <si>
    <t>20561</t>
  </si>
  <si>
    <t>山ノ内町</t>
  </si>
  <si>
    <t>20561_令和3年度</t>
  </si>
  <si>
    <t>20561_令和4年度</t>
  </si>
  <si>
    <t>20482</t>
  </si>
  <si>
    <t>松川村</t>
  </si>
  <si>
    <t>20482_令和3年度</t>
  </si>
  <si>
    <t>20482_令和4年度</t>
  </si>
  <si>
    <t>20481</t>
  </si>
  <si>
    <t>20481_令和3年度</t>
  </si>
  <si>
    <t>20481_令和4年度</t>
  </si>
  <si>
    <t>20384</t>
  </si>
  <si>
    <t>飯島町</t>
  </si>
  <si>
    <t>20384_令和3年度</t>
  </si>
  <si>
    <t>20384_令和4年度</t>
  </si>
  <si>
    <t>20321</t>
  </si>
  <si>
    <t>軽井沢町</t>
  </si>
  <si>
    <t>20321_令和3年度</t>
  </si>
  <si>
    <t>20321_令和4年度</t>
  </si>
  <si>
    <t>20213</t>
  </si>
  <si>
    <t>飯山市</t>
  </si>
  <si>
    <t>20213_令和3年度</t>
  </si>
  <si>
    <t>20213_令和4年度</t>
  </si>
  <si>
    <t>20212</t>
  </si>
  <si>
    <t>大町市</t>
  </si>
  <si>
    <t>20212_令和3年度</t>
  </si>
  <si>
    <t>20212_令和4年度</t>
  </si>
  <si>
    <t>20363</t>
  </si>
  <si>
    <t>原村</t>
  </si>
  <si>
    <t>20363_令和3年度</t>
  </si>
  <si>
    <t>20363_令和4年度</t>
  </si>
  <si>
    <t>20583</t>
  </si>
  <si>
    <t>信濃町</t>
  </si>
  <si>
    <t>20583_令和3年度</t>
  </si>
  <si>
    <t>20583_令和4年度</t>
  </si>
  <si>
    <t>20383</t>
  </si>
  <si>
    <t>箕輪町</t>
  </si>
  <si>
    <t>20383_令和3年度</t>
  </si>
  <si>
    <t>20383_令和4年度</t>
  </si>
  <si>
    <t>20305</t>
  </si>
  <si>
    <t>南牧村</t>
  </si>
  <si>
    <t>20305_令和3年度</t>
  </si>
  <si>
    <t>20305_令和4年度</t>
  </si>
  <si>
    <t>20204</t>
  </si>
  <si>
    <t>岡谷市</t>
  </si>
  <si>
    <t>20204_令和3年度</t>
  </si>
  <si>
    <t>20204_令和4年度</t>
  </si>
  <si>
    <t>20214</t>
  </si>
  <si>
    <t>茅野市</t>
  </si>
  <si>
    <t>20214_令和3年度</t>
  </si>
  <si>
    <t>20214_令和4年度</t>
  </si>
  <si>
    <t>20211</t>
  </si>
  <si>
    <t>中野市</t>
  </si>
  <si>
    <t>20211_令和3年度</t>
  </si>
  <si>
    <t>20211_令和4年度</t>
  </si>
  <si>
    <t>20411</t>
  </si>
  <si>
    <t>下條村</t>
  </si>
  <si>
    <t>20411_令和3年度</t>
  </si>
  <si>
    <t>20411_令和4年度</t>
  </si>
  <si>
    <t>20563</t>
  </si>
  <si>
    <t>野沢温泉村</t>
  </si>
  <si>
    <t>20563_令和3年度</t>
  </si>
  <si>
    <t>20563_令和4年度</t>
  </si>
  <si>
    <t>20430</t>
  </si>
  <si>
    <t>大桑村</t>
  </si>
  <si>
    <t>20430_令和3年度</t>
  </si>
  <si>
    <t>20430_令和4年度</t>
  </si>
  <si>
    <t>20422</t>
  </si>
  <si>
    <t>上松町</t>
  </si>
  <si>
    <t>20422_令和3年度</t>
  </si>
  <si>
    <t>20422_令和4年度</t>
  </si>
  <si>
    <t>20423</t>
  </si>
  <si>
    <t>南木曽町</t>
  </si>
  <si>
    <t>20423_令和3年度</t>
  </si>
  <si>
    <t>20423_令和4年度</t>
  </si>
  <si>
    <t>20304</t>
  </si>
  <si>
    <t>川上村</t>
  </si>
  <si>
    <t>20304_令和3年度</t>
  </si>
  <si>
    <t>20304_令和4年度</t>
  </si>
  <si>
    <t>20362</t>
  </si>
  <si>
    <t>富士見町</t>
  </si>
  <si>
    <t>20362_令和3年度</t>
  </si>
  <si>
    <t>20362_令和4年度</t>
  </si>
  <si>
    <t>20386</t>
  </si>
  <si>
    <t>中川村</t>
  </si>
  <si>
    <t>20386_令和3年度</t>
  </si>
  <si>
    <t>20386_令和4年度</t>
  </si>
  <si>
    <t>20562</t>
  </si>
  <si>
    <t>木島平村</t>
  </si>
  <si>
    <t>20562_令和3年度</t>
  </si>
  <si>
    <t>20562_令和4年度</t>
  </si>
  <si>
    <t>20451</t>
  </si>
  <si>
    <t>朝日村</t>
  </si>
  <si>
    <t>20451_令和3年度</t>
  </si>
  <si>
    <t>20451_令和4年度</t>
  </si>
  <si>
    <t>20303</t>
  </si>
  <si>
    <t>小海町</t>
  </si>
  <si>
    <t>20303_令和3年度</t>
  </si>
  <si>
    <t>20303_令和4年度</t>
  </si>
  <si>
    <t>20349</t>
  </si>
  <si>
    <t>青木村</t>
  </si>
  <si>
    <t>20349_令和3年度</t>
  </si>
  <si>
    <t>20349_令和4年度</t>
  </si>
  <si>
    <t>20404</t>
  </si>
  <si>
    <t>阿南町</t>
  </si>
  <si>
    <t>20404_令和3年度</t>
  </si>
  <si>
    <t>20404_令和4年度</t>
  </si>
  <si>
    <t>20452</t>
  </si>
  <si>
    <t>筑北村</t>
  </si>
  <si>
    <t>20452_令和3年度</t>
  </si>
  <si>
    <t>20452_令和4年度</t>
  </si>
  <si>
    <t>20588</t>
  </si>
  <si>
    <t>小川村</t>
  </si>
  <si>
    <t>20588_令和3年度</t>
  </si>
  <si>
    <t>20588_令和4年度</t>
  </si>
  <si>
    <t>20413</t>
  </si>
  <si>
    <t>天龍村</t>
  </si>
  <si>
    <t>20413_令和3年度</t>
  </si>
  <si>
    <t>20413_令和4年度</t>
  </si>
  <si>
    <t>20306</t>
  </si>
  <si>
    <t>南相木村</t>
  </si>
  <si>
    <t>20306_令和3年度</t>
  </si>
  <si>
    <t>20306_令和4年度</t>
  </si>
  <si>
    <t>20417</t>
  </si>
  <si>
    <t>大鹿村</t>
  </si>
  <si>
    <t>20417_令和3年度</t>
  </si>
  <si>
    <t>20417_令和4年度</t>
  </si>
  <si>
    <t>20486</t>
  </si>
  <si>
    <t>小谷村</t>
  </si>
  <si>
    <t>20486_令和3年度</t>
  </si>
  <si>
    <t>20486_令和4年度</t>
  </si>
  <si>
    <t>20425</t>
  </si>
  <si>
    <t>木祖村</t>
  </si>
  <si>
    <t>20425_令和3年度</t>
  </si>
  <si>
    <t>20425_令和4年度</t>
  </si>
  <si>
    <t>20446</t>
  </si>
  <si>
    <t>麻績村</t>
  </si>
  <si>
    <t>20446_令和3年度</t>
  </si>
  <si>
    <t>20446_令和4年度</t>
  </si>
  <si>
    <t>20448</t>
  </si>
  <si>
    <t>生坂村</t>
  </si>
  <si>
    <t>20448_令和3年度</t>
  </si>
  <si>
    <t>20448_令和4年度</t>
  </si>
  <si>
    <t>20602</t>
  </si>
  <si>
    <t>栄村</t>
  </si>
  <si>
    <t>20602_令和3年度</t>
  </si>
  <si>
    <t>20602_令和4年度</t>
  </si>
  <si>
    <t>20414</t>
  </si>
  <si>
    <t>泰阜村</t>
  </si>
  <si>
    <t>20414_令和3年度</t>
  </si>
  <si>
    <t>20414_令和4年度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</si>
  <si>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</si>
  <si>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</si>
  <si>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</si>
  <si>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</si>
  <si>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</si>
  <si>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</si>
  <si>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</si>
  <si>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</si>
  <si>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</si>
  <si>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</si>
  <si>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</si>
  <si>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</si>
  <si>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</si>
  <si>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</si>
  <si>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</si>
  <si>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</si>
  <si>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</si>
  <si>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</si>
  <si>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</si>
  <si>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</si>
  <si>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</si>
  <si>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</si>
  <si>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</si>
  <si>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</si>
  <si>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</si>
  <si>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</si>
  <si>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</si>
  <si>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</si>
  <si>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</si>
  <si>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</si>
  <si>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</si>
  <si>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</si>
  <si>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</si>
  <si>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</si>
  <si>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</si>
  <si>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</si>
  <si>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</si>
  <si>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</si>
  <si>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</si>
  <si>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</si>
  <si>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</si>
  <si>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</si>
  <si>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</si>
  <si>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</si>
  <si>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</si>
  <si>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</si>
  <si>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</si>
  <si>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</si>
  <si>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</si>
  <si>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</si>
  <si>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</si>
  <si>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</si>
  <si>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</si>
  <si>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</si>
  <si>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</si>
  <si>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</si>
  <si>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</si>
  <si>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</si>
  <si>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</si>
  <si>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</si>
  <si>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</si>
  <si>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</si>
  <si>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</si>
  <si>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</si>
  <si>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</si>
  <si>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</si>
  <si>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</si>
  <si>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</si>
  <si>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</si>
  <si>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</si>
  <si>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</si>
  <si>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</si>
  <si>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</si>
  <si>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</si>
  <si>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</si>
  <si>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</si>
  <si>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</si>
  <si>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</si>
  <si>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</si>
  <si>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</si>
  <si>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</si>
  <si>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</si>
  <si>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</si>
  <si>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</si>
  <si>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</si>
  <si>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</si>
  <si>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</si>
  <si>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</si>
  <si>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</si>
  <si>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</si>
  <si>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</si>
  <si>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</si>
  <si>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</si>
  <si>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</si>
  <si>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</si>
  <si>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</si>
  <si>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</si>
  <si>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</si>
  <si>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</si>
  <si>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</si>
  <si>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</si>
  <si>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</si>
  <si>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</si>
  <si>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</si>
  <si>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</si>
  <si>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</si>
  <si>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</si>
  <si>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</si>
  <si>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</si>
  <si>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</si>
  <si>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</si>
  <si>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</si>
  <si>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</si>
  <si>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</si>
  <si>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</si>
  <si>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</si>
  <si>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</si>
  <si>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</si>
  <si>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</si>
  <si>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</si>
  <si>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</si>
  <si>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</si>
  <si>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</si>
  <si>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</si>
  <si>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</si>
  <si>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</si>
  <si>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</si>
  <si>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</si>
  <si>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</si>
  <si>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</si>
  <si>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</si>
  <si>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</si>
  <si>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</si>
  <si>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</si>
  <si>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</si>
  <si>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</si>
  <si>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</si>
  <si>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</si>
  <si>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</si>
  <si>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</si>
  <si>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</si>
  <si>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</si>
  <si>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</si>
  <si>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</si>
  <si>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</si>
  <si>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</si>
  <si>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</si>
  <si>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</si>
  <si>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</si>
  <si>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</si>
  <si>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</si>
  <si>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</si>
  <si>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</si>
  <si>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</si>
  <si>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</si>
  <si>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</si>
  <si>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</si>
  <si>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</si>
  <si>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</si>
  <si>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</si>
  <si>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</si>
  <si>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</si>
  <si>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</si>
  <si>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</si>
  <si>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</si>
  <si>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</si>
  <si>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</si>
  <si>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</si>
  <si>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</si>
  <si>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</si>
  <si>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</si>
  <si>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</si>
  <si>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</si>
  <si>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</si>
  <si>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</si>
  <si>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</si>
  <si>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</si>
  <si>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</si>
  <si>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</si>
  <si>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</si>
  <si>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</si>
  <si>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</si>
  <si>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</si>
  <si>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</si>
  <si>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</si>
  <si>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</si>
  <si>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</si>
  <si>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</si>
  <si>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</si>
  <si>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</si>
  <si>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</si>
  <si>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</si>
  <si>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</si>
  <si>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</si>
  <si>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</si>
  <si>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</si>
  <si>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</si>
  <si>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</si>
  <si>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</si>
  <si>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</si>
  <si>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</si>
  <si>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</si>
  <si>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</si>
  <si>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</si>
  <si>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</si>
  <si>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</si>
  <si>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</si>
  <si>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</si>
  <si>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</si>
  <si>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</si>
  <si>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</si>
  <si>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</si>
  <si>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</si>
  <si>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</si>
  <si>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</si>
  <si>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</si>
  <si>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</si>
  <si>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</si>
  <si>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</si>
  <si>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</si>
  <si>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</si>
  <si>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</si>
  <si>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</si>
  <si>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</si>
  <si>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</si>
  <si>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</si>
  <si>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</si>
  <si>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</si>
  <si>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</si>
  <si>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</si>
  <si>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</si>
  <si>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</si>
  <si>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</si>
  <si>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</si>
  <si>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</si>
  <si>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</si>
  <si>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</si>
  <si>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</si>
  <si>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</si>
  <si>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</si>
  <si>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</si>
  <si>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</si>
  <si>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</si>
  <si>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</si>
  <si>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</si>
  <si>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</si>
  <si>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</si>
  <si>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</si>
  <si>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</si>
  <si>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</si>
  <si>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</si>
  <si>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</si>
  <si>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</si>
  <si>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</si>
  <si>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</si>
  <si>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</si>
  <si>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</si>
  <si>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</si>
  <si>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</si>
  <si>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</si>
  <si>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</si>
  <si>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</si>
  <si>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</si>
  <si>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</si>
  <si>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</si>
  <si>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</si>
  <si>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</si>
  <si>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</si>
  <si>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</si>
  <si>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</si>
  <si>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</si>
  <si>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</si>
  <si>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</si>
  <si>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</si>
  <si>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</si>
  <si>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</si>
  <si>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</si>
  <si>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</si>
  <si>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</si>
  <si>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</si>
  <si>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</si>
  <si>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</si>
  <si>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</si>
  <si>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</si>
  <si>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</si>
  <si>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</si>
  <si>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</si>
  <si>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</si>
  <si>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</si>
  <si>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</si>
  <si>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</si>
  <si>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</si>
  <si>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</si>
  <si>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</si>
  <si>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</si>
  <si>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</si>
  <si>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</si>
  <si>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</si>
  <si>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</si>
  <si>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</si>
  <si>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</si>
  <si>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</si>
  <si>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</si>
  <si>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</si>
  <si>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</si>
  <si>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</si>
  <si>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</si>
  <si>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</si>
  <si>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</si>
  <si>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</si>
  <si>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</si>
  <si>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</si>
  <si>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</si>
  <si>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</si>
  <si>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</si>
  <si>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</si>
  <si>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</si>
  <si>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</si>
  <si>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</si>
  <si>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</si>
  <si>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</si>
  <si>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</si>
  <si>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</si>
  <si>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</si>
  <si>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</si>
  <si>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</si>
  <si>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</si>
  <si>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</si>
  <si>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</si>
  <si>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</si>
  <si>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</si>
  <si>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</si>
  <si>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</si>
  <si>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</si>
  <si>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</si>
  <si>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</si>
  <si>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</si>
  <si>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</si>
  <si>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</si>
  <si>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</si>
  <si>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</si>
  <si>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</si>
  <si>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</si>
  <si>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</si>
  <si>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</si>
  <si>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</si>
  <si>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</si>
  <si>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</si>
  <si>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</si>
  <si>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</si>
  <si>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</si>
  <si>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</si>
  <si>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</si>
  <si>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</si>
  <si>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</si>
  <si>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</si>
  <si>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</si>
  <si>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</si>
  <si>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</si>
  <si>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</si>
  <si>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</si>
  <si>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</si>
  <si>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</si>
  <si>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</si>
  <si>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</si>
  <si>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</si>
  <si>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</si>
  <si>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</si>
  <si>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</si>
  <si>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</si>
  <si>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</si>
  <si>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</si>
  <si>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</si>
  <si>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</si>
  <si>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</si>
  <si>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</si>
  <si>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</si>
  <si>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</si>
  <si>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</si>
  <si>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</si>
  <si>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</si>
  <si>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</si>
  <si>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</si>
  <si>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</si>
  <si>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</si>
  <si>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</si>
  <si>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</si>
  <si>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</si>
  <si>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</si>
  <si>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</si>
  <si>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</si>
  <si>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</si>
  <si>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</si>
  <si>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</si>
  <si>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</si>
  <si>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</si>
  <si>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</si>
  <si>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</si>
  <si>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</si>
  <si>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</si>
  <si>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</si>
  <si>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</si>
  <si>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</si>
  <si>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</si>
  <si>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</si>
  <si>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</si>
  <si>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</si>
  <si>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</si>
  <si>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</si>
  <si>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</si>
  <si>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</si>
  <si>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</si>
  <si>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</si>
  <si>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</si>
  <si>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</si>
  <si>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</si>
  <si>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</si>
  <si>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</si>
  <si>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</si>
  <si>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</si>
  <si>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</si>
  <si>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</si>
  <si>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</si>
  <si>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</si>
  <si>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</si>
  <si>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</si>
  <si>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</si>
  <si>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</si>
  <si>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</si>
  <si>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</si>
  <si>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</si>
  <si>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</si>
  <si>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</si>
  <si>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</si>
  <si>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</si>
  <si>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</si>
  <si>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</si>
  <si>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</si>
  <si>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</si>
  <si>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</si>
  <si>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</si>
  <si>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</si>
  <si>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</si>
  <si>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</si>
  <si>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</si>
  <si>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</si>
  <si>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</si>
  <si>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</si>
  <si>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</si>
  <si>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</si>
  <si>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</si>
  <si>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</si>
  <si>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</si>
  <si>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</si>
  <si>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</si>
  <si>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</si>
  <si>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</si>
  <si>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</si>
  <si>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</si>
  <si>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</si>
  <si>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</si>
  <si>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</si>
  <si>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</si>
  <si>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</si>
  <si>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</si>
  <si>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</si>
  <si>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</si>
  <si>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</si>
  <si>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</si>
  <si>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</si>
  <si>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</si>
  <si>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</si>
  <si>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</si>
  <si>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</si>
  <si>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</si>
  <si>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</si>
  <si>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</si>
  <si>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</si>
  <si>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</si>
  <si>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</si>
  <si>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</si>
  <si>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</si>
  <si>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</si>
  <si>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</si>
  <si>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</si>
  <si>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</si>
  <si>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</si>
  <si>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</si>
  <si>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</si>
  <si>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</si>
  <si>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</si>
  <si>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</si>
  <si>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</si>
  <si>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</si>
  <si>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</si>
  <si>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</si>
  <si>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</si>
  <si>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</si>
  <si>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</si>
  <si>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</si>
  <si>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</si>
  <si>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</si>
  <si>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</si>
  <si>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</si>
  <si>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</si>
  <si>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</si>
  <si>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</si>
  <si>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</si>
  <si>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</si>
  <si>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</si>
  <si>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</si>
  <si>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</si>
  <si>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</si>
  <si>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</si>
  <si>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</si>
  <si>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</si>
  <si>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</si>
  <si>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</si>
  <si>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</si>
  <si>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</si>
  <si>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</si>
  <si>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</si>
  <si>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</si>
  <si>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</si>
  <si>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</si>
  <si>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</si>
  <si>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</si>
  <si>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</si>
  <si>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</si>
  <si>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</si>
  <si>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</si>
  <si>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</si>
  <si>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</si>
  <si>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</si>
  <si>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</si>
  <si>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</si>
  <si>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</si>
  <si>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</si>
  <si>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</si>
  <si>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</si>
  <si>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</si>
  <si>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</si>
  <si>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</si>
  <si>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</si>
  <si>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</si>
  <si>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</si>
  <si>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</si>
  <si>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</si>
  <si>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</si>
  <si>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</si>
  <si>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</si>
  <si>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</si>
  <si>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</si>
  <si>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</si>
  <si>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</si>
  <si>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</si>
  <si>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</si>
  <si>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</si>
  <si>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</si>
  <si>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</si>
  <si>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</si>
  <si>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</si>
  <si>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</si>
  <si>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</si>
  <si>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</si>
  <si>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</si>
  <si>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</si>
  <si>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</si>
  <si>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</si>
  <si>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</si>
  <si>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</si>
  <si>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</si>
  <si>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</si>
  <si>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</si>
  <si>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</si>
  <si>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</si>
  <si>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</si>
  <si>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</si>
  <si>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</si>
  <si>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</si>
  <si>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</si>
  <si>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</si>
  <si>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</si>
  <si>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</si>
  <si>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</si>
  <si>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</si>
  <si>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</si>
  <si>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</si>
  <si>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</si>
  <si>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</si>
  <si>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</si>
  <si>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</si>
  <si>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</si>
  <si>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</si>
  <si>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</si>
  <si>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</si>
  <si>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</si>
  <si>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</si>
  <si>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</si>
  <si>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</si>
  <si>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</si>
  <si>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</si>
  <si>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</si>
  <si>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</si>
  <si>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</si>
  <si>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</si>
  <si>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</si>
  <si>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</si>
  <si>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</si>
  <si>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</si>
  <si>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</si>
  <si>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</si>
  <si>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</si>
  <si>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</si>
  <si>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</si>
  <si>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</si>
  <si>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</si>
  <si>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</si>
  <si>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</si>
  <si>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</si>
  <si>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</si>
  <si>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</si>
  <si>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20309</t>
  </si>
  <si>
    <t>佐久穂町</t>
  </si>
  <si>
    <t>20309_令和3年度</t>
  </si>
  <si>
    <t>20309_令和4年度</t>
  </si>
  <si>
    <t>20432</t>
  </si>
  <si>
    <t>木曽町</t>
  </si>
  <si>
    <t>20432_令和3年度</t>
  </si>
  <si>
    <t>20432_令和4年度</t>
  </si>
  <si>
    <t>20541</t>
  </si>
  <si>
    <t>小布施町</t>
  </si>
  <si>
    <t>20541_令和3年度</t>
  </si>
  <si>
    <t>20541_令和4年度</t>
  </si>
  <si>
    <t>20590</t>
  </si>
  <si>
    <t>飯綱町</t>
  </si>
  <si>
    <t>20590_令和3年度</t>
  </si>
  <si>
    <t>20590_令和4年度</t>
  </si>
  <si>
    <t>20388</t>
  </si>
  <si>
    <t>宮田村</t>
  </si>
  <si>
    <t>20388_令和3年度</t>
  </si>
  <si>
    <t>20388_令和4年度</t>
  </si>
  <si>
    <t>20485</t>
  </si>
  <si>
    <t>白馬村</t>
  </si>
  <si>
    <t>20485_令和3年度</t>
  </si>
  <si>
    <t>20485_令和4年度</t>
  </si>
  <si>
    <t>20450</t>
  </si>
  <si>
    <t>山形村</t>
  </si>
  <si>
    <t>20450_令和3年度</t>
  </si>
  <si>
    <t>20450_令和4年度</t>
  </si>
  <si>
    <t>高森町</t>
  </si>
  <si>
    <t>20407</t>
  </si>
  <si>
    <t>阿智村</t>
  </si>
  <si>
    <t>20407_令和3年度</t>
  </si>
  <si>
    <t>20407_令和4年度</t>
  </si>
  <si>
    <t>20415</t>
  </si>
  <si>
    <t>喬木村</t>
  </si>
  <si>
    <t>20415_令和3年度</t>
  </si>
  <si>
    <t>20415_令和4年度</t>
  </si>
  <si>
    <t>20350</t>
  </si>
  <si>
    <t>長和町</t>
  </si>
  <si>
    <t>20350_令和3年度</t>
  </si>
  <si>
    <t>20350_令和4年度</t>
  </si>
  <si>
    <t>20521</t>
  </si>
  <si>
    <t>坂城町</t>
  </si>
  <si>
    <t>20521_令和3年度</t>
  </si>
  <si>
    <t>20521_令和4年度</t>
  </si>
  <si>
    <t>20218</t>
  </si>
  <si>
    <t>千曲市</t>
  </si>
  <si>
    <t>20218_令和3年度</t>
  </si>
  <si>
    <t>20218_令和4年度</t>
  </si>
  <si>
    <t>20219</t>
  </si>
  <si>
    <t>東御市</t>
  </si>
  <si>
    <t>20219_令和3年度</t>
  </si>
  <si>
    <t>20219_令和4年度</t>
  </si>
  <si>
    <t>20403</t>
  </si>
  <si>
    <t>20403_令和3年度</t>
  </si>
  <si>
    <t>20403_令和4年度</t>
  </si>
  <si>
    <t>20402</t>
  </si>
  <si>
    <t>松川町</t>
  </si>
  <si>
    <t>20402_令和3年度</t>
  </si>
  <si>
    <t>20402_令和4年度</t>
  </si>
  <si>
    <t>20323</t>
  </si>
  <si>
    <t>御代田町</t>
  </si>
  <si>
    <t>20323_令和3年度</t>
  </si>
  <si>
    <t>20323_令和4年度</t>
  </si>
  <si>
    <t>20385</t>
  </si>
  <si>
    <t>南箕輪村</t>
  </si>
  <si>
    <t>20385_令和3年度</t>
  </si>
  <si>
    <t>20385_令和4年度</t>
  </si>
  <si>
    <t>20207</t>
  </si>
  <si>
    <t>須坂市</t>
  </si>
  <si>
    <t>20207_令和3年度</t>
  </si>
  <si>
    <t>20207_令和4年度</t>
  </si>
  <si>
    <t>20206</t>
  </si>
  <si>
    <t>諏訪市</t>
  </si>
  <si>
    <t>20206_令和3年度</t>
  </si>
  <si>
    <t>20206_令和4年度</t>
  </si>
  <si>
    <t>20205</t>
  </si>
  <si>
    <t>飯田市</t>
  </si>
  <si>
    <t>20205_令和3年度</t>
  </si>
  <si>
    <t>20205_令和4年度</t>
  </si>
  <si>
    <t>20220</t>
  </si>
  <si>
    <t>安曇野市</t>
  </si>
  <si>
    <t>20220_令和3年度</t>
  </si>
  <si>
    <t>20220_令和4年度</t>
  </si>
  <si>
    <t>20215</t>
  </si>
  <si>
    <t>塩尻市</t>
  </si>
  <si>
    <t>20215_令和3年度</t>
  </si>
  <si>
    <t>20215_令和4年度</t>
  </si>
  <si>
    <t>20209</t>
  </si>
  <si>
    <t>伊那市</t>
  </si>
  <si>
    <t>20209_令和3年度</t>
  </si>
  <si>
    <t>20209_令和4年度</t>
  </si>
  <si>
    <t>20208</t>
  </si>
  <si>
    <t>小諸市</t>
  </si>
  <si>
    <t>20208_令和3年度</t>
  </si>
  <si>
    <t>20208_令和4年度</t>
  </si>
  <si>
    <t>20203</t>
  </si>
  <si>
    <t>上田市</t>
  </si>
  <si>
    <t>20203_令和3年度</t>
  </si>
  <si>
    <t>20203_令和4年度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</si>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</sst>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7.8707706149671181E-2</c:v>
                </c:pt>
                <c:pt idx="1">
                  <c:v>8.6773591566167638E-2</c:v>
                </c:pt>
                <c:pt idx="2">
                  <c:v>7.7671482662629215E-2</c:v>
                </c:pt>
                <c:pt idx="3">
                  <c:v>5.8836152230701405E-2</c:v>
                </c:pt>
                <c:pt idx="4">
                  <c:v>7.3719837764599352E-2</c:v>
                </c:pt>
                <c:pt idx="5">
                  <c:v>7.9597149170718196E-2</c:v>
                </c:pt>
                <c:pt idx="6">
                  <c:v>5.87423656852517E-2</c:v>
                </c:pt>
                <c:pt idx="7">
                  <c:v>9.2081452149760878E-2</c:v>
                </c:pt>
                <c:pt idx="8">
                  <c:v>7.507638028926647E-2</c:v>
                </c:pt>
                <c:pt idx="9">
                  <c:v>0.12937913643536539</c:v>
                </c:pt>
                <c:pt idx="10">
                  <c:v>9.0713483304522211E-2</c:v>
                </c:pt>
                <c:pt idx="11">
                  <c:v>7.4720163746764282E-2</c:v>
                </c:pt>
                <c:pt idx="12">
                  <c:v>9.8765219790644357E-2</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3.7705524226176559</c:v>
                </c:pt>
                <c:pt idx="1">
                  <c:v>3.6326154545196729</c:v>
                </c:pt>
                <c:pt idx="2">
                  <c:v>3.5756038625087818</c:v>
                </c:pt>
                <c:pt idx="3">
                  <c:v>3.4839436872385132</c:v>
                </c:pt>
                <c:pt idx="4">
                  <c:v>3.4117621229689634</c:v>
                </c:pt>
                <c:pt idx="5">
                  <c:v>3.2628420643618896</c:v>
                </c:pt>
                <c:pt idx="6">
                  <c:v>3.1915331848415045</c:v>
                </c:pt>
                <c:pt idx="7">
                  <c:v>3.1108952136334689</c:v>
                </c:pt>
                <c:pt idx="8">
                  <c:v>2.9864454048624696</c:v>
                </c:pt>
                <c:pt idx="9">
                  <c:v>2.9053759254382983</c:v>
                </c:pt>
                <c:pt idx="10">
                  <c:v>2.8161634068019117</c:v>
                </c:pt>
                <c:pt idx="11">
                  <c:v>2.6449315405951861</c:v>
                </c:pt>
                <c:pt idx="12">
                  <c:v>2.430888791283965</c:v>
                </c:pt>
                <c:pt idx="13">
                  <c:v>2.4001309562230855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1.8914504688847298</c:v>
                </c:pt>
                <c:pt idx="1">
                  <c:v>1.8846071532550508</c:v>
                </c:pt>
                <c:pt idx="2">
                  <c:v>1.9919844932396333</c:v>
                </c:pt>
                <c:pt idx="3">
                  <c:v>1.8319008007074165</c:v>
                </c:pt>
                <c:pt idx="4">
                  <c:v>1.8160292755036351</c:v>
                </c:pt>
                <c:pt idx="5">
                  <c:v>1.8901351844654044</c:v>
                </c:pt>
                <c:pt idx="6">
                  <c:v>1.8650176205628592</c:v>
                </c:pt>
                <c:pt idx="7">
                  <c:v>1.6325815975243718</c:v>
                </c:pt>
                <c:pt idx="8">
                  <c:v>1.726021138669005</c:v>
                </c:pt>
                <c:pt idx="9">
                  <c:v>1.7325667562461198</c:v>
                </c:pt>
                <c:pt idx="10">
                  <c:v>1.6349362767827114</c:v>
                </c:pt>
                <c:pt idx="11">
                  <c:v>1.4797322716397272</c:v>
                </c:pt>
                <c:pt idx="12">
                  <c:v>1.4226278516794593</c:v>
                </c:pt>
                <c:pt idx="13">
                  <c:v>1.5132077851993155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1.601446050714914</c:v>
                </c:pt>
                <c:pt idx="1">
                  <c:v>1.6498899842993429</c:v>
                </c:pt>
                <c:pt idx="2">
                  <c:v>1.704661892477491</c:v>
                </c:pt>
                <c:pt idx="3">
                  <c:v>1.8760009413724577</c:v>
                </c:pt>
                <c:pt idx="4">
                  <c:v>1.6889802612505773</c:v>
                </c:pt>
                <c:pt idx="5">
                  <c:v>1.6282085175414569</c:v>
                </c:pt>
                <c:pt idx="6">
                  <c:v>1.3045294457855323</c:v>
                </c:pt>
                <c:pt idx="7">
                  <c:v>1.3906923613890809</c:v>
                </c:pt>
                <c:pt idx="8">
                  <c:v>1.1242167375097158</c:v>
                </c:pt>
                <c:pt idx="9">
                  <c:v>1.0680032852380601</c:v>
                </c:pt>
                <c:pt idx="10">
                  <c:v>1.0393996229776417</c:v>
                </c:pt>
                <c:pt idx="11">
                  <c:v>0.99533564245508388</c:v>
                </c:pt>
                <c:pt idx="12">
                  <c:v>0.79553044648310645</c:v>
                </c:pt>
                <c:pt idx="13">
                  <c:v>0.98818686824267821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1.7953654721983032</c:v>
                </c:pt>
                <c:pt idx="1">
                  <c:v>2.939477458334796</c:v>
                </c:pt>
                <c:pt idx="2">
                  <c:v>2.9512854312331434</c:v>
                </c:pt>
                <c:pt idx="3">
                  <c:v>2.9179616976475353</c:v>
                </c:pt>
                <c:pt idx="4">
                  <c:v>2.7636091199364943</c:v>
                </c:pt>
                <c:pt idx="5">
                  <c:v>2.7764181323147734</c:v>
                </c:pt>
                <c:pt idx="6">
                  <c:v>1.2150188229475583</c:v>
                </c:pt>
                <c:pt idx="7">
                  <c:v>1.2104733937204757</c:v>
                </c:pt>
                <c:pt idx="8">
                  <c:v>1.1652859370886359</c:v>
                </c:pt>
                <c:pt idx="9">
                  <c:v>1.1043879870646101</c:v>
                </c:pt>
                <c:pt idx="10">
                  <c:v>0.95317451841449774</c:v>
                </c:pt>
                <c:pt idx="11">
                  <c:v>0.91467340652214557</c:v>
                </c:pt>
                <c:pt idx="12">
                  <c:v>1.3873224579219021</c:v>
                </c:pt>
                <c:pt idx="13">
                  <c:v>1.7244620492573379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682</c:v>
                </c:pt>
                <c:pt idx="1">
                  <c:v>667</c:v>
                </c:pt>
                <c:pt idx="2">
                  <c:v>663</c:v>
                </c:pt>
                <c:pt idx="3">
                  <c:v>664</c:v>
                </c:pt>
                <c:pt idx="4">
                  <c:v>659</c:v>
                </c:pt>
                <c:pt idx="5">
                  <c:v>647</c:v>
                </c:pt>
                <c:pt idx="6">
                  <c:v>634</c:v>
                </c:pt>
                <c:pt idx="7">
                  <c:v>603</c:v>
                </c:pt>
                <c:pt idx="8">
                  <c:v>590</c:v>
                </c:pt>
                <c:pt idx="9">
                  <c:v>584</c:v>
                </c:pt>
                <c:pt idx="10">
                  <c:v>574</c:v>
                </c:pt>
                <c:pt idx="11">
                  <c:v>557</c:v>
                </c:pt>
                <c:pt idx="12">
                  <c:v>560</c:v>
                </c:pt>
                <c:pt idx="13">
                  <c:v>550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464</c:v>
                </c:pt>
                <c:pt idx="1">
                  <c:v>452</c:v>
                </c:pt>
                <c:pt idx="2">
                  <c:v>432</c:v>
                </c:pt>
                <c:pt idx="3">
                  <c:v>430</c:v>
                </c:pt>
                <c:pt idx="4">
                  <c:v>416</c:v>
                </c:pt>
                <c:pt idx="5">
                  <c:v>400</c:v>
                </c:pt>
                <c:pt idx="6">
                  <c:v>401</c:v>
                </c:pt>
                <c:pt idx="7">
                  <c:v>398</c:v>
                </c:pt>
                <c:pt idx="8">
                  <c:v>394</c:v>
                </c:pt>
                <c:pt idx="9">
                  <c:v>386</c:v>
                </c:pt>
                <c:pt idx="10">
                  <c:v>380</c:v>
                </c:pt>
                <c:pt idx="11">
                  <c:v>353</c:v>
                </c:pt>
                <c:pt idx="12">
                  <c:v>360</c:v>
                </c:pt>
                <c:pt idx="13">
                  <c:v>352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443</c:v>
                </c:pt>
                <c:pt idx="1">
                  <c:v>438</c:v>
                </c:pt>
                <c:pt idx="2">
                  <c:v>435</c:v>
                </c:pt>
                <c:pt idx="3">
                  <c:v>426</c:v>
                </c:pt>
                <c:pt idx="4">
                  <c:v>436</c:v>
                </c:pt>
                <c:pt idx="5">
                  <c:v>424</c:v>
                </c:pt>
                <c:pt idx="6">
                  <c:v>422</c:v>
                </c:pt>
                <c:pt idx="7">
                  <c:v>431</c:v>
                </c:pt>
                <c:pt idx="8">
                  <c:v>428</c:v>
                </c:pt>
                <c:pt idx="9">
                  <c:v>417</c:v>
                </c:pt>
                <c:pt idx="10">
                  <c:v>406</c:v>
                </c:pt>
                <c:pt idx="11">
                  <c:v>414</c:v>
                </c:pt>
                <c:pt idx="12">
                  <c:v>406</c:v>
                </c:pt>
                <c:pt idx="13">
                  <c:v>406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14</c:v>
                </c:pt>
                <c:pt idx="1">
                  <c:v>52</c:v>
                </c:pt>
                <c:pt idx="2">
                  <c:v>52</c:v>
                </c:pt>
                <c:pt idx="3">
                  <c:v>52</c:v>
                </c:pt>
                <c:pt idx="4">
                  <c:v>52</c:v>
                </c:pt>
                <c:pt idx="5">
                  <c:v>52</c:v>
                </c:pt>
                <c:pt idx="6">
                  <c:v>18</c:v>
                </c:pt>
                <c:pt idx="7">
                  <c:v>18</c:v>
                </c:pt>
                <c:pt idx="8">
                  <c:v>18</c:v>
                </c:pt>
                <c:pt idx="9">
                  <c:v>18</c:v>
                </c:pt>
                <c:pt idx="10">
                  <c:v>18</c:v>
                </c:pt>
                <c:pt idx="11">
                  <c:v>18</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87</c:v>
                </c:pt>
                <c:pt idx="1">
                  <c:v>62</c:v>
                </c:pt>
                <c:pt idx="2">
                  <c:v>62</c:v>
                </c:pt>
                <c:pt idx="3">
                  <c:v>62</c:v>
                </c:pt>
                <c:pt idx="4">
                  <c:v>62</c:v>
                </c:pt>
                <c:pt idx="5">
                  <c:v>62</c:v>
                </c:pt>
                <c:pt idx="6">
                  <c:v>39</c:v>
                </c:pt>
                <c:pt idx="7">
                  <c:v>39</c:v>
                </c:pt>
                <c:pt idx="8">
                  <c:v>39</c:v>
                </c:pt>
                <c:pt idx="9">
                  <c:v>39</c:v>
                </c:pt>
                <c:pt idx="10">
                  <c:v>39</c:v>
                </c:pt>
                <c:pt idx="11">
                  <c:v>39</c:v>
                </c:pt>
                <c:pt idx="12">
                  <c:v>36</c:v>
                </c:pt>
                <c:pt idx="13">
                  <c:v>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18.005400000000002</c:v>
                </c:pt>
                <c:pt idx="1">
                  <c:v>11.5777</c:v>
                </c:pt>
                <c:pt idx="2">
                  <c:v>12.860300000000001</c:v>
                </c:pt>
                <c:pt idx="3">
                  <c:v>15.0115</c:v>
                </c:pt>
                <c:pt idx="4">
                  <c:v>12.347</c:v>
                </c:pt>
                <c:pt idx="5">
                  <c:v>12.415800000000001</c:v>
                </c:pt>
                <c:pt idx="6">
                  <c:v>12.419700000000001</c:v>
                </c:pt>
                <c:pt idx="7">
                  <c:v>12.6348</c:v>
                </c:pt>
                <c:pt idx="8">
                  <c:v>12.0085</c:v>
                </c:pt>
                <c:pt idx="9">
                  <c:v>11.604100000000001</c:v>
                </c:pt>
                <c:pt idx="10">
                  <c:v>10.210800000000001</c:v>
                </c:pt>
                <c:pt idx="11">
                  <c:v>9.5388999999999999</c:v>
                </c:pt>
                <c:pt idx="12">
                  <c:v>8.7223000000000006</c:v>
                </c:pt>
                <c:pt idx="13">
                  <c:v>10.0936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1.704661892477491</c:v>
                </c:pt>
                <c:pt idx="1">
                  <c:v>1.8760009413724577</c:v>
                </c:pt>
                <c:pt idx="2">
                  <c:v>1.6889802612505773</c:v>
                </c:pt>
                <c:pt idx="3">
                  <c:v>1.6282085175414569</c:v>
                </c:pt>
                <c:pt idx="4">
                  <c:v>1.3045294457855323</c:v>
                </c:pt>
                <c:pt idx="5">
                  <c:v>1.3906923613890809</c:v>
                </c:pt>
                <c:pt idx="6">
                  <c:v>1.1242167375097158</c:v>
                </c:pt>
                <c:pt idx="7">
                  <c:v>1.0680032852380601</c:v>
                </c:pt>
                <c:pt idx="8">
                  <c:v>1.0393996229776417</c:v>
                </c:pt>
                <c:pt idx="9">
                  <c:v>0.99533564245508388</c:v>
                </c:pt>
                <c:pt idx="10">
                  <c:v>0.79553044648310645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2.9512854312331434</c:v>
                </c:pt>
                <c:pt idx="1">
                  <c:v>2.9179616976475353</c:v>
                </c:pt>
                <c:pt idx="2">
                  <c:v>2.7636091199364943</c:v>
                </c:pt>
                <c:pt idx="3">
                  <c:v>2.7764181323147734</c:v>
                </c:pt>
                <c:pt idx="4">
                  <c:v>1.2150188229475583</c:v>
                </c:pt>
                <c:pt idx="5">
                  <c:v>1.2104733937204757</c:v>
                </c:pt>
                <c:pt idx="6">
                  <c:v>1.1652859370886359</c:v>
                </c:pt>
                <c:pt idx="7">
                  <c:v>1.1043879870646101</c:v>
                </c:pt>
                <c:pt idx="8">
                  <c:v>0.95317451841449774</c:v>
                </c:pt>
                <c:pt idx="9">
                  <c:v>0.91467340652214557</c:v>
                </c:pt>
                <c:pt idx="10">
                  <c:v>1.3873224579219021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0.70073408913102997</c:v>
                </c:pt>
                <c:pt idx="2">
                  <c:v>0.26813075317337037</c:v>
                </c:pt>
                <c:pt idx="3">
                  <c:v>1.0469749074814338</c:v>
                </c:pt>
                <c:pt idx="4">
                  <c:v>1.4330392888405235</c:v>
                </c:pt>
                <c:pt idx="5">
                  <c:v>2.4456847730614895</c:v>
                </c:pt>
                <c:pt idx="7">
                  <c:v>3.8835563525078798</c:v>
                </c:pt>
                <c:pt idx="8">
                  <c:v>7.5234203295083124E-2</c:v>
                </c:pt>
                <c:pt idx="9">
                  <c:v>0</c:v>
                </c:pt>
                <c:pt idx="10">
                  <c:v>0.17205966735073394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2.015839749785834</c:v>
                </c:pt>
                <c:pt idx="4" formatCode="#,##0">
                  <c:v>1.4330392888405235</c:v>
                </c:pt>
                <c:pt idx="5" formatCode="#,##0">
                  <c:v>2.4456847730614895</c:v>
                </c:pt>
                <c:pt idx="6" formatCode="#,##0">
                  <c:v>3.9587905558029628</c:v>
                </c:pt>
                <c:pt idx="10" formatCode="#,##0">
                  <c:v>0.17205966735073394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122.19999999999999</c:v>
                </c:pt>
                <c:pt idx="1">
                  <c:v>1776.9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146.65466399999997</c:v>
                </c:pt>
                <c:pt idx="1">
                  <c:v>2350.4122440000006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根羽村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1.5979423319999999</c:v>
                </c:pt>
                <c:pt idx="1">
                  <c:v>10.841863032000001</c:v>
                </c:pt>
                <c:pt idx="2">
                  <c:v>1.5609563280000001</c:v>
                </c:pt>
                <c:pt idx="3">
                  <c:v>0</c:v>
                </c:pt>
                <c:pt idx="4">
                  <c:v>4.2410829999999997E-2</c:v>
                </c:pt>
                <c:pt idx="5">
                  <c:v>0.62578434000000005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169,159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根羽村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34313</c:v>
                </c:pt>
                <c:pt idx="1">
                  <c:v>127800</c:v>
                </c:pt>
                <c:pt idx="2">
                  <c:v>7046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55.5</c:v>
                </c:pt>
                <c:pt idx="1">
                  <c:v>55.5</c:v>
                </c:pt>
                <c:pt idx="2">
                  <c:v>131.4</c:v>
                </c:pt>
                <c:pt idx="3">
                  <c:v>192.9</c:v>
                </c:pt>
                <c:pt idx="4">
                  <c:v>1678</c:v>
                </c:pt>
                <c:pt idx="5">
                  <c:v>1677.9</c:v>
                </c:pt>
                <c:pt idx="6">
                  <c:v>1727.4</c:v>
                </c:pt>
                <c:pt idx="7">
                  <c:v>1776.9</c:v>
                </c:pt>
                <c:pt idx="8">
                  <c:v>1776.9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77.099999999999994</c:v>
                </c:pt>
                <c:pt idx="1">
                  <c:v>81.5</c:v>
                </c:pt>
                <c:pt idx="2">
                  <c:v>84.5</c:v>
                </c:pt>
                <c:pt idx="3">
                  <c:v>98.9</c:v>
                </c:pt>
                <c:pt idx="4">
                  <c:v>98.6</c:v>
                </c:pt>
                <c:pt idx="5">
                  <c:v>111</c:v>
                </c:pt>
                <c:pt idx="6">
                  <c:v>111</c:v>
                </c:pt>
                <c:pt idx="7">
                  <c:v>116.6</c:v>
                </c:pt>
                <c:pt idx="8">
                  <c:v>122.19999999999999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3.2132229588073061E-2</c:v>
                </c:pt>
                <c:pt idx="1">
                  <c:v>3.4514067913306246E-2</c:v>
                </c:pt>
                <c:pt idx="2">
                  <c:v>5.5694488088347968E-2</c:v>
                </c:pt>
                <c:pt idx="3">
                  <c:v>7.7886463606898118E-2</c:v>
                </c:pt>
                <c:pt idx="4">
                  <c:v>0.51666359619600644</c:v>
                </c:pt>
                <c:pt idx="5">
                  <c:v>0.53081135931469359</c:v>
                </c:pt>
                <c:pt idx="6">
                  <c:v>0.57134661108767237</c:v>
                </c:pt>
                <c:pt idx="7">
                  <c:v>0.54619184296107726</c:v>
                </c:pt>
                <c:pt idx="8">
                  <c:v>0.54766584531968632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0.69250466591243709</c:v>
                </c:pt>
                <c:pt idx="2">
                  <c:v>0.12813941725286107</c:v>
                </c:pt>
                <c:pt idx="3">
                  <c:v>1.9557740491494753</c:v>
                </c:pt>
                <c:pt idx="4">
                  <c:v>1.6282085175414569</c:v>
                </c:pt>
                <c:pt idx="5">
                  <c:v>1.8901351844654044</c:v>
                </c:pt>
                <c:pt idx="7">
                  <c:v>3.1823142438901932</c:v>
                </c:pt>
                <c:pt idx="8">
                  <c:v>8.0527820471696265E-2</c:v>
                </c:pt>
                <c:pt idx="9">
                  <c:v>0</c:v>
                </c:pt>
                <c:pt idx="10">
                  <c:v>7.9597149170718196E-2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2.7764181323147734</c:v>
                </c:pt>
                <c:pt idx="4" formatCode="#,##0">
                  <c:v>1.6282085175414569</c:v>
                </c:pt>
                <c:pt idx="5" formatCode="#,##0">
                  <c:v>1.8901351844654044</c:v>
                </c:pt>
                <c:pt idx="6" formatCode="#,##0">
                  <c:v>3.2628420643618896</c:v>
                </c:pt>
                <c:pt idx="10" formatCode="#,##0">
                  <c:v>7.9597149170718196E-2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19</c:v>
                </c:pt>
                <c:pt idx="1">
                  <c:v>20</c:v>
                </c:pt>
                <c:pt idx="2">
                  <c:v>21</c:v>
                </c:pt>
                <c:pt idx="3">
                  <c:v>23</c:v>
                </c:pt>
                <c:pt idx="4">
                  <c:v>23</c:v>
                </c:pt>
                <c:pt idx="5">
                  <c:v>26</c:v>
                </c:pt>
                <c:pt idx="6">
                  <c:v>26</c:v>
                </c:pt>
                <c:pt idx="7">
                  <c:v>27</c:v>
                </c:pt>
                <c:pt idx="8">
                  <c:v>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4559.4716729914026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2497.0669080000007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388910.04700000002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44387.286999999997</c:v>
                </c:pt>
                <c:pt idx="1">
                  <c:v>301162.86200000002</c:v>
                </c:pt>
                <c:pt idx="2">
                  <c:v>43359.898000000001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2497.0669080000007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0.27600000000000002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0.27600000000000002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排出量比較シート!$BV$21:$BV$50</c:f>
              <c:numCache>
                <c:formatCode>0%</c:formatCode>
                <c:ptCount val="30"/>
                <c:pt idx="0">
                  <c:v>1.3246638707629975E-2</c:v>
                </c:pt>
                <c:pt idx="1">
                  <c:v>0.22612746265137265</c:v>
                </c:pt>
                <c:pt idx="2">
                  <c:v>0.10122456621223339</c:v>
                </c:pt>
                <c:pt idx="3">
                  <c:v>0.70638510220794259</c:v>
                </c:pt>
                <c:pt idx="4">
                  <c:v>0.17030567178822523</c:v>
                </c:pt>
                <c:pt idx="5">
                  <c:v>8.9855372653363394E-2</c:v>
                </c:pt>
                <c:pt idx="6">
                  <c:v>3.1747623335016142E-3</c:v>
                </c:pt>
                <c:pt idx="7">
                  <c:v>0.29348299265250694</c:v>
                </c:pt>
                <c:pt idx="8">
                  <c:v>0.11453560722373442</c:v>
                </c:pt>
                <c:pt idx="9">
                  <c:v>7.524562775346387E-2</c:v>
                </c:pt>
                <c:pt idx="10">
                  <c:v>6.8794712869889543E-2</c:v>
                </c:pt>
                <c:pt idx="11">
                  <c:v>0</c:v>
                </c:pt>
                <c:pt idx="12">
                  <c:v>7.0994622931400603E-2</c:v>
                </c:pt>
                <c:pt idx="13">
                  <c:v>0.15725331611323851</c:v>
                </c:pt>
                <c:pt idx="14">
                  <c:v>5.3024482109565617E-3</c:v>
                </c:pt>
                <c:pt idx="15">
                  <c:v>8.3167998273158461E-2</c:v>
                </c:pt>
                <c:pt idx="16">
                  <c:v>0.16490947787201168</c:v>
                </c:pt>
                <c:pt idx="17">
                  <c:v>6.439370536495187E-2</c:v>
                </c:pt>
                <c:pt idx="18">
                  <c:v>9.3589225654867755E-2</c:v>
                </c:pt>
                <c:pt idx="19">
                  <c:v>0.14974409681451503</c:v>
                </c:pt>
                <c:pt idx="20">
                  <c:v>0.23812342888299431</c:v>
                </c:pt>
                <c:pt idx="21">
                  <c:v>5.9024875678311356E-2</c:v>
                </c:pt>
                <c:pt idx="22">
                  <c:v>8.6931203881592586E-3</c:v>
                </c:pt>
                <c:pt idx="23">
                  <c:v>0.50588995660299685</c:v>
                </c:pt>
                <c:pt idx="24">
                  <c:v>0.22223357132998148</c:v>
                </c:pt>
                <c:pt idx="25">
                  <c:v>0.17908240959807312</c:v>
                </c:pt>
                <c:pt idx="26">
                  <c:v>0</c:v>
                </c:pt>
                <c:pt idx="27">
                  <c:v>1.9714939541340962E-2</c:v>
                </c:pt>
                <c:pt idx="28">
                  <c:v>4.0494826550785514E-3</c:v>
                </c:pt>
                <c:pt idx="29">
                  <c:v>2.354975097083124E-2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排出量比較シート!$BZ$21:$BZ$50</c:f>
              <c:numCache>
                <c:formatCode>0%</c:formatCode>
                <c:ptCount val="30"/>
                <c:pt idx="0">
                  <c:v>0.34842758854603822</c:v>
                </c:pt>
                <c:pt idx="1">
                  <c:v>0.12966796601462158</c:v>
                </c:pt>
                <c:pt idx="2">
                  <c:v>0.18647310668913303</c:v>
                </c:pt>
                <c:pt idx="3">
                  <c:v>6.1330775967452442E-2</c:v>
                </c:pt>
                <c:pt idx="4">
                  <c:v>0.20606074477682515</c:v>
                </c:pt>
                <c:pt idx="5">
                  <c:v>0.24012959964545136</c:v>
                </c:pt>
                <c:pt idx="6">
                  <c:v>0.2821963670286966</c:v>
                </c:pt>
                <c:pt idx="7">
                  <c:v>0.14615252600197035</c:v>
                </c:pt>
                <c:pt idx="8">
                  <c:v>7.1419000509427177E-2</c:v>
                </c:pt>
                <c:pt idx="9">
                  <c:v>0.21618723488408567</c:v>
                </c:pt>
                <c:pt idx="10">
                  <c:v>0.22331589364818774</c:v>
                </c:pt>
                <c:pt idx="11">
                  <c:v>4.1588365792808515E-2</c:v>
                </c:pt>
                <c:pt idx="12">
                  <c:v>0.24864099194049058</c:v>
                </c:pt>
                <c:pt idx="13">
                  <c:v>0.14140134592948697</c:v>
                </c:pt>
                <c:pt idx="14">
                  <c:v>8.0283424321997407E-2</c:v>
                </c:pt>
                <c:pt idx="15">
                  <c:v>0.2166952558333072</c:v>
                </c:pt>
                <c:pt idx="16">
                  <c:v>0.1881167223008671</c:v>
                </c:pt>
                <c:pt idx="17">
                  <c:v>0.43641926463370073</c:v>
                </c:pt>
                <c:pt idx="18">
                  <c:v>0.16594643789515004</c:v>
                </c:pt>
                <c:pt idx="19">
                  <c:v>0.35191212362453239</c:v>
                </c:pt>
                <c:pt idx="20">
                  <c:v>0.19586730334114844</c:v>
                </c:pt>
                <c:pt idx="21">
                  <c:v>0.24509427796465527</c:v>
                </c:pt>
                <c:pt idx="22">
                  <c:v>4.0504721594669064E-2</c:v>
                </c:pt>
                <c:pt idx="23">
                  <c:v>0.10129584966116378</c:v>
                </c:pt>
                <c:pt idx="24">
                  <c:v>0.14266644873306095</c:v>
                </c:pt>
                <c:pt idx="25">
                  <c:v>0.28676138258145506</c:v>
                </c:pt>
                <c:pt idx="26">
                  <c:v>0.27994711609459144</c:v>
                </c:pt>
                <c:pt idx="27">
                  <c:v>2.8455636452448411E-2</c:v>
                </c:pt>
                <c:pt idx="28">
                  <c:v>3.433930154170272E-2</c:v>
                </c:pt>
                <c:pt idx="29">
                  <c:v>0.1096013338664943</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排出量比較シート!$CA$21:$CA$50</c:f>
              <c:numCache>
                <c:formatCode>0%</c:formatCode>
                <c:ptCount val="30"/>
                <c:pt idx="0">
                  <c:v>0.18852020273613998</c:v>
                </c:pt>
                <c:pt idx="1">
                  <c:v>0.23188208664863907</c:v>
                </c:pt>
                <c:pt idx="2">
                  <c:v>0.2441835768985785</c:v>
                </c:pt>
                <c:pt idx="3">
                  <c:v>7.090344893269826E-2</c:v>
                </c:pt>
                <c:pt idx="4">
                  <c:v>0.17645241609946385</c:v>
                </c:pt>
                <c:pt idx="5">
                  <c:v>0.38454627327816215</c:v>
                </c:pt>
                <c:pt idx="6">
                  <c:v>0.19632576574825436</c:v>
                </c:pt>
                <c:pt idx="7">
                  <c:v>0.2242831936893605</c:v>
                </c:pt>
                <c:pt idx="8">
                  <c:v>0.2620397866745755</c:v>
                </c:pt>
                <c:pt idx="9">
                  <c:v>0.38461304994818668</c:v>
                </c:pt>
                <c:pt idx="10">
                  <c:v>0.2055618510283603</c:v>
                </c:pt>
                <c:pt idx="11">
                  <c:v>4.1752716858499399E-2</c:v>
                </c:pt>
                <c:pt idx="12">
                  <c:v>0.22080795036745191</c:v>
                </c:pt>
                <c:pt idx="13">
                  <c:v>0.20225687512609211</c:v>
                </c:pt>
                <c:pt idx="14">
                  <c:v>9.2461776082206709E-2</c:v>
                </c:pt>
                <c:pt idx="15">
                  <c:v>0.15347702097242125</c:v>
                </c:pt>
                <c:pt idx="16">
                  <c:v>0.23351506543764827</c:v>
                </c:pt>
                <c:pt idx="17">
                  <c:v>0.18958572184712519</c:v>
                </c:pt>
                <c:pt idx="18">
                  <c:v>0.29066999238843388</c:v>
                </c:pt>
                <c:pt idx="19">
                  <c:v>0.14784099327829145</c:v>
                </c:pt>
                <c:pt idx="20">
                  <c:v>0.20053616860016774</c:v>
                </c:pt>
                <c:pt idx="21">
                  <c:v>0.24670607767903244</c:v>
                </c:pt>
                <c:pt idx="22">
                  <c:v>4.2301345111868255E-2</c:v>
                </c:pt>
                <c:pt idx="23">
                  <c:v>0.12678871700198505</c:v>
                </c:pt>
                <c:pt idx="24">
                  <c:v>0.17182176352583056</c:v>
                </c:pt>
                <c:pt idx="25">
                  <c:v>0.22843791484705109</c:v>
                </c:pt>
                <c:pt idx="26">
                  <c:v>0.41039643135727627</c:v>
                </c:pt>
                <c:pt idx="27">
                  <c:v>2.2452252435775668E-2</c:v>
                </c:pt>
                <c:pt idx="28">
                  <c:v>2.4713803417711854E-2</c:v>
                </c:pt>
                <c:pt idx="29">
                  <c:v>0.11226485613873195</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排出量比較シート!$CB$21:$CB$50</c:f>
              <c:numCache>
                <c:formatCode>0%</c:formatCode>
                <c:ptCount val="30"/>
                <c:pt idx="0">
                  <c:v>0.44980557001019178</c:v>
                </c:pt>
                <c:pt idx="1">
                  <c:v>0.39622418798301429</c:v>
                </c:pt>
                <c:pt idx="2">
                  <c:v>0.468118750200055</c:v>
                </c:pt>
                <c:pt idx="3">
                  <c:v>0.14441759080159552</c:v>
                </c:pt>
                <c:pt idx="4">
                  <c:v>0.40648518226072761</c:v>
                </c:pt>
                <c:pt idx="5">
                  <c:v>0.2395248874026627</c:v>
                </c:pt>
                <c:pt idx="6">
                  <c:v>0.50528175421336086</c:v>
                </c:pt>
                <c:pt idx="7">
                  <c:v>0.31064803220358911</c:v>
                </c:pt>
                <c:pt idx="8">
                  <c:v>0.55200560559226286</c:v>
                </c:pt>
                <c:pt idx="9">
                  <c:v>0.31683738509906845</c:v>
                </c:pt>
                <c:pt idx="10">
                  <c:v>0.50232754245356248</c:v>
                </c:pt>
                <c:pt idx="11">
                  <c:v>0.91531446636646085</c:v>
                </c:pt>
                <c:pt idx="12">
                  <c:v>0.45955643476065688</c:v>
                </c:pt>
                <c:pt idx="13">
                  <c:v>0.47781790486409181</c:v>
                </c:pt>
                <c:pt idx="14">
                  <c:v>0.81942399620481543</c:v>
                </c:pt>
                <c:pt idx="15">
                  <c:v>0.53785214728090947</c:v>
                </c:pt>
                <c:pt idx="16">
                  <c:v>0.41345873438947295</c:v>
                </c:pt>
                <c:pt idx="17">
                  <c:v>0.30960130815422215</c:v>
                </c:pt>
                <c:pt idx="18">
                  <c:v>0.41470409329664937</c:v>
                </c:pt>
                <c:pt idx="19">
                  <c:v>0.31664786688088875</c:v>
                </c:pt>
                <c:pt idx="20">
                  <c:v>0.36547309917568938</c:v>
                </c:pt>
                <c:pt idx="21">
                  <c:v>0.41227192496257808</c:v>
                </c:pt>
                <c:pt idx="22">
                  <c:v>0.90768221683948946</c:v>
                </c:pt>
                <c:pt idx="23">
                  <c:v>0.25624963837916964</c:v>
                </c:pt>
                <c:pt idx="24">
                  <c:v>0.46327821641112704</c:v>
                </c:pt>
                <c:pt idx="25">
                  <c:v>0.30571829297342079</c:v>
                </c:pt>
                <c:pt idx="26">
                  <c:v>0.30965645254813234</c:v>
                </c:pt>
                <c:pt idx="27">
                  <c:v>0.92772017768717385</c:v>
                </c:pt>
                <c:pt idx="28">
                  <c:v>0.93188303749175772</c:v>
                </c:pt>
                <c:pt idx="29">
                  <c:v>0.74401144093438198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排出量比較シート!$CH$21:$CH$50</c:f>
              <c:numCache>
                <c:formatCode>0%</c:formatCode>
                <c:ptCount val="30"/>
                <c:pt idx="0">
                  <c:v>0</c:v>
                </c:pt>
                <c:pt idx="1">
                  <c:v>1.6098296702352372E-2</c:v>
                </c:pt>
                <c:pt idx="2">
                  <c:v>0</c:v>
                </c:pt>
                <c:pt idx="3">
                  <c:v>1.6963082090311186E-2</c:v>
                </c:pt>
                <c:pt idx="4">
                  <c:v>4.0695985074758259E-2</c:v>
                </c:pt>
                <c:pt idx="5">
                  <c:v>4.5943867020360428E-2</c:v>
                </c:pt>
                <c:pt idx="6">
                  <c:v>1.3021350676186514E-2</c:v>
                </c:pt>
                <c:pt idx="7">
                  <c:v>2.5433255452573075E-2</c:v>
                </c:pt>
                <c:pt idx="8">
                  <c:v>0</c:v>
                </c:pt>
                <c:pt idx="9">
                  <c:v>7.1167023151952778E-3</c:v>
                </c:pt>
                <c:pt idx="10">
                  <c:v>0</c:v>
                </c:pt>
                <c:pt idx="11">
                  <c:v>1.344450982231186E-3</c:v>
                </c:pt>
                <c:pt idx="12">
                  <c:v>0</c:v>
                </c:pt>
                <c:pt idx="13">
                  <c:v>2.1270557967090709E-2</c:v>
                </c:pt>
                <c:pt idx="14">
                  <c:v>2.5283551800237892E-3</c:v>
                </c:pt>
                <c:pt idx="15">
                  <c:v>8.807577640203474E-3</c:v>
                </c:pt>
                <c:pt idx="16">
                  <c:v>0</c:v>
                </c:pt>
                <c:pt idx="17">
                  <c:v>0</c:v>
                </c:pt>
                <c:pt idx="18">
                  <c:v>3.5090250764898856E-2</c:v>
                </c:pt>
                <c:pt idx="19">
                  <c:v>3.3854919401772418E-2</c:v>
                </c:pt>
                <c:pt idx="20">
                  <c:v>0</c:v>
                </c:pt>
                <c:pt idx="21">
                  <c:v>3.6902843715422962E-2</c:v>
                </c:pt>
                <c:pt idx="22">
                  <c:v>8.1859606581379842E-4</c:v>
                </c:pt>
                <c:pt idx="23">
                  <c:v>9.775838354684676E-3</c:v>
                </c:pt>
                <c:pt idx="24">
                  <c:v>0</c:v>
                </c:pt>
                <c:pt idx="25">
                  <c:v>0</c:v>
                </c:pt>
                <c:pt idx="26">
                  <c:v>0</c:v>
                </c:pt>
                <c:pt idx="27">
                  <c:v>1.6569938832611518E-3</c:v>
                </c:pt>
                <c:pt idx="28">
                  <c:v>5.0143748937490993E-3</c:v>
                </c:pt>
                <c:pt idx="29">
                  <c:v>1.0572618089560448E-2</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5.7449914862210065E-2</c:v>
                      </c:pt>
                      <c:pt idx="2">
                        <c:v>0</c:v>
                      </c:pt>
                      <c:pt idx="3">
                        <c:v>0.53013751978345136</c:v>
                      </c:pt>
                      <c:pt idx="4">
                        <c:v>1.25165300656598E-2</c:v>
                      </c:pt>
                      <c:pt idx="5">
                        <c:v>0</c:v>
                      </c:pt>
                      <c:pt idx="6">
                        <c:v>0</c:v>
                      </c:pt>
                      <c:pt idx="7">
                        <c:v>0</c:v>
                      </c:pt>
                      <c:pt idx="8">
                        <c:v>0</c:v>
                      </c:pt>
                      <c:pt idx="9">
                        <c:v>0</c:v>
                      </c:pt>
                      <c:pt idx="10">
                        <c:v>4.1817823663789028E-2</c:v>
                      </c:pt>
                      <c:pt idx="11">
                        <c:v>0</c:v>
                      </c:pt>
                      <c:pt idx="12">
                        <c:v>0</c:v>
                      </c:pt>
                      <c:pt idx="13">
                        <c:v>0</c:v>
                      </c:pt>
                      <c:pt idx="14">
                        <c:v>0</c:v>
                      </c:pt>
                      <c:pt idx="15">
                        <c:v>0</c:v>
                      </c:pt>
                      <c:pt idx="16">
                        <c:v>0</c:v>
                      </c:pt>
                      <c:pt idx="17">
                        <c:v>0</c:v>
                      </c:pt>
                      <c:pt idx="18">
                        <c:v>0</c:v>
                      </c:pt>
                      <c:pt idx="19">
                        <c:v>4.7113606618268487E-2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4.4881274997329926E-3</c:v>
                      </c:pt>
                      <c:pt idx="1">
                        <c:v>1.2800308776716885E-2</c:v>
                      </c:pt>
                      <c:pt idx="2">
                        <c:v>1.1561210285001249E-2</c:v>
                      </c:pt>
                      <c:pt idx="3">
                        <c:v>1.9639807744386454E-2</c:v>
                      </c:pt>
                      <c:pt idx="4">
                        <c:v>2.2724754397840566E-2</c:v>
                      </c:pt>
                      <c:pt idx="5">
                        <c:v>8.155013586747837E-3</c:v>
                      </c:pt>
                      <c:pt idx="6">
                        <c:v>3.1747623335016142E-3</c:v>
                      </c:pt>
                      <c:pt idx="7">
                        <c:v>5.0773934317645307E-3</c:v>
                      </c:pt>
                      <c:pt idx="8">
                        <c:v>1.5536554656853326E-2</c:v>
                      </c:pt>
                      <c:pt idx="9">
                        <c:v>2.0294523943366762E-2</c:v>
                      </c:pt>
                      <c:pt idx="10">
                        <c:v>2.2371842122714076E-3</c:v>
                      </c:pt>
                      <c:pt idx="11">
                        <c:v>0</c:v>
                      </c:pt>
                      <c:pt idx="12">
                        <c:v>3.1329041944193156E-2</c:v>
                      </c:pt>
                      <c:pt idx="13">
                        <c:v>1.3643761355372395E-2</c:v>
                      </c:pt>
                      <c:pt idx="14">
                        <c:v>5.3024482109565617E-3</c:v>
                      </c:pt>
                      <c:pt idx="15">
                        <c:v>3.0031639285512592E-2</c:v>
                      </c:pt>
                      <c:pt idx="16">
                        <c:v>1.1836513183588531E-2</c:v>
                      </c:pt>
                      <c:pt idx="17">
                        <c:v>7.5221051289382952E-3</c:v>
                      </c:pt>
                      <c:pt idx="18">
                        <c:v>2.7417827693028414E-3</c:v>
                      </c:pt>
                      <c:pt idx="19">
                        <c:v>2.6429939784845695E-2</c:v>
                      </c:pt>
                      <c:pt idx="20">
                        <c:v>3.7184534886766311E-2</c:v>
                      </c:pt>
                      <c:pt idx="21">
                        <c:v>1.0345290038571356E-2</c:v>
                      </c:pt>
                      <c:pt idx="22">
                        <c:v>0</c:v>
                      </c:pt>
                      <c:pt idx="23">
                        <c:v>3.7071688840764512E-2</c:v>
                      </c:pt>
                      <c:pt idx="24">
                        <c:v>2.9740992117329591E-2</c:v>
                      </c:pt>
                      <c:pt idx="25">
                        <c:v>7.1070501698147371E-3</c:v>
                      </c:pt>
                      <c:pt idx="26">
                        <c:v>0</c:v>
                      </c:pt>
                      <c:pt idx="27">
                        <c:v>2.3774526169408521E-3</c:v>
                      </c:pt>
                      <c:pt idx="28">
                        <c:v>4.0494826550785514E-3</c:v>
                      </c:pt>
                      <c:pt idx="29">
                        <c:v>2.354975097083124E-2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8.7585112078969827E-3</c:v>
                      </c:pt>
                      <c:pt idx="1">
                        <c:v>0.15587723901244568</c:v>
                      </c:pt>
                      <c:pt idx="2">
                        <c:v>8.9663355927232138E-2</c:v>
                      </c:pt>
                      <c:pt idx="3">
                        <c:v>0.15660777468010467</c:v>
                      </c:pt>
                      <c:pt idx="4">
                        <c:v>0.13506438732472487</c:v>
                      </c:pt>
                      <c:pt idx="5">
                        <c:v>8.1700359066615547E-2</c:v>
                      </c:pt>
                      <c:pt idx="6">
                        <c:v>0</c:v>
                      </c:pt>
                      <c:pt idx="7">
                        <c:v>0.28840559922074238</c:v>
                      </c:pt>
                      <c:pt idx="8">
                        <c:v>9.8999052566881074E-2</c:v>
                      </c:pt>
                      <c:pt idx="9">
                        <c:v>5.4951103810097116E-2</c:v>
                      </c:pt>
                      <c:pt idx="10">
                        <c:v>2.4739704993829111E-2</c:v>
                      </c:pt>
                      <c:pt idx="11">
                        <c:v>0</c:v>
                      </c:pt>
                      <c:pt idx="12">
                        <c:v>3.9665580987207461E-2</c:v>
                      </c:pt>
                      <c:pt idx="13">
                        <c:v>0.1436095547578661</c:v>
                      </c:pt>
                      <c:pt idx="14">
                        <c:v>0</c:v>
                      </c:pt>
                      <c:pt idx="15">
                        <c:v>5.3136358987645869E-2</c:v>
                      </c:pt>
                      <c:pt idx="16">
                        <c:v>0.15307296468842316</c:v>
                      </c:pt>
                      <c:pt idx="17">
                        <c:v>5.6871600236013578E-2</c:v>
                      </c:pt>
                      <c:pt idx="18">
                        <c:v>9.0847442885564914E-2</c:v>
                      </c:pt>
                      <c:pt idx="19">
                        <c:v>7.6200550411400864E-2</c:v>
                      </c:pt>
                      <c:pt idx="20">
                        <c:v>0.20093889399622802</c:v>
                      </c:pt>
                      <c:pt idx="21">
                        <c:v>4.8679585639739995E-2</c:v>
                      </c:pt>
                      <c:pt idx="22">
                        <c:v>8.6931203881592586E-3</c:v>
                      </c:pt>
                      <c:pt idx="23">
                        <c:v>0.46881826776223234</c:v>
                      </c:pt>
                      <c:pt idx="24">
                        <c:v>0.19249257921265192</c:v>
                      </c:pt>
                      <c:pt idx="25">
                        <c:v>0.1719753594282584</c:v>
                      </c:pt>
                      <c:pt idx="26">
                        <c:v>0</c:v>
                      </c:pt>
                      <c:pt idx="27">
                        <c:v>1.7337486924400108E-2</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0.26060277407171978</c:v>
                      </c:pt>
                      <c:pt idx="1">
                        <c:v>0.38783401396367406</c:v>
                      </c:pt>
                      <c:pt idx="2">
                        <c:v>0.45733362975773184</c:v>
                      </c:pt>
                      <c:pt idx="3">
                        <c:v>0.14170625184287258</c:v>
                      </c:pt>
                      <c:pt idx="4">
                        <c:v>0.39950844626597165</c:v>
                      </c:pt>
                      <c:pt idx="5">
                        <c:v>0.23054661950242575</c:v>
                      </c:pt>
                      <c:pt idx="6">
                        <c:v>0.27453370582387254</c:v>
                      </c:pt>
                      <c:pt idx="7">
                        <c:v>0.30347235916441806</c:v>
                      </c:pt>
                      <c:pt idx="8">
                        <c:v>0.54256994286637028</c:v>
                      </c:pt>
                      <c:pt idx="9">
                        <c:v>0.30906855110475112</c:v>
                      </c:pt>
                      <c:pt idx="10">
                        <c:v>0.27296126488187733</c:v>
                      </c:pt>
                      <c:pt idx="11">
                        <c:v>9.6273483640745672E-2</c:v>
                      </c:pt>
                      <c:pt idx="12">
                        <c:v>0.45018789983557317</c:v>
                      </c:pt>
                      <c:pt idx="13">
                        <c:v>0.46828700665368034</c:v>
                      </c:pt>
                      <c:pt idx="14">
                        <c:v>8.8498286487358788E-2</c:v>
                      </c:pt>
                      <c:pt idx="15">
                        <c:v>0.45105304539365021</c:v>
                      </c:pt>
                      <c:pt idx="16">
                        <c:v>0.40457851870102879</c:v>
                      </c:pt>
                      <c:pt idx="17">
                        <c:v>0.30078405531334923</c:v>
                      </c:pt>
                      <c:pt idx="18">
                        <c:v>0.40512548587543656</c:v>
                      </c:pt>
                      <c:pt idx="19">
                        <c:v>0.31069032018311643</c:v>
                      </c:pt>
                      <c:pt idx="20">
                        <c:v>0.35657276853320302</c:v>
                      </c:pt>
                      <c:pt idx="21">
                        <c:v>0.40379703008316481</c:v>
                      </c:pt>
                      <c:pt idx="22">
                        <c:v>9.0392630479479805E-2</c:v>
                      </c:pt>
                      <c:pt idx="23">
                        <c:v>0.25204639059527872</c:v>
                      </c:pt>
                      <c:pt idx="24">
                        <c:v>0.45618045277010394</c:v>
                      </c:pt>
                      <c:pt idx="25">
                        <c:v>0.29846532875736509</c:v>
                      </c:pt>
                      <c:pt idx="26">
                        <c:v>0.29729381724704956</c:v>
                      </c:pt>
                      <c:pt idx="27">
                        <c:v>6.4315599547851585E-2</c:v>
                      </c:pt>
                      <c:pt idx="28">
                        <c:v>5.0065539711457226E-2</c:v>
                      </c:pt>
                      <c:pt idx="29">
                        <c:v>0.47815002967005704</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6.2533454476949135E-2</c:v>
                      </c:pt>
                      <c:pt idx="1">
                        <c:v>0.12773687993581984</c:v>
                      </c:pt>
                      <c:pt idx="2">
                        <c:v>0.16307141723890842</c:v>
                      </c:pt>
                      <c:pt idx="3">
                        <c:v>4.3467869628442832E-2</c:v>
                      </c:pt>
                      <c:pt idx="4">
                        <c:v>0.12414137315713487</c:v>
                      </c:pt>
                      <c:pt idx="5">
                        <c:v>0.12288655273832959</c:v>
                      </c:pt>
                      <c:pt idx="6">
                        <c:v>8.4378762258380313E-2</c:v>
                      </c:pt>
                      <c:pt idx="7">
                        <c:v>0.11702835431856137</c:v>
                      </c:pt>
                      <c:pt idx="8">
                        <c:v>0.14202994315372294</c:v>
                      </c:pt>
                      <c:pt idx="9">
                        <c:v>0.12107734898205243</c:v>
                      </c:pt>
                      <c:pt idx="10">
                        <c:v>6.3675810235719485E-2</c:v>
                      </c:pt>
                      <c:pt idx="11">
                        <c:v>1.4043380645182355E-2</c:v>
                      </c:pt>
                      <c:pt idx="12">
                        <c:v>0.13196311367667293</c:v>
                      </c:pt>
                      <c:pt idx="13">
                        <c:v>0.16796182988608616</c:v>
                      </c:pt>
                      <c:pt idx="14">
                        <c:v>2.2405146315954888E-2</c:v>
                      </c:pt>
                      <c:pt idx="15">
                        <c:v>6.5337590053542949E-2</c:v>
                      </c:pt>
                      <c:pt idx="16">
                        <c:v>0.1179501244756827</c:v>
                      </c:pt>
                      <c:pt idx="17">
                        <c:v>0.11666143999729699</c:v>
                      </c:pt>
                      <c:pt idx="18">
                        <c:v>0.13631544855056438</c:v>
                      </c:pt>
                      <c:pt idx="19">
                        <c:v>9.5641968054498289E-2</c:v>
                      </c:pt>
                      <c:pt idx="20">
                        <c:v>0.1340661410132522</c:v>
                      </c:pt>
                      <c:pt idx="21">
                        <c:v>0.13375528209965573</c:v>
                      </c:pt>
                      <c:pt idx="22">
                        <c:v>1.7071968889742762E-2</c:v>
                      </c:pt>
                      <c:pt idx="23">
                        <c:v>6.4301553910270259E-2</c:v>
                      </c:pt>
                      <c:pt idx="24">
                        <c:v>0.13002153680853543</c:v>
                      </c:pt>
                      <c:pt idx="25">
                        <c:v>7.6563199727841369E-2</c:v>
                      </c:pt>
                      <c:pt idx="26">
                        <c:v>7.9094532480537369E-2</c:v>
                      </c:pt>
                      <c:pt idx="27">
                        <c:v>9.0329788622630861E-3</c:v>
                      </c:pt>
                      <c:pt idx="28">
                        <c:v>7.320886452929499E-3</c:v>
                      </c:pt>
                      <c:pt idx="29">
                        <c:v>4.6091937034322579E-2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0.19806931959477062</c:v>
                      </c:pt>
                      <c:pt idx="1">
                        <c:v>0.26009713402785428</c:v>
                      </c:pt>
                      <c:pt idx="2">
                        <c:v>0.2942622125188234</c:v>
                      </c:pt>
                      <c:pt idx="3">
                        <c:v>9.8238382214429751E-2</c:v>
                      </c:pt>
                      <c:pt idx="4">
                        <c:v>0.27536707310883674</c:v>
                      </c:pt>
                      <c:pt idx="5">
                        <c:v>0.10766006676409619</c:v>
                      </c:pt>
                      <c:pt idx="6">
                        <c:v>0.19015494356549226</c:v>
                      </c:pt>
                      <c:pt idx="7">
                        <c:v>0.18644400484585669</c:v>
                      </c:pt>
                      <c:pt idx="8">
                        <c:v>0.40053999971264742</c:v>
                      </c:pt>
                      <c:pt idx="9">
                        <c:v>0.18799120212269871</c:v>
                      </c:pt>
                      <c:pt idx="10">
                        <c:v>0.20928545464615789</c:v>
                      </c:pt>
                      <c:pt idx="11">
                        <c:v>8.2230102995563312E-2</c:v>
                      </c:pt>
                      <c:pt idx="12">
                        <c:v>0.31822478615890015</c:v>
                      </c:pt>
                      <c:pt idx="13">
                        <c:v>0.30032517676759418</c:v>
                      </c:pt>
                      <c:pt idx="14">
                        <c:v>6.60931401714039E-2</c:v>
                      </c:pt>
                      <c:pt idx="15">
                        <c:v>0.38571545534010732</c:v>
                      </c:pt>
                      <c:pt idx="16">
                        <c:v>0.28662839422534614</c:v>
                      </c:pt>
                      <c:pt idx="17">
                        <c:v>0.1841226153160522</c:v>
                      </c:pt>
                      <c:pt idx="18">
                        <c:v>0.26881003732487213</c:v>
                      </c:pt>
                      <c:pt idx="19">
                        <c:v>0.21504835212861814</c:v>
                      </c:pt>
                      <c:pt idx="20">
                        <c:v>0.22250662751995079</c:v>
                      </c:pt>
                      <c:pt idx="21">
                        <c:v>0.27004174798350905</c:v>
                      </c:pt>
                      <c:pt idx="22">
                        <c:v>7.332066158973706E-2</c:v>
                      </c:pt>
                      <c:pt idx="23">
                        <c:v>0.18774483668500846</c:v>
                      </c:pt>
                      <c:pt idx="24">
                        <c:v>0.32615891596156854</c:v>
                      </c:pt>
                      <c:pt idx="25">
                        <c:v>0.22190212902952369</c:v>
                      </c:pt>
                      <c:pt idx="26">
                        <c:v>0.21819928476651218</c:v>
                      </c:pt>
                      <c:pt idx="27">
                        <c:v>5.52826206855885E-2</c:v>
                      </c:pt>
                      <c:pt idx="28">
                        <c:v>4.2744653258527728E-2</c:v>
                      </c:pt>
                      <c:pt idx="29">
                        <c:v>0.43205809263573447</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5.9526032807614955E-3</c:v>
                      </c:pt>
                      <c:pt idx="1">
                        <c:v>8.3901740193402016E-3</c:v>
                      </c:pt>
                      <c:pt idx="2">
                        <c:v>1.0785120442323212E-2</c:v>
                      </c:pt>
                      <c:pt idx="3">
                        <c:v>2.7113389587229289E-3</c:v>
                      </c:pt>
                      <c:pt idx="4">
                        <c:v>6.9767359947559525E-3</c:v>
                      </c:pt>
                      <c:pt idx="5">
                        <c:v>8.9782679002369595E-3</c:v>
                      </c:pt>
                      <c:pt idx="6">
                        <c:v>6.2932771274135553E-3</c:v>
                      </c:pt>
                      <c:pt idx="7">
                        <c:v>7.1756730391710696E-3</c:v>
                      </c:pt>
                      <c:pt idx="8">
                        <c:v>9.4356627258925154E-3</c:v>
                      </c:pt>
                      <c:pt idx="9">
                        <c:v>7.7688339943172979E-3</c:v>
                      </c:pt>
                      <c:pt idx="10">
                        <c:v>6.3305187308076464E-3</c:v>
                      </c:pt>
                      <c:pt idx="11">
                        <c:v>2.1876834871345087E-3</c:v>
                      </c:pt>
                      <c:pt idx="12">
                        <c:v>9.3685349250837869E-3</c:v>
                      </c:pt>
                      <c:pt idx="13">
                        <c:v>9.5308982104114967E-3</c:v>
                      </c:pt>
                      <c:pt idx="14">
                        <c:v>2.6132443847439409E-3</c:v>
                      </c:pt>
                      <c:pt idx="15">
                        <c:v>5.594617702105429E-3</c:v>
                      </c:pt>
                      <c:pt idx="16">
                        <c:v>8.880215688444144E-3</c:v>
                      </c:pt>
                      <c:pt idx="17">
                        <c:v>8.817252840872928E-3</c:v>
                      </c:pt>
                      <c:pt idx="18">
                        <c:v>9.5786074212128609E-3</c:v>
                      </c:pt>
                      <c:pt idx="19">
                        <c:v>5.9575466977723158E-3</c:v>
                      </c:pt>
                      <c:pt idx="20">
                        <c:v>8.9003306424862965E-3</c:v>
                      </c:pt>
                      <c:pt idx="21">
                        <c:v>8.4748948794132507E-3</c:v>
                      </c:pt>
                      <c:pt idx="22">
                        <c:v>2.3407836514707943E-3</c:v>
                      </c:pt>
                      <c:pt idx="23">
                        <c:v>4.2032477838909255E-3</c:v>
                      </c:pt>
                      <c:pt idx="24">
                        <c:v>7.0977636410230749E-3</c:v>
                      </c:pt>
                      <c:pt idx="25">
                        <c:v>7.2529642160557026E-3</c:v>
                      </c:pt>
                      <c:pt idx="26">
                        <c:v>1.2362635301082801E-2</c:v>
                      </c:pt>
                      <c:pt idx="27">
                        <c:v>9.998598476570347E-4</c:v>
                      </c:pt>
                      <c:pt idx="28">
                        <c:v>1.1409126670860906E-3</c:v>
                      </c:pt>
                      <c:pt idx="29">
                        <c:v>4.3301768341402263E-3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0.18325019265771056</c:v>
                      </c:pt>
                      <c:pt idx="1">
                        <c:v>0</c:v>
                      </c:pt>
                      <c:pt idx="2">
                        <c:v>0</c:v>
                      </c:pt>
                      <c:pt idx="3">
                        <c:v>0</c:v>
                      </c:pt>
                      <c:pt idx="4">
                        <c:v>0</c:v>
                      </c:pt>
                      <c:pt idx="5">
                        <c:v>0</c:v>
                      </c:pt>
                      <c:pt idx="6">
                        <c:v>0.22445477126207478</c:v>
                      </c:pt>
                      <c:pt idx="7">
                        <c:v>0</c:v>
                      </c:pt>
                      <c:pt idx="8">
                        <c:v>0</c:v>
                      </c:pt>
                      <c:pt idx="9">
                        <c:v>0</c:v>
                      </c:pt>
                      <c:pt idx="10">
                        <c:v>0.22303575884087751</c:v>
                      </c:pt>
                      <c:pt idx="11">
                        <c:v>0.81685329923858052</c:v>
                      </c:pt>
                      <c:pt idx="12">
                        <c:v>0</c:v>
                      </c:pt>
                      <c:pt idx="13">
                        <c:v>0</c:v>
                      </c:pt>
                      <c:pt idx="14">
                        <c:v>0.72831246533271277</c:v>
                      </c:pt>
                      <c:pt idx="15">
                        <c:v>8.1204484185153802E-2</c:v>
                      </c:pt>
                      <c:pt idx="16">
                        <c:v>0</c:v>
                      </c:pt>
                      <c:pt idx="17">
                        <c:v>0</c:v>
                      </c:pt>
                      <c:pt idx="18">
                        <c:v>0</c:v>
                      </c:pt>
                      <c:pt idx="19">
                        <c:v>0</c:v>
                      </c:pt>
                      <c:pt idx="20">
                        <c:v>0</c:v>
                      </c:pt>
                      <c:pt idx="21">
                        <c:v>0</c:v>
                      </c:pt>
                      <c:pt idx="22">
                        <c:v>0.81494880270853887</c:v>
                      </c:pt>
                      <c:pt idx="23">
                        <c:v>0</c:v>
                      </c:pt>
                      <c:pt idx="24">
                        <c:v>0</c:v>
                      </c:pt>
                      <c:pt idx="25">
                        <c:v>0</c:v>
                      </c:pt>
                      <c:pt idx="26">
                        <c:v>0</c:v>
                      </c:pt>
                      <c:pt idx="27">
                        <c:v>0.86240471829166532</c:v>
                      </c:pt>
                      <c:pt idx="28">
                        <c:v>0.88067658511321445</c:v>
                      </c:pt>
                      <c:pt idx="29">
                        <c:v>0.26153123443018472</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排出量比較シート!$BE$21:$BE$50</c:f>
              <c:numCache>
                <c:formatCode>#,##0_);[Red]\(#,##0\)</c:formatCode>
                <c:ptCount val="30"/>
                <c:pt idx="0">
                  <c:v>0.12006064661754723</c:v>
                </c:pt>
                <c:pt idx="1">
                  <c:v>1.3873224579219021</c:v>
                </c:pt>
                <c:pt idx="2">
                  <c:v>0.50470382385505952</c:v>
                </c:pt>
                <c:pt idx="3">
                  <c:v>12.780912897743317</c:v>
                </c:pt>
                <c:pt idx="4">
                  <c:v>1.2363767178351346</c:v>
                </c:pt>
                <c:pt idx="5">
                  <c:v>0.48093892717071157</c:v>
                </c:pt>
                <c:pt idx="6">
                  <c:v>2.1535440554867148E-2</c:v>
                </c:pt>
                <c:pt idx="7">
                  <c:v>1.7652743472595009</c:v>
                </c:pt>
                <c:pt idx="8">
                  <c:v>0.51460954367216505</c:v>
                </c:pt>
                <c:pt idx="9">
                  <c:v>0.39919347685361761</c:v>
                </c:pt>
                <c:pt idx="10">
                  <c:v>0.4414848633897912</c:v>
                </c:pt>
                <c:pt idx="11">
                  <c:v>0</c:v>
                </c:pt>
                <c:pt idx="12">
                  <c:v>0.31545637596382714</c:v>
                </c:pt>
                <c:pt idx="13">
                  <c:v>0.64986519141950139</c:v>
                </c:pt>
                <c:pt idx="14">
                  <c:v>7.7167948750114262E-2</c:v>
                </c:pt>
                <c:pt idx="15">
                  <c:v>0.49699237356841885</c:v>
                </c:pt>
                <c:pt idx="16">
                  <c:v>0.59675963070124971</c:v>
                </c:pt>
                <c:pt idx="17">
                  <c:v>0.22478196137036699</c:v>
                </c:pt>
                <c:pt idx="18">
                  <c:v>0.29784811433058389</c:v>
                </c:pt>
                <c:pt idx="19">
                  <c:v>0.70990232878272885</c:v>
                </c:pt>
                <c:pt idx="20">
                  <c:v>0.67360405640923593</c:v>
                </c:pt>
                <c:pt idx="21">
                  <c:v>0.16179973826781016</c:v>
                </c:pt>
                <c:pt idx="22">
                  <c:v>8.4086538512557402E-2</c:v>
                </c:pt>
                <c:pt idx="23">
                  <c:v>2.6754278707949459</c:v>
                </c:pt>
                <c:pt idx="24">
                  <c:v>0.65538623764083781</c:v>
                </c:pt>
                <c:pt idx="25">
                  <c:v>0.50081424003326702</c:v>
                </c:pt>
                <c:pt idx="26">
                  <c:v>0</c:v>
                </c:pt>
                <c:pt idx="27">
                  <c:v>0.3604116718027825</c:v>
                </c:pt>
                <c:pt idx="28">
                  <c:v>6.4248996459788307E-2</c:v>
                </c:pt>
                <c:pt idx="29">
                  <c:v>5.2910938261002148E-2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排出量比較シート!$BI$21:$BI$50</c:f>
              <c:numCache>
                <c:formatCode>#,##0_);[Red]\(#,##0\)</c:formatCode>
                <c:ptCount val="30"/>
                <c:pt idx="0">
                  <c:v>3.1579665229440308</c:v>
                </c:pt>
                <c:pt idx="1">
                  <c:v>0.79553044648310645</c:v>
                </c:pt>
                <c:pt idx="2">
                  <c:v>0.92975147747053433</c:v>
                </c:pt>
                <c:pt idx="3">
                  <c:v>1.1096826690439863</c:v>
                </c:pt>
                <c:pt idx="4">
                  <c:v>1.4959496335426739</c:v>
                </c:pt>
                <c:pt idx="5">
                  <c:v>1.2852617336632126</c:v>
                </c:pt>
                <c:pt idx="6">
                  <c:v>1.9142293024004335</c:v>
                </c:pt>
                <c:pt idx="7">
                  <c:v>0.87909456901284466</c:v>
                </c:pt>
                <c:pt idx="8">
                  <c:v>0.32088623051419418</c:v>
                </c:pt>
                <c:pt idx="9">
                  <c:v>1.1469175887202971</c:v>
                </c:pt>
                <c:pt idx="10">
                  <c:v>1.4331128467169021</c:v>
                </c:pt>
                <c:pt idx="11">
                  <c:v>0.76669794660128276</c:v>
                </c:pt>
                <c:pt idx="12">
                  <c:v>1.1048074205477143</c:v>
                </c:pt>
                <c:pt idx="13">
                  <c:v>0.58435532560260706</c:v>
                </c:pt>
                <c:pt idx="14">
                  <c:v>1.1683861731571612</c:v>
                </c:pt>
                <c:pt idx="15">
                  <c:v>1.2949198222120581</c:v>
                </c:pt>
                <c:pt idx="16">
                  <c:v>0.68073992579202602</c:v>
                </c:pt>
                <c:pt idx="17">
                  <c:v>1.5234280699984348</c:v>
                </c:pt>
                <c:pt idx="18">
                  <c:v>0.52812525438794466</c:v>
                </c:pt>
                <c:pt idx="19">
                  <c:v>1.6683344545954428</c:v>
                </c:pt>
                <c:pt idx="20">
                  <c:v>0.55406983960979828</c:v>
                </c:pt>
                <c:pt idx="21">
                  <c:v>0.67185554513909418</c:v>
                </c:pt>
                <c:pt idx="22">
                  <c:v>0.39179278328523703</c:v>
                </c:pt>
                <c:pt idx="23">
                  <c:v>0.5357088747108899</c:v>
                </c:pt>
                <c:pt idx="24">
                  <c:v>0.42073583443387702</c:v>
                </c:pt>
                <c:pt idx="25">
                  <c:v>0.80194467011440973</c:v>
                </c:pt>
                <c:pt idx="26">
                  <c:v>0.46064341501614703</c:v>
                </c:pt>
                <c:pt idx="27">
                  <c:v>0.52020162093490041</c:v>
                </c:pt>
                <c:pt idx="28">
                  <c:v>0.54482654973655253</c:v>
                </c:pt>
                <c:pt idx="29">
                  <c:v>0.24624928801652088</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排出量比較シート!$BJ$21:$BJ$50</c:f>
              <c:numCache>
                <c:formatCode>#,##0_);[Red]\(#,##0\)</c:formatCode>
                <c:ptCount val="30"/>
                <c:pt idx="0">
                  <c:v>1.7086491102029613</c:v>
                </c:pt>
                <c:pt idx="1">
                  <c:v>1.4226278516794593</c:v>
                </c:pt>
                <c:pt idx="2">
                  <c:v>1.2174948196362283</c:v>
                </c:pt>
                <c:pt idx="3">
                  <c:v>1.2828849336231349</c:v>
                </c:pt>
                <c:pt idx="4">
                  <c:v>1.2810005490740095</c:v>
                </c:pt>
                <c:pt idx="5">
                  <c:v>2.0582327651275056</c:v>
                </c:pt>
                <c:pt idx="6">
                  <c:v>1.3317412182464257</c:v>
                </c:pt>
                <c:pt idx="7">
                  <c:v>1.3490436524546598</c:v>
                </c:pt>
                <c:pt idx="8">
                  <c:v>1.1773471875967942</c:v>
                </c:pt>
                <c:pt idx="9">
                  <c:v>2.0404510565734881</c:v>
                </c:pt>
                <c:pt idx="10">
                  <c:v>1.3191776218478746</c:v>
                </c:pt>
                <c:pt idx="11">
                  <c:v>0.76972782339939261</c:v>
                </c:pt>
                <c:pt idx="12">
                  <c:v>0.98113452724753847</c:v>
                </c:pt>
                <c:pt idx="13">
                  <c:v>0.83584693867490822</c:v>
                </c:pt>
                <c:pt idx="14">
                  <c:v>1.3456209875492775</c:v>
                </c:pt>
                <c:pt idx="15">
                  <c:v>0.91714253709423654</c:v>
                </c:pt>
                <c:pt idx="16">
                  <c:v>0.84502337895886281</c:v>
                </c:pt>
                <c:pt idx="17">
                  <c:v>0.66179528205575699</c:v>
                </c:pt>
                <c:pt idx="18">
                  <c:v>0.92505850454033811</c:v>
                </c:pt>
                <c:pt idx="19">
                  <c:v>0.70088015254326586</c:v>
                </c:pt>
                <c:pt idx="20">
                  <c:v>0.56727713547336023</c:v>
                </c:pt>
                <c:pt idx="21">
                  <c:v>0.67627383097077753</c:v>
                </c:pt>
                <c:pt idx="22">
                  <c:v>0.40917110612283497</c:v>
                </c:pt>
                <c:pt idx="23">
                  <c:v>0.67052935671471736</c:v>
                </c:pt>
                <c:pt idx="24">
                  <c:v>0.5067174075819556</c:v>
                </c:pt>
                <c:pt idx="25">
                  <c:v>0.63883974409143207</c:v>
                </c:pt>
                <c:pt idx="26">
                  <c:v>0.67529330642212626</c:v>
                </c:pt>
                <c:pt idx="27">
                  <c:v>0.41045288620578757</c:v>
                </c:pt>
                <c:pt idx="28">
                  <c:v>0.39210862313513783</c:v>
                </c:pt>
                <c:pt idx="29">
                  <c:v>0.25223361722143373</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排出量比較シート!$BK$21:$BK$50</c:f>
              <c:numCache>
                <c:formatCode>#,##0_);[Red]\(#,##0\)</c:formatCode>
                <c:ptCount val="30"/>
                <c:pt idx="0">
                  <c:v>4.076803842811243</c:v>
                </c:pt>
                <c:pt idx="1">
                  <c:v>2.430888791283965</c:v>
                </c:pt>
                <c:pt idx="2">
                  <c:v>2.3340314716573816</c:v>
                </c:pt>
                <c:pt idx="3">
                  <c:v>2.6130061961496089</c:v>
                </c:pt>
                <c:pt idx="4">
                  <c:v>2.9509810813410735</c:v>
                </c:pt>
                <c:pt idx="5">
                  <c:v>1.2820250918386251</c:v>
                </c:pt>
                <c:pt idx="6">
                  <c:v>3.4274896947385289</c:v>
                </c:pt>
                <c:pt idx="7">
                  <c:v>1.8685205480541667</c:v>
                </c:pt>
                <c:pt idx="8">
                  <c:v>2.4801662966121354</c:v>
                </c:pt>
                <c:pt idx="9">
                  <c:v>1.6808872638993078</c:v>
                </c:pt>
                <c:pt idx="10">
                  <c:v>3.223648987044557</c:v>
                </c:pt>
                <c:pt idx="11">
                  <c:v>16.8741836443827</c:v>
                </c:pt>
                <c:pt idx="12">
                  <c:v>2.0419857374344077</c:v>
                </c:pt>
                <c:pt idx="13">
                  <c:v>1.9746306906784967</c:v>
                </c:pt>
                <c:pt idx="14">
                  <c:v>11.92529684930949</c:v>
                </c:pt>
                <c:pt idx="15">
                  <c:v>3.2140777805912495</c:v>
                </c:pt>
                <c:pt idx="16">
                  <c:v>1.4961873921883524</c:v>
                </c:pt>
                <c:pt idx="17">
                  <c:v>1.080739008499662</c:v>
                </c:pt>
                <c:pt idx="18">
                  <c:v>1.3197975656843903</c:v>
                </c:pt>
                <c:pt idx="19">
                  <c:v>1.5011547225215032</c:v>
                </c:pt>
                <c:pt idx="20">
                  <c:v>1.0338510715556921</c:v>
                </c:pt>
                <c:pt idx="21">
                  <c:v>1.1301250326669012</c:v>
                </c:pt>
                <c:pt idx="22">
                  <c:v>8.7797996893493568</c:v>
                </c:pt>
                <c:pt idx="23">
                  <c:v>1.3551908185810688</c:v>
                </c:pt>
                <c:pt idx="24">
                  <c:v>1.3662479769260867</c:v>
                </c:pt>
                <c:pt idx="25">
                  <c:v>0.85495875839163826</c:v>
                </c:pt>
                <c:pt idx="26">
                  <c:v>0.50952911311777926</c:v>
                </c:pt>
                <c:pt idx="27">
                  <c:v>16.9597872468376</c:v>
                </c:pt>
                <c:pt idx="28">
                  <c:v>14.785234331515692</c:v>
                </c:pt>
                <c:pt idx="29">
                  <c:v>1.6716246157132426</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排出量比較シート!$BQ$21:$BQ$50</c:f>
              <c:numCache>
                <c:formatCode>#,##0_);[Red]\(#,##0\)</c:formatCode>
                <c:ptCount val="30"/>
                <c:pt idx="0">
                  <c:v>0</c:v>
                </c:pt>
                <c:pt idx="1">
                  <c:v>9.8765219790644357E-2</c:v>
                </c:pt>
                <c:pt idx="2">
                  <c:v>0</c:v>
                </c:pt>
                <c:pt idx="3">
                  <c:v>0.30691994210505757</c:v>
                </c:pt>
                <c:pt idx="4">
                  <c:v>0.29544270562148128</c:v>
                </c:pt>
                <c:pt idx="5">
                  <c:v>0.24590843554883299</c:v>
                </c:pt>
                <c:pt idx="6">
                  <c:v>8.8328036549999989E-2</c:v>
                </c:pt>
                <c:pt idx="7">
                  <c:v>0.1529787910772879</c:v>
                </c:pt>
                <c:pt idx="8">
                  <c:v>0</c:v>
                </c:pt>
                <c:pt idx="9">
                  <c:v>3.7755564353095752E-2</c:v>
                </c:pt>
                <c:pt idx="10">
                  <c:v>0</c:v>
                </c:pt>
                <c:pt idx="11">
                  <c:v>2.4785484779999999E-2</c:v>
                </c:pt>
                <c:pt idx="12">
                  <c:v>0</c:v>
                </c:pt>
                <c:pt idx="13">
                  <c:v>8.7902726419638935E-2</c:v>
                </c:pt>
                <c:pt idx="14">
                  <c:v>3.6795829999999988E-2</c:v>
                </c:pt>
                <c:pt idx="15">
                  <c:v>5.2632009999999993E-2</c:v>
                </c:pt>
                <c:pt idx="16">
                  <c:v>0</c:v>
                </c:pt>
                <c:pt idx="17">
                  <c:v>0</c:v>
                </c:pt>
                <c:pt idx="18">
                  <c:v>0.11167487441615399</c:v>
                </c:pt>
                <c:pt idx="19">
                  <c:v>0.16049838781851861</c:v>
                </c:pt>
                <c:pt idx="20">
                  <c:v>0</c:v>
                </c:pt>
                <c:pt idx="21">
                  <c:v>0.1011585435102802</c:v>
                </c:pt>
                <c:pt idx="22">
                  <c:v>7.9180899999999992E-3</c:v>
                </c:pt>
                <c:pt idx="23">
                  <c:v>5.1700078353274531E-2</c:v>
                </c:pt>
                <c:pt idx="24">
                  <c:v>0</c:v>
                </c:pt>
                <c:pt idx="25">
                  <c:v>0</c:v>
                </c:pt>
                <c:pt idx="26">
                  <c:v>0</c:v>
                </c:pt>
                <c:pt idx="27">
                  <c:v>3.0291745728199999E-2</c:v>
                </c:pt>
                <c:pt idx="28">
                  <c:v>7.9557954E-2</c:v>
                </c:pt>
                <c:pt idx="29">
                  <c:v>2.3754270000000001E-2</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排出量比較シート!$BR$21:$BR$50</c:f>
              <c:numCache>
                <c:formatCode>#,##0_);[Red]\(#,##0\)</c:formatCode>
                <c:ptCount val="30"/>
                <c:pt idx="0">
                  <c:v>9.0634801225757826</c:v>
                </c:pt>
                <c:pt idx="1">
                  <c:v>6.1351347671590775</c:v>
                </c:pt>
                <c:pt idx="2">
                  <c:v>4.9859815926192042</c:v>
                </c:pt>
                <c:pt idx="3">
                  <c:v>18.093406638665105</c:v>
                </c:pt>
                <c:pt idx="4">
                  <c:v>7.259750687414372</c:v>
                </c:pt>
                <c:pt idx="5">
                  <c:v>5.3523669533488878</c:v>
                </c:pt>
                <c:pt idx="6">
                  <c:v>6.7833236924902556</c:v>
                </c:pt>
                <c:pt idx="7">
                  <c:v>6.0149119078584601</c:v>
                </c:pt>
                <c:pt idx="8">
                  <c:v>4.493009258395289</c:v>
                </c:pt>
                <c:pt idx="9">
                  <c:v>5.3052049503998067</c:v>
                </c:pt>
                <c:pt idx="10">
                  <c:v>6.4174243189991245</c:v>
                </c:pt>
                <c:pt idx="11">
                  <c:v>18.435394899163377</c:v>
                </c:pt>
                <c:pt idx="12">
                  <c:v>4.4433840611934876</c:v>
                </c:pt>
                <c:pt idx="13">
                  <c:v>4.1326008727951518</c:v>
                </c:pt>
                <c:pt idx="14">
                  <c:v>14.553267788766044</c:v>
                </c:pt>
                <c:pt idx="15">
                  <c:v>5.9757645234659638</c:v>
                </c:pt>
                <c:pt idx="16">
                  <c:v>3.6187103276404908</c:v>
                </c:pt>
                <c:pt idx="17">
                  <c:v>3.4907443219242209</c:v>
                </c:pt>
                <c:pt idx="18">
                  <c:v>3.1825043133594111</c:v>
                </c:pt>
                <c:pt idx="19">
                  <c:v>4.740770046261459</c:v>
                </c:pt>
                <c:pt idx="20">
                  <c:v>2.828802103048087</c:v>
                </c:pt>
                <c:pt idx="21">
                  <c:v>2.7412126905548631</c:v>
                </c:pt>
                <c:pt idx="22">
                  <c:v>9.6727682072699874</c:v>
                </c:pt>
                <c:pt idx="23">
                  <c:v>5.2885569991548964</c:v>
                </c:pt>
                <c:pt idx="24">
                  <c:v>2.9490874565827569</c:v>
                </c:pt>
                <c:pt idx="25">
                  <c:v>2.7965574126307469</c:v>
                </c:pt>
                <c:pt idx="26">
                  <c:v>1.6454658345560524</c:v>
                </c:pt>
                <c:pt idx="27">
                  <c:v>18.281145171509269</c:v>
                </c:pt>
                <c:pt idx="28">
                  <c:v>15.865976454847171</c:v>
                </c:pt>
                <c:pt idx="29">
                  <c:v>2.2467727292121995</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0.35246297004147398</c:v>
                      </c:pt>
                      <c:pt idx="2">
                        <c:v>0</c:v>
                      </c:pt>
                      <c:pt idx="3">
                        <c:v>9.5919937198553527</c:v>
                      </c:pt>
                      <c:pt idx="4">
                        <c:v>9.0866887748216385E-2</c:v>
                      </c:pt>
                      <c:pt idx="5">
                        <c:v>0</c:v>
                      </c:pt>
                      <c:pt idx="6">
                        <c:v>0</c:v>
                      </c:pt>
                      <c:pt idx="7">
                        <c:v>0</c:v>
                      </c:pt>
                      <c:pt idx="8">
                        <c:v>0</c:v>
                      </c:pt>
                      <c:pt idx="9">
                        <c:v>0</c:v>
                      </c:pt>
                      <c:pt idx="10">
                        <c:v>0.26836271854761679</c:v>
                      </c:pt>
                      <c:pt idx="11">
                        <c:v>0</c:v>
                      </c:pt>
                      <c:pt idx="12">
                        <c:v>0</c:v>
                      </c:pt>
                      <c:pt idx="13">
                        <c:v>0</c:v>
                      </c:pt>
                      <c:pt idx="14">
                        <c:v>0</c:v>
                      </c:pt>
                      <c:pt idx="15">
                        <c:v>0</c:v>
                      </c:pt>
                      <c:pt idx="16">
                        <c:v>0</c:v>
                      </c:pt>
                      <c:pt idx="17">
                        <c:v>0</c:v>
                      </c:pt>
                      <c:pt idx="18">
                        <c:v>0</c:v>
                      </c:pt>
                      <c:pt idx="19">
                        <c:v>0.22335477502723289</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4.0678054381415724E-2</c:v>
                      </c:pt>
                      <c:pt idx="1">
                        <c:v>7.8531619406407238E-2</c:v>
                      </c:pt>
                      <c:pt idx="2">
                        <c:v>5.7643981669416054E-2</c:v>
                      </c:pt>
                      <c:pt idx="3">
                        <c:v>0.35535102782438821</c:v>
                      </c:pt>
                      <c:pt idx="4">
                        <c:v>0.16497605136104582</c:v>
                      </c:pt>
                      <c:pt idx="5">
                        <c:v>4.364862522582031E-2</c:v>
                      </c:pt>
                      <c:pt idx="6">
                        <c:v>2.1535440554867148E-2</c:v>
                      </c:pt>
                      <c:pt idx="7">
                        <c:v>3.0540074213602809E-2</c:v>
                      </c:pt>
                      <c:pt idx="8">
                        <c:v>6.9805883916806435E-2</c:v>
                      </c:pt>
                      <c:pt idx="9">
                        <c:v>0.10766660889035676</c:v>
                      </c:pt>
                      <c:pt idx="10">
                        <c:v>1.435696036991143E-2</c:v>
                      </c:pt>
                      <c:pt idx="11">
                        <c:v>0</c:v>
                      </c:pt>
                      <c:pt idx="12">
                        <c:v>0.1392069656272901</c:v>
                      </c:pt>
                      <c:pt idx="13">
                        <c:v>5.6384220085420725E-2</c:v>
                      </c:pt>
                      <c:pt idx="14">
                        <c:v>7.7167948750114262E-2</c:v>
                      </c:pt>
                      <c:pt idx="15">
                        <c:v>0.17946200462389286</c:v>
                      </c:pt>
                      <c:pt idx="16">
                        <c:v>4.2832912500704645E-2</c:v>
                      </c:pt>
                      <c:pt idx="17">
                        <c:v>2.6257745767758415E-2</c:v>
                      </c:pt>
                      <c:pt idx="18">
                        <c:v>8.7257354896008044E-3</c:v>
                      </c:pt>
                      <c:pt idx="19">
                        <c:v>0.12529826685649051</c:v>
                      </c:pt>
                      <c:pt idx="20">
                        <c:v>0.10518769048854951</c:v>
                      </c:pt>
                      <c:pt idx="21">
                        <c:v>2.8358640341202612E-2</c:v>
                      </c:pt>
                      <c:pt idx="22">
                        <c:v>0</c:v>
                      </c:pt>
                      <c:pt idx="23">
                        <c:v>0.19605573948931762</c:v>
                      </c:pt>
                      <c:pt idx="24">
                        <c:v>8.7708786799543345E-2</c:v>
                      </c:pt>
                      <c:pt idx="25">
                        <c:v>1.987527383433401E-2</c:v>
                      </c:pt>
                      <c:pt idx="26">
                        <c:v>0</c:v>
                      </c:pt>
                      <c:pt idx="27">
                        <c:v>4.3462556428680334E-2</c:v>
                      </c:pt>
                      <c:pt idx="28">
                        <c:v>6.4248996459788307E-2</c:v>
                      </c:pt>
                      <c:pt idx="29">
                        <c:v>5.2910938261002148E-2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7.9382592236131505E-2</c:v>
                      </c:pt>
                      <c:pt idx="1">
                        <c:v>0.95632786847402085</c:v>
                      </c:pt>
                      <c:pt idx="2">
                        <c:v>0.44705984218564349</c:v>
                      </c:pt>
                      <c:pt idx="3">
                        <c:v>2.8335681500635745</c:v>
                      </c:pt>
                      <c:pt idx="4">
                        <c:v>0.98053377872587233</c:v>
                      </c:pt>
                      <c:pt idx="5">
                        <c:v>0.43729030194489127</c:v>
                      </c:pt>
                      <c:pt idx="6">
                        <c:v>0</c:v>
                      </c:pt>
                      <c:pt idx="7">
                        <c:v>1.7347342730458981</c:v>
                      </c:pt>
                      <c:pt idx="8">
                        <c:v>0.44480365975535857</c:v>
                      </c:pt>
                      <c:pt idx="9">
                        <c:v>0.29152686796326088</c:v>
                      </c:pt>
                      <c:pt idx="10">
                        <c:v>0.15876518447226301</c:v>
                      </c:pt>
                      <c:pt idx="11">
                        <c:v>0</c:v>
                      </c:pt>
                      <c:pt idx="12">
                        <c:v>0.17624941033653707</c:v>
                      </c:pt>
                      <c:pt idx="13">
                        <c:v>0.59348097133408062</c:v>
                      </c:pt>
                      <c:pt idx="14">
                        <c:v>0</c:v>
                      </c:pt>
                      <c:pt idx="15">
                        <c:v>0.31753036894452602</c:v>
                      </c:pt>
                      <c:pt idx="16">
                        <c:v>0.55392671820054507</c:v>
                      </c:pt>
                      <c:pt idx="17">
                        <c:v>0.19852421560260858</c:v>
                      </c:pt>
                      <c:pt idx="18">
                        <c:v>0.28912237884098307</c:v>
                      </c:pt>
                      <c:pt idx="19">
                        <c:v>0.36124928689900554</c:v>
                      </c:pt>
                      <c:pt idx="20">
                        <c:v>0.56841636592068645</c:v>
                      </c:pt>
                      <c:pt idx="21">
                        <c:v>0.13344109792660755</c:v>
                      </c:pt>
                      <c:pt idx="22">
                        <c:v>8.4086538512557402E-2</c:v>
                      </c:pt>
                      <c:pt idx="23">
                        <c:v>2.4793721313056283</c:v>
                      </c:pt>
                      <c:pt idx="24">
                        <c:v>0.56767745084129451</c:v>
                      </c:pt>
                      <c:pt idx="25">
                        <c:v>0.480938966198933</c:v>
                      </c:pt>
                      <c:pt idx="26">
                        <c:v>0</c:v>
                      </c:pt>
                      <c:pt idx="27">
                        <c:v>0.31694911537410214</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2.3619680626871395</c:v>
                      </c:pt>
                      <c:pt idx="1">
                        <c:v>2.379413942955396</c:v>
                      </c:pt>
                      <c:pt idx="2">
                        <c:v>2.2802570596577771</c:v>
                      </c:pt>
                      <c:pt idx="3">
                        <c:v>2.5639488378341801</c:v>
                      </c:pt>
                      <c:pt idx="4">
                        <c:v>2.9003317174072354</c:v>
                      </c:pt>
                      <c:pt idx="5">
                        <c:v>1.2339701074310838</c:v>
                      </c:pt>
                      <c:pt idx="6">
                        <c:v>1.8622509911022247</c:v>
                      </c:pt>
                      <c:pt idx="7">
                        <c:v>1.8253595068439576</c:v>
                      </c:pt>
                      <c:pt idx="8">
                        <c:v>2.4377717766256048</c:v>
                      </c:pt>
                      <c:pt idx="9">
                        <c:v>1.6396720073338213</c:v>
                      </c:pt>
                      <c:pt idx="10">
                        <c:v>1.7517082593977213</c:v>
                      </c:pt>
                      <c:pt idx="11">
                        <c:v>1.7748396892352916</c:v>
                      </c:pt>
                      <c:pt idx="12">
                        <c:v>2.0003577386715561</c:v>
                      </c:pt>
                      <c:pt idx="13">
                        <c:v>1.9352432924156284</c:v>
                      </c:pt>
                      <c:pt idx="14">
                        <c:v>1.2879392620974679</c:v>
                      </c:pt>
                      <c:pt idx="15">
                        <c:v>2.6953867868646579</c:v>
                      </c:pt>
                      <c:pt idx="16">
                        <c:v>1.4640524639649044</c:v>
                      </c:pt>
                      <c:pt idx="17">
                        <c:v>1.0499602332104145</c:v>
                      </c:pt>
                      <c:pt idx="18">
                        <c:v>1.289313606250404</c:v>
                      </c:pt>
                      <c:pt idx="19">
                        <c:v>1.4729113635875004</c:v>
                      </c:pt>
                      <c:pt idx="20">
                        <c:v>1.0086737975164035</c:v>
                      </c:pt>
                      <c:pt idx="21">
                        <c:v>1.1068935432723352</c:v>
                      </c:pt>
                      <c:pt idx="22">
                        <c:v>0.87434696227341635</c:v>
                      </c:pt>
                      <c:pt idx="23">
                        <c:v>1.3329617030943901</c:v>
                      </c:pt>
                      <c:pt idx="24">
                        <c:v>1.3453160512025564</c:v>
                      </c:pt>
                      <c:pt idx="25">
                        <c:v>0.83467542754968216</c:v>
                      </c:pt>
                      <c:pt idx="26">
                        <c:v>0.48918681910477091</c:v>
                      </c:pt>
                      <c:pt idx="27">
                        <c:v>1.1757628121269308</c:v>
                      </c:pt>
                      <c:pt idx="28">
                        <c:v>0.79433867426119642</c:v>
                      </c:pt>
                      <c:pt idx="29">
                        <c:v>1.0742944471346882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0.38562488727483857</c:v>
                </c:pt>
                <c:pt idx="2">
                  <c:v>8.4210536996079319E-2</c:v>
                </c:pt>
                <c:pt idx="3">
                  <c:v>1.25462662498642</c:v>
                </c:pt>
                <c:pt idx="4">
                  <c:v>0.98818686824267821</c:v>
                </c:pt>
                <c:pt idx="5">
                  <c:v>1.5132077851993155</c:v>
                </c:pt>
                <c:pt idx="7">
                  <c:v>2.3474416602045576</c:v>
                </c:pt>
                <c:pt idx="8">
                  <c:v>5.2689296018528099E-2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1.7244620492573379</c:v>
                </c:pt>
                <c:pt idx="4">
                  <c:v>0.98818686824267821</c:v>
                </c:pt>
                <c:pt idx="5">
                  <c:v>1.5132077851993155</c:v>
                </c:pt>
                <c:pt idx="6">
                  <c:v>2.4001309562230855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135654.6199055</c:v>
                </c:pt>
                <c:pt idx="5">
                  <c:v>2119.7350000000001</c:v>
                </c:pt>
                <c:pt idx="6">
                  <c:v>8206.3080000000027</c:v>
                </c:pt>
                <c:pt idx="7">
                  <c:v>43654.911</c:v>
                </c:pt>
                <c:pt idx="8">
                  <c:v>31304.623</c:v>
                </c:pt>
                <c:pt idx="9">
                  <c:v>28739.281999999999</c:v>
                </c:pt>
                <c:pt idx="10">
                  <c:v>144.38399999999996</c:v>
                </c:pt>
                <c:pt idx="11">
                  <c:v>0</c:v>
                </c:pt>
                <c:pt idx="12">
                  <c:v>218613.87899999999</c:v>
                </c:pt>
                <c:pt idx="13">
                  <c:v>153482.70124393998</c:v>
                </c:pt>
                <c:pt idx="14">
                  <c:v>0</c:v>
                </c:pt>
                <c:pt idx="15">
                  <c:v>112730.65799999998</c:v>
                </c:pt>
                <c:pt idx="16">
                  <c:v>120134.93799999998</c:v>
                </c:pt>
                <c:pt idx="17">
                  <c:v>19257.496999999999</c:v>
                </c:pt>
                <c:pt idx="18">
                  <c:v>179466.2208408</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41849.467149580007</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407823.07904436003</c:v>
                </c:pt>
                <c:pt idx="68">
                  <c:v>8418.3130000000001</c:v>
                </c:pt>
                <c:pt idx="69">
                  <c:v>38016.972999999998</c:v>
                </c:pt>
                <c:pt idx="70">
                  <c:v>12521.759</c:v>
                </c:pt>
                <c:pt idx="71">
                  <c:v>24958.904706710004</c:v>
                </c:pt>
                <c:pt idx="72">
                  <c:v>51683.252</c:v>
                </c:pt>
                <c:pt idx="73">
                  <c:v>4784.7785781899984</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3808957.7689055004</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3786834.4872439397</c:v>
                </c:pt>
                <c:pt idx="14">
                  <c:v>339796.74800000002</c:v>
                </c:pt>
                <c:pt idx="15">
                  <c:v>138817.12</c:v>
                </c:pt>
                <c:pt idx="16">
                  <c:v>232252.527</c:v>
                </c:pt>
                <c:pt idx="17">
                  <c:v>114601.901</c:v>
                </c:pt>
                <c:pt idx="18">
                  <c:v>1722573.3908408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1433014.9341495798</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5207683.0420443593</c:v>
                </c:pt>
                <c:pt idx="68">
                  <c:v>120632.94099999999</c:v>
                </c:pt>
                <c:pt idx="69">
                  <c:v>1200152.558</c:v>
                </c:pt>
                <c:pt idx="70">
                  <c:v>543754.66099999985</c:v>
                </c:pt>
                <c:pt idx="71">
                  <c:v>804746.76270671003</c:v>
                </c:pt>
                <c:pt idx="72">
                  <c:v>343110.27099999995</c:v>
                </c:pt>
                <c:pt idx="73">
                  <c:v>542470.42957819009</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再エネ比較シート!$CO$13:$CO$42</c:f>
              <c:numCache>
                <c:formatCode>0.0%</c:formatCode>
                <c:ptCount val="30"/>
                <c:pt idx="0">
                  <c:v>1.7857142857142857E-3</c:v>
                </c:pt>
                <c:pt idx="1">
                  <c:v>6.8965517241379309E-2</c:v>
                </c:pt>
                <c:pt idx="2">
                  <c:v>2.3195876288659795E-2</c:v>
                </c:pt>
                <c:pt idx="3">
                  <c:v>4.7393364928909949E-2</c:v>
                </c:pt>
                <c:pt idx="4">
                  <c:v>2.6365348399246705E-2</c:v>
                </c:pt>
                <c:pt idx="5">
                  <c:v>2.1505376344086021E-3</c:v>
                </c:pt>
                <c:pt idx="6">
                  <c:v>0</c:v>
                </c:pt>
                <c:pt idx="7">
                  <c:v>3.4666666666666665E-2</c:v>
                </c:pt>
                <c:pt idx="8">
                  <c:v>0.42857142857142855</c:v>
                </c:pt>
                <c:pt idx="9">
                  <c:v>2.1598272138228943E-3</c:v>
                </c:pt>
                <c:pt idx="10">
                  <c:v>2.3980815347721821E-3</c:v>
                </c:pt>
                <c:pt idx="11">
                  <c:v>0</c:v>
                </c:pt>
                <c:pt idx="12">
                  <c:v>2.9498525073746312E-3</c:v>
                </c:pt>
                <c:pt idx="13">
                  <c:v>2.8653295128939827E-3</c:v>
                </c:pt>
                <c:pt idx="14">
                  <c:v>2.717391304347826E-3</c:v>
                </c:pt>
                <c:pt idx="15">
                  <c:v>0</c:v>
                </c:pt>
                <c:pt idx="16">
                  <c:v>3.3112582781456954E-3</c:v>
                </c:pt>
                <c:pt idx="17">
                  <c:v>5.0251256281407036E-3</c:v>
                </c:pt>
                <c:pt idx="18">
                  <c:v>3.7735849056603772E-2</c:v>
                </c:pt>
                <c:pt idx="19">
                  <c:v>9.9667774086378731E-3</c:v>
                </c:pt>
                <c:pt idx="20">
                  <c:v>0</c:v>
                </c:pt>
                <c:pt idx="21">
                  <c:v>2.5125628140703519E-2</c:v>
                </c:pt>
                <c:pt idx="22">
                  <c:v>0</c:v>
                </c:pt>
                <c:pt idx="23">
                  <c:v>9.2592592592592587E-3</c:v>
                </c:pt>
                <c:pt idx="24">
                  <c:v>1.9138755980861243E-2</c:v>
                </c:pt>
                <c:pt idx="25">
                  <c:v>0</c:v>
                </c:pt>
                <c:pt idx="26">
                  <c:v>0</c:v>
                </c:pt>
                <c:pt idx="27">
                  <c:v>0</c:v>
                </c:pt>
                <c:pt idx="28">
                  <c:v>6.1349693251533744E-3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再エネ比較シート!$CC$13:$CC$42</c:f>
              <c:numCache>
                <c:formatCode>0.0%</c:formatCode>
                <c:ptCount val="30"/>
                <c:pt idx="0">
                  <c:v>1.0187971012711526E-3</c:v>
                </c:pt>
                <c:pt idx="1">
                  <c:v>3.2164837182502327E-2</c:v>
                </c:pt>
                <c:pt idx="2">
                  <c:v>1.5560539702084569E-2</c:v>
                </c:pt>
                <c:pt idx="3">
                  <c:v>1.4464516259720782E-2</c:v>
                </c:pt>
                <c:pt idx="4">
                  <c:v>1.4830259197441402E-2</c:v>
                </c:pt>
                <c:pt idx="5">
                  <c:v>1.6166660244553534E-3</c:v>
                </c:pt>
                <c:pt idx="6">
                  <c:v>0</c:v>
                </c:pt>
                <c:pt idx="7">
                  <c:v>2.2198879371615271E-2</c:v>
                </c:pt>
                <c:pt idx="8">
                  <c:v>0.29873893169407628</c:v>
                </c:pt>
                <c:pt idx="9">
                  <c:v>9.5526503611792751E-4</c:v>
                </c:pt>
                <c:pt idx="10">
                  <c:v>1.6350015417243959E-3</c:v>
                </c:pt>
                <c:pt idx="11">
                  <c:v>0</c:v>
                </c:pt>
                <c:pt idx="12">
                  <c:v>1.560284715049323E-3</c:v>
                </c:pt>
                <c:pt idx="13">
                  <c:v>1.182410605381464E-3</c:v>
                </c:pt>
                <c:pt idx="14">
                  <c:v>1.7533222685411042E-3</c:v>
                </c:pt>
                <c:pt idx="15">
                  <c:v>0</c:v>
                </c:pt>
                <c:pt idx="16">
                  <c:v>9.390953913661407E-4</c:v>
                </c:pt>
                <c:pt idx="17">
                  <c:v>9.0383839712747274E-4</c:v>
                </c:pt>
                <c:pt idx="18">
                  <c:v>2.0504556268932744E-2</c:v>
                </c:pt>
                <c:pt idx="19">
                  <c:v>1.7043593593503014E-3</c:v>
                </c:pt>
                <c:pt idx="20">
                  <c:v>0</c:v>
                </c:pt>
                <c:pt idx="21">
                  <c:v>1.4524967393344825E-2</c:v>
                </c:pt>
                <c:pt idx="22">
                  <c:v>0</c:v>
                </c:pt>
                <c:pt idx="23">
                  <c:v>4.3878148777374516E-3</c:v>
                </c:pt>
                <c:pt idx="24">
                  <c:v>8.9951333791875882E-3</c:v>
                </c:pt>
                <c:pt idx="25">
                  <c:v>0</c:v>
                </c:pt>
                <c:pt idx="26">
                  <c:v>0</c:v>
                </c:pt>
                <c:pt idx="27">
                  <c:v>0</c:v>
                </c:pt>
                <c:pt idx="28">
                  <c:v>4.8603990820125786E-3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再エネ比較シート!$CD$13:$CD$42</c:f>
              <c:numCache>
                <c:formatCode>0.0%</c:formatCode>
                <c:ptCount val="30"/>
                <c:pt idx="0">
                  <c:v>0</c:v>
                </c:pt>
                <c:pt idx="1">
                  <c:v>0.51550100813718391</c:v>
                </c:pt>
                <c:pt idx="2">
                  <c:v>5.749629176842469E-2</c:v>
                </c:pt>
                <c:pt idx="3">
                  <c:v>4.9476853295935368E-2</c:v>
                </c:pt>
                <c:pt idx="4">
                  <c:v>2.7824296412420808E-2</c:v>
                </c:pt>
                <c:pt idx="5">
                  <c:v>0</c:v>
                </c:pt>
                <c:pt idx="6">
                  <c:v>8.215295520242491E-2</c:v>
                </c:pt>
                <c:pt idx="7">
                  <c:v>0.66927346696222245</c:v>
                </c:pt>
                <c:pt idx="8">
                  <c:v>0.90529513399643002</c:v>
                </c:pt>
                <c:pt idx="9">
                  <c:v>0</c:v>
                </c:pt>
                <c:pt idx="10">
                  <c:v>0</c:v>
                </c:pt>
                <c:pt idx="11">
                  <c:v>0</c:v>
                </c:pt>
                <c:pt idx="12">
                  <c:v>0</c:v>
                </c:pt>
                <c:pt idx="13">
                  <c:v>1.6863147224769E-2</c:v>
                </c:pt>
                <c:pt idx="14">
                  <c:v>0</c:v>
                </c:pt>
                <c:pt idx="15">
                  <c:v>0</c:v>
                </c:pt>
                <c:pt idx="16">
                  <c:v>0</c:v>
                </c:pt>
                <c:pt idx="17">
                  <c:v>0</c:v>
                </c:pt>
                <c:pt idx="18">
                  <c:v>0.1758370271404775</c:v>
                </c:pt>
                <c:pt idx="19">
                  <c:v>2.3191697148949764E-3</c:v>
                </c:pt>
                <c:pt idx="20">
                  <c:v>0.15123624101482031</c:v>
                </c:pt>
                <c:pt idx="21">
                  <c:v>0.82511448457819703</c:v>
                </c:pt>
                <c:pt idx="22">
                  <c:v>0</c:v>
                </c:pt>
                <c:pt idx="23">
                  <c:v>1.6419213553036646E-2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再エネ比較シート!$CF$13:$CF$42</c:f>
              <c:numCache>
                <c:formatCode>0.0%</c:formatCode>
                <c:ptCount val="30"/>
                <c:pt idx="0">
                  <c:v>0</c:v>
                </c:pt>
                <c:pt idx="1">
                  <c:v>0</c:v>
                </c:pt>
                <c:pt idx="2">
                  <c:v>0.10957774188097753</c:v>
                </c:pt>
                <c:pt idx="3">
                  <c:v>0.10411443158941308</c:v>
                </c:pt>
                <c:pt idx="4">
                  <c:v>0.14480796821902631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0.35586495358779008</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再エネ比較シート!$CI$13:$CI$42</c:f>
              <c:numCache>
                <c:formatCode>0.0%</c:formatCode>
                <c:ptCount val="30"/>
                <c:pt idx="0">
                  <c:v>1.0187971012711526E-3</c:v>
                </c:pt>
                <c:pt idx="1">
                  <c:v>0.54766584531968632</c:v>
                </c:pt>
                <c:pt idx="2">
                  <c:v>0.18263457335148678</c:v>
                </c:pt>
                <c:pt idx="3">
                  <c:v>0.16805580114506921</c:v>
                </c:pt>
                <c:pt idx="4">
                  <c:v>0.18746252382888851</c:v>
                </c:pt>
                <c:pt idx="5">
                  <c:v>1.6166660244553534E-3</c:v>
                </c:pt>
                <c:pt idx="6">
                  <c:v>8.215295520242491E-2</c:v>
                </c:pt>
                <c:pt idx="7">
                  <c:v>0.6914723463338377</c:v>
                </c:pt>
                <c:pt idx="8">
                  <c:v>1.2040340656905062</c:v>
                </c:pt>
                <c:pt idx="9">
                  <c:v>9.5526503611792751E-4</c:v>
                </c:pt>
                <c:pt idx="10">
                  <c:v>1.6350015417243959E-3</c:v>
                </c:pt>
                <c:pt idx="11">
                  <c:v>0</c:v>
                </c:pt>
                <c:pt idx="12">
                  <c:v>1.560284715049323E-3</c:v>
                </c:pt>
                <c:pt idx="13">
                  <c:v>1.8045557830150466E-2</c:v>
                </c:pt>
                <c:pt idx="14">
                  <c:v>1.7533222685411042E-3</c:v>
                </c:pt>
                <c:pt idx="15">
                  <c:v>0</c:v>
                </c:pt>
                <c:pt idx="16">
                  <c:v>9.390953913661407E-4</c:v>
                </c:pt>
                <c:pt idx="17">
                  <c:v>9.0383839712747274E-4</c:v>
                </c:pt>
                <c:pt idx="18">
                  <c:v>0.19634158340941024</c:v>
                </c:pt>
                <c:pt idx="19">
                  <c:v>4.023529074245278E-3</c:v>
                </c:pt>
                <c:pt idx="20">
                  <c:v>0.15123624101482031</c:v>
                </c:pt>
                <c:pt idx="21">
                  <c:v>0.83963945197154177</c:v>
                </c:pt>
                <c:pt idx="22">
                  <c:v>0</c:v>
                </c:pt>
                <c:pt idx="23">
                  <c:v>0.37667198201856411</c:v>
                </c:pt>
                <c:pt idx="24">
                  <c:v>8.9951333791875882E-3</c:v>
                </c:pt>
                <c:pt idx="25">
                  <c:v>0</c:v>
                </c:pt>
                <c:pt idx="26">
                  <c:v>0</c:v>
                </c:pt>
                <c:pt idx="27">
                  <c:v>0</c:v>
                </c:pt>
                <c:pt idx="28">
                  <c:v>4.8603990820125786E-3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再エネ比較シート!$BE$13:$BE$42</c:f>
              <c:numCache>
                <c:formatCode>#,##0_);[Red]\(#,##0\)</c:formatCode>
                <c:ptCount val="30"/>
                <c:pt idx="0">
                  <c:v>5.2</c:v>
                </c:pt>
                <c:pt idx="1">
                  <c:v>122.19999999999999</c:v>
                </c:pt>
                <c:pt idx="2">
                  <c:v>45.400000000000006</c:v>
                </c:pt>
                <c:pt idx="3">
                  <c:v>88.225000000000009</c:v>
                </c:pt>
                <c:pt idx="4">
                  <c:v>80.599999999999994</c:v>
                </c:pt>
                <c:pt idx="5">
                  <c:v>5</c:v>
                </c:pt>
                <c:pt idx="6">
                  <c:v>0</c:v>
                </c:pt>
                <c:pt idx="7">
                  <c:v>76.899999999999991</c:v>
                </c:pt>
                <c:pt idx="8">
                  <c:v>609.40000000000009</c:v>
                </c:pt>
                <c:pt idx="9">
                  <c:v>3</c:v>
                </c:pt>
                <c:pt idx="10">
                  <c:v>5</c:v>
                </c:pt>
                <c:pt idx="11">
                  <c:v>0</c:v>
                </c:pt>
                <c:pt idx="12">
                  <c:v>4.5</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再エネ比較シート!$BF$13:$BF$42</c:f>
              <c:numCache>
                <c:formatCode>#,##0_);[Red]\(#,##0\)</c:formatCode>
                <c:ptCount val="30"/>
                <c:pt idx="0">
                  <c:v>0</c:v>
                </c:pt>
                <c:pt idx="1">
                  <c:v>1776.9</c:v>
                </c:pt>
                <c:pt idx="2">
                  <c:v>152.19999999999999</c:v>
                </c:pt>
                <c:pt idx="3">
                  <c:v>273.8</c:v>
                </c:pt>
                <c:pt idx="4">
                  <c:v>137.19999999999999</c:v>
                </c:pt>
                <c:pt idx="5">
                  <c:v>0</c:v>
                </c:pt>
                <c:pt idx="6">
                  <c:v>247.2</c:v>
                </c:pt>
                <c:pt idx="7">
                  <c:v>2103.5</c:v>
                </c:pt>
                <c:pt idx="8">
                  <c:v>1675.5</c:v>
                </c:pt>
                <c:pt idx="9">
                  <c:v>0</c:v>
                </c:pt>
                <c:pt idx="10">
                  <c:v>0</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再エネ比較シート!$BH$13:$BH$42</c:f>
              <c:numCache>
                <c:formatCode>#,##0_);[Red]\(#,##0\)</c:formatCode>
                <c:ptCount val="30"/>
                <c:pt idx="0">
                  <c:v>0</c:v>
                </c:pt>
                <c:pt idx="1">
                  <c:v>0</c:v>
                </c:pt>
                <c:pt idx="2">
                  <c:v>73</c:v>
                </c:pt>
                <c:pt idx="3">
                  <c:v>145</c:v>
                </c:pt>
                <c:pt idx="4">
                  <c:v>179.7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再エネ比較シート!$BK$13:$BK$42</c:f>
              <c:numCache>
                <c:formatCode>#,##0_);[Red]\(#,##0\)</c:formatCode>
                <c:ptCount val="30"/>
                <c:pt idx="0">
                  <c:v>5.2</c:v>
                </c:pt>
                <c:pt idx="1">
                  <c:v>1899.1000000000001</c:v>
                </c:pt>
                <c:pt idx="2">
                  <c:v>270.60000000000002</c:v>
                </c:pt>
                <c:pt idx="3">
                  <c:v>507.02500000000003</c:v>
                </c:pt>
                <c:pt idx="4">
                  <c:v>397.5</c:v>
                </c:pt>
                <c:pt idx="5">
                  <c:v>5</c:v>
                </c:pt>
                <c:pt idx="6">
                  <c:v>247.2</c:v>
                </c:pt>
                <c:pt idx="7">
                  <c:v>2180.4</c:v>
                </c:pt>
                <c:pt idx="8">
                  <c:v>2284.9</c:v>
                </c:pt>
                <c:pt idx="9">
                  <c:v>3</c:v>
                </c:pt>
                <c:pt idx="10">
                  <c:v>5</c:v>
                </c:pt>
                <c:pt idx="11">
                  <c:v>0</c:v>
                </c:pt>
                <c:pt idx="12">
                  <c:v>4.5</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再エネ比較シート!$BO$13:$BO$42</c:f>
              <c:numCache>
                <c:formatCode>#,##0_);[Red]\(#,##0\)</c:formatCode>
                <c:ptCount val="30"/>
                <c:pt idx="0">
                  <c:v>6.2406239999999986</c:v>
                </c:pt>
                <c:pt idx="1">
                  <c:v>146.65466399999997</c:v>
                </c:pt>
                <c:pt idx="2">
                  <c:v>54.485448000000005</c:v>
                </c:pt>
                <c:pt idx="3">
                  <c:v>105.88058700000002</c:v>
                </c:pt>
                <c:pt idx="4">
                  <c:v>96.729671999999979</c:v>
                </c:pt>
                <c:pt idx="5">
                  <c:v>6.0006000000000004</c:v>
                </c:pt>
                <c:pt idx="6">
                  <c:v>0</c:v>
                </c:pt>
                <c:pt idx="7">
                  <c:v>92.28922799999998</c:v>
                </c:pt>
                <c:pt idx="8">
                  <c:v>731.35312799999997</c:v>
                </c:pt>
                <c:pt idx="9">
                  <c:v>3.6003599999999993</c:v>
                </c:pt>
                <c:pt idx="10">
                  <c:v>6.0006000000000004</c:v>
                </c:pt>
                <c:pt idx="11">
                  <c:v>0</c:v>
                </c:pt>
                <c:pt idx="12">
                  <c:v>5.4005399999999995</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再エネ比較シート!$BP$13:$BP$42</c:f>
              <c:numCache>
                <c:formatCode>#,##0_);[Red]\(#,##0\)</c:formatCode>
                <c:ptCount val="30"/>
                <c:pt idx="0">
                  <c:v>0</c:v>
                </c:pt>
                <c:pt idx="1">
                  <c:v>2350.4122440000006</c:v>
                </c:pt>
                <c:pt idx="2">
                  <c:v>201.32407199999997</c:v>
                </c:pt>
                <c:pt idx="3">
                  <c:v>362.17168800000002</c:v>
                </c:pt>
                <c:pt idx="4">
                  <c:v>181.48267199999998</c:v>
                </c:pt>
                <c:pt idx="5">
                  <c:v>0</c:v>
                </c:pt>
                <c:pt idx="6">
                  <c:v>326.98627199999999</c:v>
                </c:pt>
                <c:pt idx="7">
                  <c:v>2782.4256599999999</c:v>
                </c:pt>
                <c:pt idx="8">
                  <c:v>2216.2843800000001</c:v>
                </c:pt>
                <c:pt idx="9">
                  <c:v>0</c:v>
                </c:pt>
                <c:pt idx="10">
                  <c:v>0</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再エネ比較シート!$BR$13:$BR$42</c:f>
              <c:numCache>
                <c:formatCode>#,##0_);[Red]\(#,##0\)</c:formatCode>
                <c:ptCount val="30"/>
                <c:pt idx="0">
                  <c:v>0</c:v>
                </c:pt>
                <c:pt idx="1">
                  <c:v>0</c:v>
                </c:pt>
                <c:pt idx="2">
                  <c:v>383.68799999999999</c:v>
                </c:pt>
                <c:pt idx="3">
                  <c:v>762.12</c:v>
                </c:pt>
                <c:pt idx="4">
                  <c:v>944.50319999999999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根羽村</c:v>
                </c:pt>
                <c:pt idx="2">
                  <c:v>新庄村</c:v>
                </c:pt>
                <c:pt idx="3">
                  <c:v>馬路村</c:v>
                </c:pt>
                <c:pt idx="4">
                  <c:v>下北山村</c:v>
                </c:pt>
                <c:pt idx="5">
                  <c:v>神恵内村</c:v>
                </c:pt>
                <c:pt idx="6">
                  <c:v>渡嘉敷村</c:v>
                </c:pt>
                <c:pt idx="7">
                  <c:v>王滝村</c:v>
                </c:pt>
                <c:pt idx="8">
                  <c:v>北相木村</c:v>
                </c:pt>
                <c:pt idx="9">
                  <c:v>音威子府村</c:v>
                </c:pt>
                <c:pt idx="10">
                  <c:v>粟国村</c:v>
                </c:pt>
                <c:pt idx="11">
                  <c:v>十島村</c:v>
                </c:pt>
                <c:pt idx="12">
                  <c:v>小菅村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渡名喜村</c:v>
                </c:pt>
                <c:pt idx="27">
                  <c:v>利島村</c:v>
                </c:pt>
                <c:pt idx="28">
                  <c:v>御蔵島村</c:v>
                </c:pt>
                <c:pt idx="29">
                  <c:v>青ヶ島村</c:v>
                </c:pt>
              </c:strCache>
            </c:strRef>
          </c:cat>
          <c:val>
            <c:numRef>
              <c:f>再エネ比較シート!$BU$13:$BU$42</c:f>
              <c:numCache>
                <c:formatCode>#,##0_);[Red]\(#,##0\)</c:formatCode>
                <c:ptCount val="30"/>
                <c:pt idx="0">
                  <c:v>6.2406239999999986</c:v>
                </c:pt>
                <c:pt idx="1">
                  <c:v>2497.0669080000007</c:v>
                </c:pt>
                <c:pt idx="2">
                  <c:v>639.49751999999989</c:v>
                </c:pt>
                <c:pt idx="3">
                  <c:v>1230.1722749999999</c:v>
                </c:pt>
                <c:pt idx="4">
                  <c:v>1222.7155439999999</c:v>
                </c:pt>
                <c:pt idx="5">
                  <c:v>6.0006000000000004</c:v>
                </c:pt>
                <c:pt idx="6">
                  <c:v>326.98627199999999</c:v>
                </c:pt>
                <c:pt idx="7">
                  <c:v>2874.714888</c:v>
                </c:pt>
                <c:pt idx="8">
                  <c:v>2947.6375079999998</c:v>
                </c:pt>
                <c:pt idx="9">
                  <c:v>3.6003599999999993</c:v>
                </c:pt>
                <c:pt idx="10">
                  <c:v>6.0006000000000004</c:v>
                </c:pt>
                <c:pt idx="11">
                  <c:v>0</c:v>
                </c:pt>
                <c:pt idx="12">
                  <c:v>5.4005399999999995</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①CO2排出量の現状把握!$AX$43:$AX$45</c:f>
              <c:numCache>
                <c:formatCode>0%</c:formatCode>
                <c:ptCount val="3"/>
                <c:pt idx="0">
                  <c:v>0.44203583680298503</c:v>
                </c:pt>
                <c:pt idx="1">
                  <c:v>0.23067016843220295</c:v>
                </c:pt>
                <c:pt idx="2">
                  <c:v>0.26025735905728908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①CO2排出量の現状把握!$AY$43:$AY$45</c:f>
              <c:numCache>
                <c:formatCode>0%</c:formatCode>
                <c:ptCount val="3"/>
                <c:pt idx="0">
                  <c:v>0.19220740382343474</c:v>
                </c:pt>
                <c:pt idx="1">
                  <c:v>0.21712754363161405</c:v>
                </c:pt>
                <c:pt idx="2">
                  <c:v>0.1491380484103387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①CO2排出量の現状把握!$AZ$43:$AZ$45</c:f>
              <c:numCache>
                <c:formatCode>0%</c:formatCode>
                <c:ptCount val="3"/>
                <c:pt idx="0">
                  <c:v>0.1618007278049024</c:v>
                </c:pt>
                <c:pt idx="1">
                  <c:v>0.23900741318908594</c:v>
                </c:pt>
                <c:pt idx="2">
                  <c:v>0.22837467606231673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①CO2排出量の現状把握!$BA$43:$BA$45</c:f>
              <c:numCache>
                <c:formatCode>0%</c:formatCode>
                <c:ptCount val="3"/>
                <c:pt idx="0">
                  <c:v>0.18830241870300451</c:v>
                </c:pt>
                <c:pt idx="1">
                  <c:v>0.29879813208616401</c:v>
                </c:pt>
                <c:pt idx="2">
                  <c:v>0.36222991647005542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①CO2排出量の現状把握!$BB$43:$BB$45</c:f>
              <c:numCache>
                <c:formatCode>0%</c:formatCode>
                <c:ptCount val="3"/>
                <c:pt idx="0">
                  <c:v>1.5653612865673284E-2</c:v>
                </c:pt>
                <c:pt idx="1">
                  <c:v>1.4396742660933154E-2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317</c:v>
                </c:pt>
                <c:pt idx="1">
                  <c:v>333</c:v>
                </c:pt>
                <c:pt idx="2">
                  <c:v>333</c:v>
                </c:pt>
                <c:pt idx="3">
                  <c:v>333</c:v>
                </c:pt>
                <c:pt idx="4">
                  <c:v>333</c:v>
                </c:pt>
                <c:pt idx="5">
                  <c:v>333</c:v>
                </c:pt>
                <c:pt idx="6">
                  <c:v>268</c:v>
                </c:pt>
                <c:pt idx="7">
                  <c:v>268</c:v>
                </c:pt>
                <c:pt idx="8">
                  <c:v>268</c:v>
                </c:pt>
                <c:pt idx="9">
                  <c:v>268</c:v>
                </c:pt>
                <c:pt idx="10">
                  <c:v>268</c:v>
                </c:pt>
                <c:pt idx="11">
                  <c:v>268</c:v>
                </c:pt>
                <c:pt idx="12">
                  <c:v>238</c:v>
                </c:pt>
                <c:pt idx="13">
                  <c:v>238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7.8707706149671181E-2</c:v>
                </c:pt>
                <c:pt idx="1">
                  <c:v>8.6773591566167638E-2</c:v>
                </c:pt>
                <c:pt idx="2">
                  <c:v>7.7671482662629215E-2</c:v>
                </c:pt>
                <c:pt idx="3">
                  <c:v>5.8836152230701405E-2</c:v>
                </c:pt>
                <c:pt idx="4">
                  <c:v>7.3719837764599352E-2</c:v>
                </c:pt>
                <c:pt idx="5">
                  <c:v>7.9597149170718196E-2</c:v>
                </c:pt>
                <c:pt idx="6">
                  <c:v>5.87423656852517E-2</c:v>
                </c:pt>
                <c:pt idx="7">
                  <c:v>9.2081452149760878E-2</c:v>
                </c:pt>
                <c:pt idx="8">
                  <c:v>7.507638028926647E-2</c:v>
                </c:pt>
                <c:pt idx="9">
                  <c:v>0.12937913643536539</c:v>
                </c:pt>
                <c:pt idx="10">
                  <c:v>9.0713483304522211E-2</c:v>
                </c:pt>
                <c:pt idx="11">
                  <c:v>7.4720163746764282E-2</c:v>
                </c:pt>
                <c:pt idx="12">
                  <c:v>9.8765219790644357E-2</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1180</c:v>
                </c:pt>
                <c:pt idx="1">
                  <c:v>1157</c:v>
                </c:pt>
                <c:pt idx="2">
                  <c:v>1131</c:v>
                </c:pt>
                <c:pt idx="3">
                  <c:v>1090</c:v>
                </c:pt>
                <c:pt idx="4">
                  <c:v>1069</c:v>
                </c:pt>
                <c:pt idx="5">
                  <c:v>1041</c:v>
                </c:pt>
                <c:pt idx="6">
                  <c:v>1027</c:v>
                </c:pt>
                <c:pt idx="7">
                  <c:v>1004</c:v>
                </c:pt>
                <c:pt idx="8">
                  <c:v>976</c:v>
                </c:pt>
                <c:pt idx="9">
                  <c:v>952</c:v>
                </c:pt>
                <c:pt idx="10">
                  <c:v>912</c:v>
                </c:pt>
                <c:pt idx="11">
                  <c:v>895</c:v>
                </c:pt>
                <c:pt idx="12">
                  <c:v>873</c:v>
                </c:pt>
                <c:pt idx="13">
                  <c:v>883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根羽村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1850</v>
      </c>
      <c r="B9" s="80">
        <v>1</v>
      </c>
      <c r="C9" s="80">
        <v>1</v>
      </c>
      <c r="D9" s="80">
        <v>1</v>
      </c>
      <c r="E9" s="80">
        <v>1990</v>
      </c>
      <c r="F9" s="80" t="s">
        <v>562</v>
      </c>
      <c r="G9" s="80" t="s">
        <v>1851</v>
      </c>
      <c r="H9" s="80" t="s">
        <v>1852</v>
      </c>
      <c r="I9" s="177" t="s">
        <v>563</v>
      </c>
      <c r="J9" s="81">
        <v>0</v>
      </c>
      <c r="K9" s="81">
        <v>2.5695553092672022E-2</v>
      </c>
      <c r="L9" s="81">
        <v>0.47486023503599278</v>
      </c>
      <c r="M9" s="81">
        <v>1.80801994914074</v>
      </c>
      <c r="N9" s="81">
        <v>1.5529105430698404</v>
      </c>
      <c r="O9" s="81">
        <v>0.45950553528046811</v>
      </c>
      <c r="P9" s="81">
        <v>0.93900157852074739</v>
      </c>
      <c r="Q9" s="81">
        <v>5.2535619028720351E-2</v>
      </c>
      <c r="R9" s="81">
        <v>0.97400835384102324</v>
      </c>
      <c r="S9" s="81">
        <v>5.3728899916393846E-2</v>
      </c>
      <c r="T9" s="82"/>
      <c r="U9" s="81">
        <v>0</v>
      </c>
      <c r="V9" s="81">
        <v>6</v>
      </c>
      <c r="W9" s="81">
        <v>5</v>
      </c>
      <c r="X9" s="81">
        <v>392</v>
      </c>
      <c r="Y9" s="81">
        <v>357</v>
      </c>
      <c r="Z9" s="81">
        <v>189</v>
      </c>
      <c r="AA9" s="81">
        <v>228</v>
      </c>
      <c r="AB9" s="81">
        <v>853</v>
      </c>
      <c r="AC9" s="81">
        <v>168700</v>
      </c>
      <c r="AD9" s="81">
        <v>5.3728899916393846E-2</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1853</v>
      </c>
      <c r="B10" s="80">
        <v>2</v>
      </c>
      <c r="C10" s="80">
        <v>2</v>
      </c>
      <c r="D10" s="80">
        <v>1</v>
      </c>
      <c r="E10" s="80">
        <v>2005</v>
      </c>
      <c r="F10" s="80" t="s">
        <v>565</v>
      </c>
      <c r="G10" s="80" t="s">
        <v>1851</v>
      </c>
      <c r="H10" s="80" t="s">
        <v>1852</v>
      </c>
      <c r="I10" s="177"/>
      <c r="J10" s="81">
        <v>0</v>
      </c>
      <c r="K10" s="81">
        <v>8.6727004654896897E-2</v>
      </c>
      <c r="L10" s="81">
        <v>0.55201456389853243</v>
      </c>
      <c r="M10" s="81">
        <v>4.4522172904575283</v>
      </c>
      <c r="N10" s="81">
        <v>2.6922077501939614</v>
      </c>
      <c r="O10" s="81">
        <v>0.77316438113030239</v>
      </c>
      <c r="P10" s="81">
        <v>2.1874686259948861</v>
      </c>
      <c r="Q10" s="81">
        <v>6.1389224615095224E-2</v>
      </c>
      <c r="R10" s="81">
        <v>1.5382179822754627</v>
      </c>
      <c r="S10" s="81">
        <v>0.54407521408000004</v>
      </c>
      <c r="T10" s="82"/>
      <c r="U10" s="81">
        <v>0</v>
      </c>
      <c r="V10" s="81">
        <v>23</v>
      </c>
      <c r="W10" s="81">
        <v>6</v>
      </c>
      <c r="X10" s="81">
        <v>415</v>
      </c>
      <c r="Y10" s="81">
        <v>543</v>
      </c>
      <c r="Z10" s="81">
        <v>368</v>
      </c>
      <c r="AA10" s="81">
        <v>435</v>
      </c>
      <c r="AB10" s="81">
        <v>1042</v>
      </c>
      <c r="AC10" s="81">
        <v>272002</v>
      </c>
      <c r="AD10" s="81">
        <v>0.54407521408000004</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1854</v>
      </c>
      <c r="B11" s="80">
        <v>3</v>
      </c>
      <c r="C11" s="80">
        <v>3</v>
      </c>
      <c r="D11" s="80">
        <v>1</v>
      </c>
      <c r="E11" s="80">
        <v>2006</v>
      </c>
      <c r="F11" s="80" t="s">
        <v>566</v>
      </c>
      <c r="G11" s="80" t="s">
        <v>1851</v>
      </c>
      <c r="H11" s="80" t="s">
        <v>1852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1855</v>
      </c>
      <c r="B12" s="80">
        <v>4</v>
      </c>
      <c r="C12" s="80">
        <v>4</v>
      </c>
      <c r="D12" s="80">
        <v>1</v>
      </c>
      <c r="E12" s="80">
        <v>2007</v>
      </c>
      <c r="F12" s="80" t="s">
        <v>567</v>
      </c>
      <c r="G12" s="80" t="s">
        <v>1851</v>
      </c>
      <c r="H12" s="80" t="s">
        <v>1852</v>
      </c>
      <c r="I12" s="177"/>
      <c r="J12" s="81">
        <v>0</v>
      </c>
      <c r="K12" s="81">
        <v>4.8360003070542973E-2</v>
      </c>
      <c r="L12" s="81">
        <v>0.22596194961621546</v>
      </c>
      <c r="M12" s="81">
        <v>4.5271448339893361</v>
      </c>
      <c r="N12" s="81">
        <v>2.3421490839704586</v>
      </c>
      <c r="O12" s="81">
        <v>0.68109526920445729</v>
      </c>
      <c r="P12" s="81">
        <v>2.1957956064667474</v>
      </c>
      <c r="Q12" s="81">
        <v>6.3261983261238497E-2</v>
      </c>
      <c r="R12" s="81">
        <v>1.4921580605642084</v>
      </c>
      <c r="S12" s="81">
        <v>4.1921304E-2</v>
      </c>
      <c r="T12" s="82"/>
      <c r="U12" s="81">
        <v>0</v>
      </c>
      <c r="V12" s="81">
        <v>13</v>
      </c>
      <c r="W12" s="81">
        <v>3</v>
      </c>
      <c r="X12" s="81">
        <v>586</v>
      </c>
      <c r="Y12" s="81">
        <v>532</v>
      </c>
      <c r="Z12" s="81">
        <v>337</v>
      </c>
      <c r="AA12" s="81">
        <v>430</v>
      </c>
      <c r="AB12" s="81">
        <v>1017</v>
      </c>
      <c r="AC12" s="81">
        <v>271428</v>
      </c>
      <c r="AD12" s="81">
        <v>4.1921304E-2</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1856</v>
      </c>
      <c r="B13" s="80">
        <v>5</v>
      </c>
      <c r="C13" s="80">
        <v>5</v>
      </c>
      <c r="D13" s="80">
        <v>1</v>
      </c>
      <c r="E13" s="80">
        <v>2008</v>
      </c>
      <c r="F13" s="80" t="s">
        <v>84</v>
      </c>
      <c r="G13" s="80" t="s">
        <v>1851</v>
      </c>
      <c r="H13" s="80" t="s">
        <v>1852</v>
      </c>
      <c r="I13" s="177"/>
      <c r="J13" s="81">
        <v>0</v>
      </c>
      <c r="K13" s="81">
        <v>3.7438183426511042E-2</v>
      </c>
      <c r="L13" s="81">
        <v>0.20528189924161949</v>
      </c>
      <c r="M13" s="81">
        <v>5.0603049794155757</v>
      </c>
      <c r="N13" s="81">
        <v>2.4009022704459366</v>
      </c>
      <c r="O13" s="81">
        <v>0.61309254833230775</v>
      </c>
      <c r="P13" s="81">
        <v>2.0708768092416072</v>
      </c>
      <c r="Q13" s="81">
        <v>5.8077733913680832E-2</v>
      </c>
      <c r="R13" s="81">
        <v>1.4494809078288227</v>
      </c>
      <c r="S13" s="81">
        <v>0</v>
      </c>
      <c r="T13" s="82"/>
      <c r="U13" s="81">
        <v>0</v>
      </c>
      <c r="V13" s="81">
        <v>13</v>
      </c>
      <c r="W13" s="81">
        <v>3</v>
      </c>
      <c r="X13" s="81">
        <v>586</v>
      </c>
      <c r="Y13" s="81">
        <v>516</v>
      </c>
      <c r="Z13" s="81">
        <v>314</v>
      </c>
      <c r="AA13" s="81">
        <v>406</v>
      </c>
      <c r="AB13" s="81">
        <v>949</v>
      </c>
      <c r="AC13" s="81">
        <v>273787</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1857</v>
      </c>
      <c r="B14" s="80">
        <v>6</v>
      </c>
      <c r="C14" s="80">
        <v>6</v>
      </c>
      <c r="D14" s="80">
        <v>1</v>
      </c>
      <c r="E14" s="80">
        <v>2009</v>
      </c>
      <c r="F14" s="80" t="s">
        <v>85</v>
      </c>
      <c r="G14" s="80" t="s">
        <v>1851</v>
      </c>
      <c r="H14" s="80" t="s">
        <v>1852</v>
      </c>
      <c r="I14" s="177"/>
      <c r="J14" s="81">
        <v>0</v>
      </c>
      <c r="K14" s="81">
        <v>2.30841161334388E-2</v>
      </c>
      <c r="L14" s="81">
        <v>9.0156336449162516E-2</v>
      </c>
      <c r="M14" s="81">
        <v>4.3334069470489416</v>
      </c>
      <c r="N14" s="81">
        <v>2.061667680079462</v>
      </c>
      <c r="O14" s="81">
        <v>0.65278745056758758</v>
      </c>
      <c r="P14" s="81">
        <v>1.9824142944732102</v>
      </c>
      <c r="Q14" s="81">
        <v>5.2818185197916354E-2</v>
      </c>
      <c r="R14" s="81">
        <v>1.4172616334346657</v>
      </c>
      <c r="S14" s="81">
        <v>0</v>
      </c>
      <c r="T14" s="82"/>
      <c r="U14" s="81">
        <v>0</v>
      </c>
      <c r="V14" s="81">
        <v>8</v>
      </c>
      <c r="W14" s="81">
        <v>2</v>
      </c>
      <c r="X14" s="81">
        <v>560</v>
      </c>
      <c r="Y14" s="81">
        <v>497</v>
      </c>
      <c r="Z14" s="81">
        <v>330</v>
      </c>
      <c r="AA14" s="81">
        <v>399</v>
      </c>
      <c r="AB14" s="81">
        <v>906</v>
      </c>
      <c r="AC14" s="81">
        <v>261164</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1858</v>
      </c>
      <c r="B15" s="80">
        <v>7</v>
      </c>
      <c r="C15" s="80">
        <v>7</v>
      </c>
      <c r="D15" s="80">
        <v>1</v>
      </c>
      <c r="E15" s="80">
        <v>2010</v>
      </c>
      <c r="F15" s="80" t="s">
        <v>86</v>
      </c>
      <c r="G15" s="80" t="s">
        <v>1851</v>
      </c>
      <c r="H15" s="80" t="s">
        <v>1852</v>
      </c>
      <c r="I15" s="177"/>
      <c r="J15" s="81">
        <v>0</v>
      </c>
      <c r="K15" s="81">
        <v>2.4473398567852158E-2</v>
      </c>
      <c r="L15" s="81">
        <v>8.7899307406123534E-2</v>
      </c>
      <c r="M15" s="81">
        <v>4.4925280493185422</v>
      </c>
      <c r="N15" s="81">
        <v>2.1979253117435835</v>
      </c>
      <c r="O15" s="81">
        <v>0.62220218867347421</v>
      </c>
      <c r="P15" s="81">
        <v>1.982233407332155</v>
      </c>
      <c r="Q15" s="81">
        <v>5.4635463675291679E-2</v>
      </c>
      <c r="R15" s="81">
        <v>1.5292114359152158</v>
      </c>
      <c r="S15" s="81">
        <v>0</v>
      </c>
      <c r="T15" s="82"/>
      <c r="U15" s="81">
        <v>0</v>
      </c>
      <c r="V15" s="81">
        <v>8</v>
      </c>
      <c r="W15" s="81">
        <v>2</v>
      </c>
      <c r="X15" s="81">
        <v>560</v>
      </c>
      <c r="Y15" s="81">
        <v>502</v>
      </c>
      <c r="Z15" s="81">
        <v>316</v>
      </c>
      <c r="AA15" s="81">
        <v>389</v>
      </c>
      <c r="AB15" s="81">
        <v>898</v>
      </c>
      <c r="AC15" s="81">
        <v>267044</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1859</v>
      </c>
      <c r="B16" s="80">
        <v>8</v>
      </c>
      <c r="C16" s="80">
        <v>8</v>
      </c>
      <c r="D16" s="80">
        <v>1</v>
      </c>
      <c r="E16" s="80">
        <v>2011</v>
      </c>
      <c r="F16" s="80" t="s">
        <v>87</v>
      </c>
      <c r="G16" s="80" t="s">
        <v>1851</v>
      </c>
      <c r="H16" s="80" t="s">
        <v>1852</v>
      </c>
      <c r="I16" s="177"/>
      <c r="J16" s="81">
        <v>0</v>
      </c>
      <c r="K16" s="81">
        <v>2.7650415209816346E-2</v>
      </c>
      <c r="L16" s="81">
        <v>9.8680756441498832E-2</v>
      </c>
      <c r="M16" s="81">
        <v>4.3731138933865781</v>
      </c>
      <c r="N16" s="81">
        <v>2.2980469508725863</v>
      </c>
      <c r="O16" s="81">
        <v>0.6031908816458813</v>
      </c>
      <c r="P16" s="81">
        <v>1.9645376209403573</v>
      </c>
      <c r="Q16" s="81">
        <v>6.3020127562441519E-2</v>
      </c>
      <c r="R16" s="81">
        <v>1.5530135668840011</v>
      </c>
      <c r="S16" s="81">
        <v>8.3838599999999982E-3</v>
      </c>
      <c r="T16" s="82"/>
      <c r="U16" s="81">
        <v>0</v>
      </c>
      <c r="V16" s="81">
        <v>8</v>
      </c>
      <c r="W16" s="81">
        <v>2</v>
      </c>
      <c r="X16" s="81">
        <v>560</v>
      </c>
      <c r="Y16" s="81">
        <v>509</v>
      </c>
      <c r="Z16" s="81">
        <v>313</v>
      </c>
      <c r="AA16" s="81">
        <v>397</v>
      </c>
      <c r="AB16" s="81">
        <v>898</v>
      </c>
      <c r="AC16" s="81">
        <v>270752</v>
      </c>
      <c r="AD16" s="81">
        <v>8.3838599999999982E-3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1860</v>
      </c>
      <c r="B17" s="80">
        <v>9</v>
      </c>
      <c r="C17" s="80">
        <v>9</v>
      </c>
      <c r="D17" s="80">
        <v>1</v>
      </c>
      <c r="E17" s="80">
        <v>2012</v>
      </c>
      <c r="F17" s="80" t="s">
        <v>88</v>
      </c>
      <c r="G17" s="80" t="s">
        <v>1851</v>
      </c>
      <c r="H17" s="80" t="s">
        <v>1852</v>
      </c>
      <c r="I17" s="177"/>
      <c r="J17" s="81">
        <v>0</v>
      </c>
      <c r="K17" s="81">
        <v>2.4471423658383829E-2</v>
      </c>
      <c r="L17" s="81">
        <v>9.5209766564668452E-2</v>
      </c>
      <c r="M17" s="81">
        <v>4.5328606809535463</v>
      </c>
      <c r="N17" s="81">
        <v>2.0867028068554938</v>
      </c>
      <c r="O17" s="81">
        <v>0.59079640678716816</v>
      </c>
      <c r="P17" s="81">
        <v>1.9508320412348765</v>
      </c>
      <c r="Q17" s="81">
        <v>6.8927344671775706E-2</v>
      </c>
      <c r="R17" s="81">
        <v>1.549837905573261</v>
      </c>
      <c r="S17" s="81">
        <v>0</v>
      </c>
      <c r="T17" s="82"/>
      <c r="U17" s="81">
        <v>0</v>
      </c>
      <c r="V17" s="81">
        <v>8</v>
      </c>
      <c r="W17" s="81">
        <v>2</v>
      </c>
      <c r="X17" s="81">
        <v>560</v>
      </c>
      <c r="Y17" s="81">
        <v>531</v>
      </c>
      <c r="Z17" s="81">
        <v>309</v>
      </c>
      <c r="AA17" s="81">
        <v>392</v>
      </c>
      <c r="AB17" s="81">
        <v>904</v>
      </c>
      <c r="AC17" s="81">
        <v>263200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1861</v>
      </c>
      <c r="B18" s="80">
        <v>10</v>
      </c>
      <c r="C18" s="80">
        <v>10</v>
      </c>
      <c r="D18" s="80">
        <v>1</v>
      </c>
      <c r="E18" s="80">
        <v>2013</v>
      </c>
      <c r="F18" s="80" t="s">
        <v>89</v>
      </c>
      <c r="G18" s="80" t="s">
        <v>1851</v>
      </c>
      <c r="H18" s="80" t="s">
        <v>1852</v>
      </c>
      <c r="I18" s="177"/>
      <c r="J18" s="81">
        <v>0</v>
      </c>
      <c r="K18" s="81">
        <v>2.2735376294164191E-2</v>
      </c>
      <c r="L18" s="81">
        <v>8.5337123217678904E-2</v>
      </c>
      <c r="M18" s="81">
        <v>4.6788598114305797</v>
      </c>
      <c r="N18" s="81">
        <v>2.0640203452155004</v>
      </c>
      <c r="O18" s="81">
        <v>0.59482975200073507</v>
      </c>
      <c r="P18" s="81">
        <v>1.9332057480890541</v>
      </c>
      <c r="Q18" s="81">
        <v>6.9620594067748925E-2</v>
      </c>
      <c r="R18" s="81">
        <v>1.6697048819995479</v>
      </c>
      <c r="S18" s="81">
        <v>0</v>
      </c>
      <c r="T18" s="82"/>
      <c r="U18" s="81">
        <v>0</v>
      </c>
      <c r="V18" s="81">
        <v>8</v>
      </c>
      <c r="W18" s="81">
        <v>2</v>
      </c>
      <c r="X18" s="81">
        <v>560</v>
      </c>
      <c r="Y18" s="81">
        <v>525</v>
      </c>
      <c r="Z18" s="81">
        <v>325</v>
      </c>
      <c r="AA18" s="81">
        <v>387</v>
      </c>
      <c r="AB18" s="81">
        <v>900</v>
      </c>
      <c r="AC18" s="81">
        <v>276790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1862</v>
      </c>
      <c r="B19" s="80">
        <v>11</v>
      </c>
      <c r="C19" s="80">
        <v>11</v>
      </c>
      <c r="D19" s="80">
        <v>1</v>
      </c>
      <c r="E19" s="80">
        <v>2014</v>
      </c>
      <c r="F19" s="80" t="s">
        <v>90</v>
      </c>
      <c r="G19" s="80" t="s">
        <v>1851</v>
      </c>
      <c r="H19" s="80" t="s">
        <v>1852</v>
      </c>
      <c r="I19" s="177"/>
      <c r="J19" s="81">
        <v>0</v>
      </c>
      <c r="K19" s="81">
        <v>4.6483433172421242E-2</v>
      </c>
      <c r="L19" s="81">
        <v>9.5950350743436219E-2</v>
      </c>
      <c r="M19" s="81">
        <v>3.9937171089961727</v>
      </c>
      <c r="N19" s="81">
        <v>2.0655440600590591</v>
      </c>
      <c r="O19" s="81">
        <v>0.61517277394728576</v>
      </c>
      <c r="P19" s="81">
        <v>1.9281964802519145</v>
      </c>
      <c r="Q19" s="81">
        <v>6.761423399066753E-2</v>
      </c>
      <c r="R19" s="81">
        <v>1.5156134739696576</v>
      </c>
      <c r="S19" s="81">
        <v>0</v>
      </c>
      <c r="T19" s="82"/>
      <c r="U19" s="81">
        <v>0</v>
      </c>
      <c r="V19" s="81">
        <v>15</v>
      </c>
      <c r="W19" s="81">
        <v>2</v>
      </c>
      <c r="X19" s="81">
        <v>541</v>
      </c>
      <c r="Y19" s="81">
        <v>524</v>
      </c>
      <c r="Z19" s="81">
        <v>354</v>
      </c>
      <c r="AA19" s="81">
        <v>384</v>
      </c>
      <c r="AB19" s="81">
        <v>911</v>
      </c>
      <c r="AC19" s="81">
        <v>252036</v>
      </c>
      <c r="AD19" s="81">
        <v>0</v>
      </c>
      <c r="AE19" s="82"/>
      <c r="AF19" s="81">
        <v>0</v>
      </c>
      <c r="AG19" s="81">
        <v>29294.171790249358</v>
      </c>
      <c r="AH19" s="81">
        <v>22968.352539012452</v>
      </c>
      <c r="AI19" s="81">
        <v>3754899.4197644191</v>
      </c>
      <c r="AJ19" s="81">
        <v>2155643.8578849863</v>
      </c>
      <c r="AK19" s="81">
        <v>0</v>
      </c>
      <c r="AL19" s="81">
        <v>0</v>
      </c>
      <c r="AM19" s="81">
        <v>125066.68673116458</v>
      </c>
      <c r="AN19" s="81">
        <v>0</v>
      </c>
      <c r="AO19" s="81">
        <v>0</v>
      </c>
      <c r="AP19" s="82"/>
      <c r="AQ19" s="81">
        <v>0</v>
      </c>
      <c r="AR19" s="81">
        <v>0</v>
      </c>
      <c r="AS19" s="81">
        <v>0</v>
      </c>
      <c r="AT19" s="81">
        <v>0</v>
      </c>
      <c r="AU19" s="81">
        <v>0</v>
      </c>
      <c r="AV19" s="81">
        <v>0</v>
      </c>
      <c r="AW19" s="81" t="s">
        <v>564</v>
      </c>
      <c r="AX19" s="82"/>
      <c r="AY19" s="81">
        <v>0</v>
      </c>
      <c r="AZ19" s="81">
        <v>0</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1863</v>
      </c>
      <c r="B20" s="80">
        <v>12</v>
      </c>
      <c r="C20" s="80">
        <v>12</v>
      </c>
      <c r="D20" s="80">
        <v>1</v>
      </c>
      <c r="E20" s="80">
        <v>2015</v>
      </c>
      <c r="F20" s="80" t="s">
        <v>91</v>
      </c>
      <c r="G20" s="80" t="s">
        <v>1851</v>
      </c>
      <c r="H20" s="80" t="s">
        <v>1852</v>
      </c>
      <c r="I20" s="177"/>
      <c r="J20" s="81">
        <v>0</v>
      </c>
      <c r="K20" s="81">
        <v>4.6229542963061268E-2</v>
      </c>
      <c r="L20" s="81">
        <v>0.11020332050055497</v>
      </c>
      <c r="M20" s="81">
        <v>3.6156373007001275</v>
      </c>
      <c r="N20" s="81">
        <v>1.944839911519237</v>
      </c>
      <c r="O20" s="81">
        <v>0.62135064256473194</v>
      </c>
      <c r="P20" s="81">
        <v>1.9648906887556126</v>
      </c>
      <c r="Q20" s="81">
        <v>6.6118320977076608E-2</v>
      </c>
      <c r="R20" s="81">
        <v>1.4965313346452742</v>
      </c>
      <c r="S20" s="81">
        <v>0</v>
      </c>
      <c r="T20" s="82"/>
      <c r="U20" s="81">
        <v>0</v>
      </c>
      <c r="V20" s="81">
        <v>15</v>
      </c>
      <c r="W20" s="81">
        <v>2</v>
      </c>
      <c r="X20" s="81">
        <v>541</v>
      </c>
      <c r="Y20" s="81">
        <v>521</v>
      </c>
      <c r="Z20" s="81">
        <v>361</v>
      </c>
      <c r="AA20" s="81">
        <v>391</v>
      </c>
      <c r="AB20" s="81">
        <v>910</v>
      </c>
      <c r="AC20" s="81">
        <v>256360</v>
      </c>
      <c r="AD20" s="81">
        <v>0</v>
      </c>
      <c r="AE20" s="82"/>
      <c r="AF20" s="81">
        <v>0</v>
      </c>
      <c r="AG20" s="81">
        <v>29607.158708274852</v>
      </c>
      <c r="AH20" s="81">
        <v>22159.632631577606</v>
      </c>
      <c r="AI20" s="81">
        <v>3644094.1039569783</v>
      </c>
      <c r="AJ20" s="81">
        <v>2017578.9984067606</v>
      </c>
      <c r="AK20" s="81">
        <v>0</v>
      </c>
      <c r="AL20" s="81">
        <v>0</v>
      </c>
      <c r="AM20" s="81">
        <v>124711.68269357165</v>
      </c>
      <c r="AN20" s="81">
        <v>0</v>
      </c>
      <c r="AO20" s="81">
        <v>0</v>
      </c>
      <c r="AP20" s="82"/>
      <c r="AQ20" s="81">
        <v>0</v>
      </c>
      <c r="AR20" s="81">
        <v>0</v>
      </c>
      <c r="AS20" s="81">
        <v>0</v>
      </c>
      <c r="AT20" s="81">
        <v>0</v>
      </c>
      <c r="AU20" s="81">
        <v>0</v>
      </c>
      <c r="AV20" s="81">
        <v>0</v>
      </c>
      <c r="AW20" s="81" t="s">
        <v>564</v>
      </c>
      <c r="AX20" s="82"/>
      <c r="AY20" s="81">
        <v>0</v>
      </c>
      <c r="AZ20" s="81">
        <v>0</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1864</v>
      </c>
      <c r="B21" s="80">
        <v>13</v>
      </c>
      <c r="C21" s="80">
        <v>13</v>
      </c>
      <c r="D21" s="80">
        <v>1</v>
      </c>
      <c r="E21" s="80">
        <v>2016</v>
      </c>
      <c r="F21" s="80" t="s">
        <v>92</v>
      </c>
      <c r="G21" s="80" t="s">
        <v>1851</v>
      </c>
      <c r="H21" s="80" t="s">
        <v>1852</v>
      </c>
      <c r="I21" s="177"/>
      <c r="J21" s="81">
        <v>0</v>
      </c>
      <c r="K21" s="81">
        <v>4.4083399792828312E-2</v>
      </c>
      <c r="L21" s="81">
        <v>0.1051744823218019</v>
      </c>
      <c r="M21" s="81">
        <v>3.7473624840889515</v>
      </c>
      <c r="N21" s="81">
        <v>2.0585945006643454</v>
      </c>
      <c r="O21" s="81">
        <v>0.66991493024052617</v>
      </c>
      <c r="P21" s="81">
        <v>1.9046189981518014</v>
      </c>
      <c r="Q21" s="81">
        <v>6.6252842124525091E-2</v>
      </c>
      <c r="R21" s="81">
        <v>2.1290646282291545</v>
      </c>
      <c r="S21" s="81">
        <v>0</v>
      </c>
      <c r="T21" s="82"/>
      <c r="U21" s="81">
        <v>0</v>
      </c>
      <c r="V21" s="81">
        <v>15</v>
      </c>
      <c r="W21" s="81">
        <v>2</v>
      </c>
      <c r="X21" s="81">
        <v>541</v>
      </c>
      <c r="Y21" s="81">
        <v>554</v>
      </c>
      <c r="Z21" s="81">
        <v>394</v>
      </c>
      <c r="AA21" s="81">
        <v>392</v>
      </c>
      <c r="AB21" s="81">
        <v>938</v>
      </c>
      <c r="AC21" s="81">
        <v>363623.28109635197</v>
      </c>
      <c r="AD21" s="81">
        <v>0</v>
      </c>
      <c r="AE21" s="82"/>
      <c r="AF21" s="81">
        <v>0</v>
      </c>
      <c r="AG21" s="81">
        <v>25811.291979548059</v>
      </c>
      <c r="AH21" s="81">
        <v>16655.21357421159</v>
      </c>
      <c r="AI21" s="81">
        <v>3911875.475840738</v>
      </c>
      <c r="AJ21" s="81">
        <v>2272955.6728085009</v>
      </c>
      <c r="AK21" s="81">
        <v>0</v>
      </c>
      <c r="AL21" s="81">
        <v>0</v>
      </c>
      <c r="AM21" s="81">
        <v>128648.83517086779</v>
      </c>
      <c r="AN21" s="81">
        <v>0</v>
      </c>
      <c r="AO21" s="81">
        <v>0</v>
      </c>
      <c r="AP21" s="82"/>
      <c r="AQ21" s="81">
        <v>1</v>
      </c>
      <c r="AR21" s="81">
        <v>0</v>
      </c>
      <c r="AS21" s="81">
        <v>0</v>
      </c>
      <c r="AT21" s="81">
        <v>0</v>
      </c>
      <c r="AU21" s="81">
        <v>0</v>
      </c>
      <c r="AV21" s="81">
        <v>0</v>
      </c>
      <c r="AW21" s="81" t="s">
        <v>564</v>
      </c>
      <c r="AX21" s="82"/>
      <c r="AY21" s="81">
        <v>5.2</v>
      </c>
      <c r="AZ21" s="81">
        <v>0</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1865</v>
      </c>
      <c r="B22" s="80">
        <v>14</v>
      </c>
      <c r="C22" s="80">
        <v>14</v>
      </c>
      <c r="D22" s="80">
        <v>1</v>
      </c>
      <c r="E22" s="80">
        <v>2017</v>
      </c>
      <c r="F22" s="80" t="s">
        <v>71</v>
      </c>
      <c r="G22" s="80" t="s">
        <v>1851</v>
      </c>
      <c r="H22" s="80" t="s">
        <v>1852</v>
      </c>
      <c r="I22" s="177"/>
      <c r="J22" s="81">
        <v>0</v>
      </c>
      <c r="K22" s="81">
        <v>4.7457061955060165E-2</v>
      </c>
      <c r="L22" s="81">
        <v>8.165652079708717E-2</v>
      </c>
      <c r="M22" s="81">
        <v>3.7628230372028146</v>
      </c>
      <c r="N22" s="81">
        <v>2.1018890313964915</v>
      </c>
      <c r="O22" s="81">
        <v>0.67905407871764734</v>
      </c>
      <c r="P22" s="81">
        <v>1.936005409903734</v>
      </c>
      <c r="Q22" s="81">
        <v>6.3041508132810078E-2</v>
      </c>
      <c r="R22" s="81">
        <v>1.7764025504180341</v>
      </c>
      <c r="S22" s="81">
        <v>0</v>
      </c>
      <c r="T22" s="82"/>
      <c r="U22" s="81">
        <v>0</v>
      </c>
      <c r="V22" s="81">
        <v>15</v>
      </c>
      <c r="W22" s="81">
        <v>2</v>
      </c>
      <c r="X22" s="81">
        <v>541</v>
      </c>
      <c r="Y22" s="81">
        <v>550</v>
      </c>
      <c r="Z22" s="81">
        <v>406</v>
      </c>
      <c r="AA22" s="81">
        <v>401</v>
      </c>
      <c r="AB22" s="81">
        <v>923</v>
      </c>
      <c r="AC22" s="81">
        <v>309411.99999999988</v>
      </c>
      <c r="AD22" s="81">
        <v>0</v>
      </c>
      <c r="AE22" s="82"/>
      <c r="AF22" s="81">
        <v>0</v>
      </c>
      <c r="AG22" s="81">
        <v>27922.077827578429</v>
      </c>
      <c r="AH22" s="81">
        <v>17412.519485718491</v>
      </c>
      <c r="AI22" s="81">
        <v>4011296.9580934178</v>
      </c>
      <c r="AJ22" s="81">
        <v>2305467.1014083861</v>
      </c>
      <c r="AK22" s="81">
        <v>0</v>
      </c>
      <c r="AL22" s="81">
        <v>0</v>
      </c>
      <c r="AM22" s="81">
        <v>126789.63224792109</v>
      </c>
      <c r="AN22" s="81">
        <v>0</v>
      </c>
      <c r="AO22" s="81">
        <v>0</v>
      </c>
      <c r="AP22" s="82"/>
      <c r="AQ22" s="81">
        <v>1</v>
      </c>
      <c r="AR22" s="81">
        <v>0</v>
      </c>
      <c r="AS22" s="81">
        <v>0</v>
      </c>
      <c r="AT22" s="81">
        <v>0</v>
      </c>
      <c r="AU22" s="81">
        <v>0</v>
      </c>
      <c r="AV22" s="81">
        <v>0</v>
      </c>
      <c r="AW22" s="81" t="s">
        <v>564</v>
      </c>
      <c r="AX22" s="82"/>
      <c r="AY22" s="81">
        <v>5.2</v>
      </c>
      <c r="AZ22" s="81">
        <v>0</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1866</v>
      </c>
      <c r="B23" s="80">
        <v>15</v>
      </c>
      <c r="C23" s="80">
        <v>15</v>
      </c>
      <c r="D23" s="80">
        <v>1</v>
      </c>
      <c r="E23" s="80">
        <v>2018</v>
      </c>
      <c r="F23" s="80" t="s">
        <v>93</v>
      </c>
      <c r="G23" s="80" t="s">
        <v>1851</v>
      </c>
      <c r="H23" s="80" t="s">
        <v>1852</v>
      </c>
      <c r="I23" s="177"/>
      <c r="J23" s="81">
        <v>0</v>
      </c>
      <c r="K23" s="81">
        <v>4.5277599260945357E-2</v>
      </c>
      <c r="L23" s="81">
        <v>7.6869474075572375E-2</v>
      </c>
      <c r="M23" s="81">
        <v>4.3536533211315183</v>
      </c>
      <c r="N23" s="81">
        <v>1.9556651673392043</v>
      </c>
      <c r="O23" s="81">
        <v>0.70075972774338691</v>
      </c>
      <c r="P23" s="81">
        <v>1.9358534932029237</v>
      </c>
      <c r="Q23" s="81">
        <v>5.9703549828932168E-2</v>
      </c>
      <c r="R23" s="81">
        <v>1.7369759505957276</v>
      </c>
      <c r="S23" s="81">
        <v>0</v>
      </c>
      <c r="T23" s="82"/>
      <c r="U23" s="81">
        <v>0</v>
      </c>
      <c r="V23" s="81">
        <v>15</v>
      </c>
      <c r="W23" s="81">
        <v>2</v>
      </c>
      <c r="X23" s="81">
        <v>541</v>
      </c>
      <c r="Y23" s="81">
        <v>570</v>
      </c>
      <c r="Z23" s="81">
        <v>427</v>
      </c>
      <c r="AA23" s="81">
        <v>405</v>
      </c>
      <c r="AB23" s="81">
        <v>942</v>
      </c>
      <c r="AC23" s="81">
        <v>301359</v>
      </c>
      <c r="AD23" s="81">
        <v>0</v>
      </c>
      <c r="AE23" s="82"/>
      <c r="AF23" s="81">
        <v>0</v>
      </c>
      <c r="AG23" s="81">
        <v>25003.00344831753</v>
      </c>
      <c r="AH23" s="81">
        <v>16084.750536960901</v>
      </c>
      <c r="AI23" s="81">
        <v>4703945.9652822036</v>
      </c>
      <c r="AJ23" s="81">
        <v>2108800.4437626968</v>
      </c>
      <c r="AK23" s="81">
        <v>0</v>
      </c>
      <c r="AL23" s="81">
        <v>0</v>
      </c>
      <c r="AM23" s="81">
        <v>129667.3462903732</v>
      </c>
      <c r="AN23" s="81">
        <v>0</v>
      </c>
      <c r="AO23" s="81">
        <v>0</v>
      </c>
      <c r="AP23" s="82"/>
      <c r="AQ23" s="81">
        <v>1</v>
      </c>
      <c r="AR23" s="81">
        <v>0</v>
      </c>
      <c r="AS23" s="81">
        <v>0</v>
      </c>
      <c r="AT23" s="81">
        <v>0</v>
      </c>
      <c r="AU23" s="81">
        <v>0</v>
      </c>
      <c r="AV23" s="81">
        <v>0</v>
      </c>
      <c r="AW23" s="81" t="s">
        <v>564</v>
      </c>
      <c r="AX23" s="82"/>
      <c r="AY23" s="81">
        <v>5</v>
      </c>
      <c r="AZ23" s="81">
        <v>0</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1867</v>
      </c>
      <c r="B24" s="80">
        <v>16</v>
      </c>
      <c r="C24" s="80">
        <v>16</v>
      </c>
      <c r="D24" s="80">
        <v>1</v>
      </c>
      <c r="E24" s="80">
        <v>2019</v>
      </c>
      <c r="F24" s="80" t="s">
        <v>73</v>
      </c>
      <c r="G24" s="80" t="s">
        <v>1851</v>
      </c>
      <c r="H24" s="80" t="s">
        <v>1852</v>
      </c>
      <c r="I24" s="177"/>
      <c r="J24" s="81">
        <v>0</v>
      </c>
      <c r="K24" s="81">
        <v>4.2365237538843775E-2</v>
      </c>
      <c r="L24" s="81">
        <v>7.8171910496846742E-2</v>
      </c>
      <c r="M24" s="81">
        <v>3.5831117814333999</v>
      </c>
      <c r="N24" s="81">
        <v>1.869646252018879</v>
      </c>
      <c r="O24" s="81">
        <v>0.66126947025265526</v>
      </c>
      <c r="P24" s="81">
        <v>1.9456356174016789</v>
      </c>
      <c r="Q24" s="81">
        <v>5.6401833987603567E-2</v>
      </c>
      <c r="R24" s="81">
        <v>1.852130351948116</v>
      </c>
      <c r="S24" s="81">
        <v>0</v>
      </c>
      <c r="T24" s="82"/>
      <c r="U24" s="81">
        <v>0</v>
      </c>
      <c r="V24" s="81">
        <v>15</v>
      </c>
      <c r="W24" s="81">
        <v>2</v>
      </c>
      <c r="X24" s="81">
        <v>541</v>
      </c>
      <c r="Y24" s="81">
        <v>555</v>
      </c>
      <c r="Z24" s="81">
        <v>414</v>
      </c>
      <c r="AA24" s="81">
        <v>404</v>
      </c>
      <c r="AB24" s="81">
        <v>914</v>
      </c>
      <c r="AC24" s="81">
        <v>326601</v>
      </c>
      <c r="AD24" s="81">
        <v>0</v>
      </c>
      <c r="AE24" s="82"/>
      <c r="AF24" s="81">
        <v>0</v>
      </c>
      <c r="AG24" s="81">
        <v>24306.13497106608</v>
      </c>
      <c r="AH24" s="81">
        <v>17769.88889059635</v>
      </c>
      <c r="AI24" s="81">
        <v>3714222.7338091671</v>
      </c>
      <c r="AJ24" s="81">
        <v>1982445.9647541149</v>
      </c>
      <c r="AK24" s="81">
        <v>0</v>
      </c>
      <c r="AL24" s="81">
        <v>0</v>
      </c>
      <c r="AM24" s="81">
        <v>124479.91941168385</v>
      </c>
      <c r="AN24" s="81">
        <v>0</v>
      </c>
      <c r="AO24" s="81">
        <v>0</v>
      </c>
      <c r="AP24" s="82"/>
      <c r="AQ24" s="81">
        <v>1</v>
      </c>
      <c r="AR24" s="81">
        <v>0</v>
      </c>
      <c r="AS24" s="81">
        <v>0</v>
      </c>
      <c r="AT24" s="81">
        <v>0</v>
      </c>
      <c r="AU24" s="81">
        <v>0</v>
      </c>
      <c r="AV24" s="81">
        <v>0</v>
      </c>
      <c r="AW24" s="81" t="s">
        <v>564</v>
      </c>
      <c r="AX24" s="82"/>
      <c r="AY24" s="81">
        <v>5.2</v>
      </c>
      <c r="AZ24" s="81">
        <v>0</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1868</v>
      </c>
      <c r="B25" s="80">
        <v>17</v>
      </c>
      <c r="C25" s="80">
        <v>17</v>
      </c>
      <c r="D25" s="80">
        <v>1</v>
      </c>
      <c r="E25" s="80">
        <v>2020</v>
      </c>
      <c r="F25" s="80" t="s">
        <v>218</v>
      </c>
      <c r="G25" s="80" t="s">
        <v>1851</v>
      </c>
      <c r="H25" s="80" t="s">
        <v>1852</v>
      </c>
      <c r="I25" s="177"/>
      <c r="J25" s="81">
        <v>0</v>
      </c>
      <c r="K25" s="81">
        <v>4.0678054381415724E-2</v>
      </c>
      <c r="L25" s="81">
        <v>7.9382592236131505E-2</v>
      </c>
      <c r="M25" s="81">
        <v>3.1579665229440308</v>
      </c>
      <c r="N25" s="81">
        <v>1.7086491102029613</v>
      </c>
      <c r="O25" s="81">
        <v>0.56677072164782605</v>
      </c>
      <c r="P25" s="81">
        <v>1.7951973410393134</v>
      </c>
      <c r="Q25" s="81">
        <v>5.3951301512761209E-2</v>
      </c>
      <c r="R25" s="81">
        <v>1.6608844786113424</v>
      </c>
      <c r="S25" s="81">
        <v>0</v>
      </c>
      <c r="T25" s="82"/>
      <c r="U25" s="81">
        <v>0</v>
      </c>
      <c r="V25" s="81">
        <v>17</v>
      </c>
      <c r="W25" s="81">
        <v>2</v>
      </c>
      <c r="X25" s="81">
        <v>617</v>
      </c>
      <c r="Y25" s="81">
        <v>544</v>
      </c>
      <c r="Z25" s="81">
        <v>405</v>
      </c>
      <c r="AA25" s="81">
        <v>405</v>
      </c>
      <c r="AB25" s="81">
        <v>915</v>
      </c>
      <c r="AC25" s="81">
        <v>294405</v>
      </c>
      <c r="AD25" s="81">
        <v>0</v>
      </c>
      <c r="AE25" s="82"/>
      <c r="AF25" s="81">
        <v>0</v>
      </c>
      <c r="AG25" s="81">
        <v>23278.224969065333</v>
      </c>
      <c r="AH25" s="81">
        <v>19901.410677415701</v>
      </c>
      <c r="AI25" s="81">
        <v>3546885.845851385</v>
      </c>
      <c r="AJ25" s="81">
        <v>2029802.7229741432</v>
      </c>
      <c r="AK25" s="81"/>
      <c r="AL25" s="81"/>
      <c r="AM25" s="81">
        <v>119417.66586202985</v>
      </c>
      <c r="AN25" s="81"/>
      <c r="AO25" s="81"/>
      <c r="AP25" s="82"/>
      <c r="AQ25" s="81">
        <v>1</v>
      </c>
      <c r="AR25" s="81">
        <v>0</v>
      </c>
      <c r="AS25" s="81">
        <v>0</v>
      </c>
      <c r="AT25" s="81">
        <v>0</v>
      </c>
      <c r="AU25" s="81">
        <v>0</v>
      </c>
      <c r="AV25" s="81">
        <v>0</v>
      </c>
      <c r="AW25" s="81">
        <v>0</v>
      </c>
      <c r="AX25" s="82"/>
      <c r="AY25" s="81">
        <v>5.2</v>
      </c>
      <c r="AZ25" s="81">
        <v>0</v>
      </c>
      <c r="BA25" s="81">
        <v>0</v>
      </c>
      <c r="BB25" s="81">
        <v>0</v>
      </c>
      <c r="BC25" s="81">
        <v>0</v>
      </c>
      <c r="BD25" s="81">
        <v>0</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1869</v>
      </c>
      <c r="B26" s="80">
        <v>17</v>
      </c>
      <c r="C26" s="80">
        <v>18</v>
      </c>
      <c r="D26" s="80">
        <v>1</v>
      </c>
      <c r="E26" s="80">
        <v>2021</v>
      </c>
      <c r="F26" s="80" t="s">
        <v>75</v>
      </c>
      <c r="G26" s="174" t="s">
        <v>1851</v>
      </c>
      <c r="H26" s="80" t="s">
        <v>1852</v>
      </c>
      <c r="I26" s="177"/>
      <c r="J26" s="81">
        <v>0</v>
      </c>
      <c r="K26" s="81">
        <v>4.3076890086692111E-2</v>
      </c>
      <c r="L26" s="81">
        <v>8.557224239377359E-2</v>
      </c>
      <c r="M26" s="81">
        <v>3.3995442232765671</v>
      </c>
      <c r="N26" s="81">
        <v>1.7390578416946849</v>
      </c>
      <c r="O26" s="81">
        <v>0.57897188089420826</v>
      </c>
      <c r="P26" s="81">
        <v>1.8362979323593687</v>
      </c>
      <c r="Q26" s="81">
        <v>5.4897114764491335E-2</v>
      </c>
      <c r="R26" s="81">
        <v>1.8135993277534275</v>
      </c>
      <c r="S26" s="81">
        <v>0</v>
      </c>
      <c r="T26" s="82"/>
      <c r="U26" s="81">
        <v>0</v>
      </c>
      <c r="V26" s="81">
        <v>17</v>
      </c>
      <c r="W26" s="81">
        <v>2</v>
      </c>
      <c r="X26" s="81">
        <v>617</v>
      </c>
      <c r="Y26" s="81">
        <v>560</v>
      </c>
      <c r="Z26" s="81">
        <v>426</v>
      </c>
      <c r="AA26" s="81">
        <v>404</v>
      </c>
      <c r="AB26" s="81">
        <v>920</v>
      </c>
      <c r="AC26" s="81">
        <v>311593.99999999994</v>
      </c>
      <c r="AD26" s="81">
        <v>0</v>
      </c>
      <c r="AE26" s="82"/>
      <c r="AF26" s="81">
        <v>0</v>
      </c>
      <c r="AG26" s="81">
        <v>24946.29512136065</v>
      </c>
      <c r="AH26" s="81">
        <v>21042.863683532985</v>
      </c>
      <c r="AI26" s="81">
        <v>3886372.261667789</v>
      </c>
      <c r="AJ26" s="81">
        <v>2072358.4844415793</v>
      </c>
      <c r="AK26" s="81">
        <v>0</v>
      </c>
      <c r="AL26" s="81">
        <v>0</v>
      </c>
      <c r="AM26" s="81">
        <v>120762.77678317869</v>
      </c>
      <c r="AN26" s="81">
        <v>0</v>
      </c>
      <c r="AO26" s="81">
        <v>0</v>
      </c>
      <c r="AP26" s="82"/>
      <c r="AQ26" s="81">
        <v>1</v>
      </c>
      <c r="AR26" s="81">
        <v>0</v>
      </c>
      <c r="AS26" s="81">
        <v>0</v>
      </c>
      <c r="AT26" s="81">
        <v>0</v>
      </c>
      <c r="AU26" s="81">
        <v>0</v>
      </c>
      <c r="AV26" s="81">
        <v>0</v>
      </c>
      <c r="AW26" s="81"/>
      <c r="AX26" s="82"/>
      <c r="AY26" s="81">
        <v>5.2</v>
      </c>
      <c r="AZ26" s="81">
        <v>0</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1870</v>
      </c>
      <c r="B27" s="80">
        <v>17</v>
      </c>
      <c r="C27" s="80">
        <v>19</v>
      </c>
      <c r="D27" s="80">
        <v>1</v>
      </c>
      <c r="E27" s="80">
        <v>2022</v>
      </c>
      <c r="F27" s="80" t="s">
        <v>568</v>
      </c>
      <c r="G27" s="174" t="s">
        <v>1851</v>
      </c>
      <c r="H27" s="80" t="s">
        <v>1852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v>
      </c>
      <c r="AR27" s="81">
        <v>0</v>
      </c>
      <c r="AS27" s="81">
        <v>0</v>
      </c>
      <c r="AT27" s="81">
        <v>0</v>
      </c>
      <c r="AU27" s="81">
        <v>0</v>
      </c>
      <c r="AV27" s="81">
        <v>0</v>
      </c>
      <c r="AW27" s="81"/>
      <c r="AX27" s="82"/>
      <c r="AY27" s="81">
        <v>5.2</v>
      </c>
      <c r="AZ27" s="81">
        <v>0</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1871</v>
      </c>
      <c r="B28" s="80">
        <v>35</v>
      </c>
      <c r="C28" s="80">
        <v>1</v>
      </c>
      <c r="D28" s="80">
        <v>3</v>
      </c>
      <c r="E28" s="80">
        <v>1990</v>
      </c>
      <c r="F28" s="80" t="s">
        <v>562</v>
      </c>
      <c r="G28" s="80" t="s">
        <v>1872</v>
      </c>
      <c r="H28" s="80" t="s">
        <v>1873</v>
      </c>
      <c r="I28" s="177"/>
      <c r="J28" s="81">
        <v>0.87871774295259275</v>
      </c>
      <c r="K28" s="81">
        <v>0.42180005715740809</v>
      </c>
      <c r="L28" s="81">
        <v>3.6531523667216486</v>
      </c>
      <c r="M28" s="81">
        <v>0.94438236121091901</v>
      </c>
      <c r="N28" s="81">
        <v>1.9393357701049101</v>
      </c>
      <c r="O28" s="81">
        <v>1.0916295520684138</v>
      </c>
      <c r="P28" s="81">
        <v>2.1292272635755545</v>
      </c>
      <c r="Q28" s="81">
        <v>9.8481189715033821E-2</v>
      </c>
      <c r="R28" s="81">
        <v>0</v>
      </c>
      <c r="S28" s="81">
        <v>8.8779510467795947E-2</v>
      </c>
      <c r="T28" s="82"/>
      <c r="U28" s="81">
        <v>130821</v>
      </c>
      <c r="V28" s="81">
        <v>123</v>
      </c>
      <c r="W28" s="81">
        <v>52</v>
      </c>
      <c r="X28" s="81">
        <v>325</v>
      </c>
      <c r="Y28" s="81">
        <v>482</v>
      </c>
      <c r="Z28" s="81">
        <v>449</v>
      </c>
      <c r="AA28" s="81">
        <v>517</v>
      </c>
      <c r="AB28" s="81">
        <v>1599</v>
      </c>
      <c r="AC28" s="81">
        <v>0</v>
      </c>
      <c r="AD28" s="81">
        <v>8.8779510467795947E-2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1874</v>
      </c>
      <c r="B29" s="80">
        <v>36</v>
      </c>
      <c r="C29" s="80">
        <v>2</v>
      </c>
      <c r="D29" s="80">
        <v>3</v>
      </c>
      <c r="E29" s="80">
        <v>2005</v>
      </c>
      <c r="F29" s="80" t="s">
        <v>565</v>
      </c>
      <c r="G29" s="80" t="s">
        <v>1872</v>
      </c>
      <c r="H29" s="80" t="s">
        <v>1873</v>
      </c>
      <c r="I29" s="177"/>
      <c r="J29" s="81">
        <v>0.70073408913102997</v>
      </c>
      <c r="K29" s="81">
        <v>0.26813075317337037</v>
      </c>
      <c r="L29" s="81">
        <v>1.0469749074814338</v>
      </c>
      <c r="M29" s="81">
        <v>1.4330392888405235</v>
      </c>
      <c r="N29" s="81">
        <v>2.4456847730614895</v>
      </c>
      <c r="O29" s="81">
        <v>1.4496832146193168</v>
      </c>
      <c r="P29" s="81">
        <v>2.433873137888563</v>
      </c>
      <c r="Q29" s="81">
        <v>7.5234203295083124E-2</v>
      </c>
      <c r="R29" s="81">
        <v>0</v>
      </c>
      <c r="S29" s="81">
        <v>0.17205966735073394</v>
      </c>
      <c r="T29" s="82"/>
      <c r="U29" s="81">
        <v>126263</v>
      </c>
      <c r="V29" s="81">
        <v>103</v>
      </c>
      <c r="W29" s="81">
        <v>14</v>
      </c>
      <c r="X29" s="81">
        <v>263</v>
      </c>
      <c r="Y29" s="81">
        <v>457</v>
      </c>
      <c r="Z29" s="81">
        <v>690</v>
      </c>
      <c r="AA29" s="81">
        <v>484</v>
      </c>
      <c r="AB29" s="81">
        <v>1277</v>
      </c>
      <c r="AC29" s="81">
        <v>0</v>
      </c>
      <c r="AD29" s="81">
        <v>0.17205966735073394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1875</v>
      </c>
      <c r="B30" s="80">
        <v>37</v>
      </c>
      <c r="C30" s="80">
        <v>3</v>
      </c>
      <c r="D30" s="80">
        <v>3</v>
      </c>
      <c r="E30" s="80">
        <v>2006</v>
      </c>
      <c r="F30" s="80" t="s">
        <v>566</v>
      </c>
      <c r="G30" s="80" t="s">
        <v>1872</v>
      </c>
      <c r="H30" s="80" t="s">
        <v>1873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1876</v>
      </c>
      <c r="B31" s="80">
        <v>38</v>
      </c>
      <c r="C31" s="80">
        <v>4</v>
      </c>
      <c r="D31" s="80">
        <v>3</v>
      </c>
      <c r="E31" s="80">
        <v>2007</v>
      </c>
      <c r="F31" s="80" t="s">
        <v>567</v>
      </c>
      <c r="G31" s="80" t="s">
        <v>1872</v>
      </c>
      <c r="H31" s="80" t="s">
        <v>1873</v>
      </c>
      <c r="I31" s="177"/>
      <c r="J31" s="81">
        <v>0.82282936456378963</v>
      </c>
      <c r="K31" s="81">
        <v>0.23280184892697961</v>
      </c>
      <c r="L31" s="81">
        <v>0.85969307681483942</v>
      </c>
      <c r="M31" s="81">
        <v>1.4803478021439842</v>
      </c>
      <c r="N31" s="81">
        <v>2.0905503265986072</v>
      </c>
      <c r="O31" s="81">
        <v>1.3803800263105173</v>
      </c>
      <c r="P31" s="81">
        <v>2.446014175575749</v>
      </c>
      <c r="Q31" s="81">
        <v>7.5578475577585819E-2</v>
      </c>
      <c r="R31" s="81">
        <v>0</v>
      </c>
      <c r="S31" s="81">
        <v>5.6145816755593735E-2</v>
      </c>
      <c r="T31" s="82"/>
      <c r="U31" s="81">
        <v>151677</v>
      </c>
      <c r="V31" s="81">
        <v>87</v>
      </c>
      <c r="W31" s="81">
        <v>14</v>
      </c>
      <c r="X31" s="81">
        <v>317</v>
      </c>
      <c r="Y31" s="81">
        <v>445</v>
      </c>
      <c r="Z31" s="81">
        <v>683</v>
      </c>
      <c r="AA31" s="81">
        <v>479</v>
      </c>
      <c r="AB31" s="81">
        <v>1215</v>
      </c>
      <c r="AC31" s="81">
        <v>0</v>
      </c>
      <c r="AD31" s="81">
        <v>5.6145816755593735E-2</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1877</v>
      </c>
      <c r="B32" s="80">
        <v>39</v>
      </c>
      <c r="C32" s="80">
        <v>5</v>
      </c>
      <c r="D32" s="80">
        <v>3</v>
      </c>
      <c r="E32" s="80">
        <v>2008</v>
      </c>
      <c r="F32" s="80" t="s">
        <v>84</v>
      </c>
      <c r="G32" s="80" t="s">
        <v>1872</v>
      </c>
      <c r="H32" s="80" t="s">
        <v>1873</v>
      </c>
      <c r="I32" s="177"/>
      <c r="J32" s="81">
        <v>0.8417417001145604</v>
      </c>
      <c r="K32" s="81">
        <v>0.17257266968890111</v>
      </c>
      <c r="L32" s="81">
        <v>0.78105110239484166</v>
      </c>
      <c r="M32" s="81">
        <v>1.601446050714914</v>
      </c>
      <c r="N32" s="81">
        <v>1.8914504688847298</v>
      </c>
      <c r="O32" s="81">
        <v>1.331621394785458</v>
      </c>
      <c r="P32" s="81">
        <v>2.3667163534189801</v>
      </c>
      <c r="Q32" s="81">
        <v>7.2214674413217481E-2</v>
      </c>
      <c r="R32" s="81">
        <v>0</v>
      </c>
      <c r="S32" s="81">
        <v>7.8707706149671181E-2</v>
      </c>
      <c r="T32" s="82"/>
      <c r="U32" s="81">
        <v>180054</v>
      </c>
      <c r="V32" s="81">
        <v>87</v>
      </c>
      <c r="W32" s="81">
        <v>14</v>
      </c>
      <c r="X32" s="81">
        <v>317</v>
      </c>
      <c r="Y32" s="81">
        <v>443</v>
      </c>
      <c r="Z32" s="81">
        <v>682</v>
      </c>
      <c r="AA32" s="81">
        <v>464</v>
      </c>
      <c r="AB32" s="81">
        <v>1180</v>
      </c>
      <c r="AC32" s="81">
        <v>0</v>
      </c>
      <c r="AD32" s="81">
        <v>7.8707706149671181E-2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1878</v>
      </c>
      <c r="B33" s="80">
        <v>40</v>
      </c>
      <c r="C33" s="80">
        <v>6</v>
      </c>
      <c r="D33" s="80">
        <v>3</v>
      </c>
      <c r="E33" s="80">
        <v>2009</v>
      </c>
      <c r="F33" s="80" t="s">
        <v>85</v>
      </c>
      <c r="G33" s="80" t="s">
        <v>1872</v>
      </c>
      <c r="H33" s="80" t="s">
        <v>1873</v>
      </c>
      <c r="I33" s="177"/>
      <c r="J33" s="81">
        <v>0.72860543657133992</v>
      </c>
      <c r="K33" s="81">
        <v>0.12835078672741992</v>
      </c>
      <c r="L33" s="81">
        <v>2.0825212350360363</v>
      </c>
      <c r="M33" s="81">
        <v>1.6498899842993429</v>
      </c>
      <c r="N33" s="81">
        <v>1.8846071532550508</v>
      </c>
      <c r="O33" s="81">
        <v>1.3194219076623666</v>
      </c>
      <c r="P33" s="81">
        <v>2.2457425090272958</v>
      </c>
      <c r="Q33" s="81">
        <v>6.7451037830010177E-2</v>
      </c>
      <c r="R33" s="81">
        <v>0</v>
      </c>
      <c r="S33" s="81">
        <v>8.6773591566167638E-2</v>
      </c>
      <c r="T33" s="82"/>
      <c r="U33" s="81">
        <v>115777</v>
      </c>
      <c r="V33" s="81">
        <v>62</v>
      </c>
      <c r="W33" s="81">
        <v>52</v>
      </c>
      <c r="X33" s="81">
        <v>333</v>
      </c>
      <c r="Y33" s="81">
        <v>438</v>
      </c>
      <c r="Z33" s="81">
        <v>667</v>
      </c>
      <c r="AA33" s="81">
        <v>452</v>
      </c>
      <c r="AB33" s="81">
        <v>1157</v>
      </c>
      <c r="AC33" s="81">
        <v>0</v>
      </c>
      <c r="AD33" s="81">
        <v>8.6773591566167638E-2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1879</v>
      </c>
      <c r="B34" s="80">
        <v>41</v>
      </c>
      <c r="C34" s="80">
        <v>7</v>
      </c>
      <c r="D34" s="80">
        <v>3</v>
      </c>
      <c r="E34" s="80">
        <v>2010</v>
      </c>
      <c r="F34" s="80" t="s">
        <v>86</v>
      </c>
      <c r="G34" s="80" t="s">
        <v>1872</v>
      </c>
      <c r="H34" s="80" t="s">
        <v>1873</v>
      </c>
      <c r="I34" s="177"/>
      <c r="J34" s="81">
        <v>0.6930612077397611</v>
      </c>
      <c r="K34" s="81">
        <v>0.13750074990603392</v>
      </c>
      <c r="L34" s="81">
        <v>2.1207234735873484</v>
      </c>
      <c r="M34" s="81">
        <v>1.704661892477491</v>
      </c>
      <c r="N34" s="81">
        <v>1.9919844932396333</v>
      </c>
      <c r="O34" s="81">
        <v>1.3054431996535234</v>
      </c>
      <c r="P34" s="81">
        <v>2.2013491824357097</v>
      </c>
      <c r="Q34" s="81">
        <v>6.8811480419548862E-2</v>
      </c>
      <c r="R34" s="81">
        <v>0</v>
      </c>
      <c r="S34" s="81">
        <v>7.7671482662629215E-2</v>
      </c>
      <c r="T34" s="82"/>
      <c r="U34" s="81">
        <v>128603</v>
      </c>
      <c r="V34" s="81">
        <v>62</v>
      </c>
      <c r="W34" s="81">
        <v>52</v>
      </c>
      <c r="X34" s="81">
        <v>333</v>
      </c>
      <c r="Y34" s="81">
        <v>435</v>
      </c>
      <c r="Z34" s="81">
        <v>663</v>
      </c>
      <c r="AA34" s="81">
        <v>432</v>
      </c>
      <c r="AB34" s="81">
        <v>1131</v>
      </c>
      <c r="AC34" s="81">
        <v>0</v>
      </c>
      <c r="AD34" s="81">
        <v>7.7671482662629215E-2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1880</v>
      </c>
      <c r="B35" s="80">
        <v>42</v>
      </c>
      <c r="C35" s="80">
        <v>8</v>
      </c>
      <c r="D35" s="80">
        <v>3</v>
      </c>
      <c r="E35" s="80">
        <v>2011</v>
      </c>
      <c r="F35" s="80" t="s">
        <v>87</v>
      </c>
      <c r="G35" s="80" t="s">
        <v>1872</v>
      </c>
      <c r="H35" s="80" t="s">
        <v>1873</v>
      </c>
      <c r="I35" s="177"/>
      <c r="J35" s="81">
        <v>0.85314068261181675</v>
      </c>
      <c r="K35" s="81">
        <v>0.17258132359171297</v>
      </c>
      <c r="L35" s="81">
        <v>1.8922396914440056</v>
      </c>
      <c r="M35" s="81">
        <v>1.8760009413724577</v>
      </c>
      <c r="N35" s="81">
        <v>1.8319008007074165</v>
      </c>
      <c r="O35" s="81">
        <v>1.279612605152924</v>
      </c>
      <c r="P35" s="81">
        <v>2.1278367178950979</v>
      </c>
      <c r="Q35" s="81">
        <v>7.6494364190491368E-2</v>
      </c>
      <c r="R35" s="81">
        <v>0</v>
      </c>
      <c r="S35" s="81">
        <v>5.8836152230701405E-2</v>
      </c>
      <c r="T35" s="82"/>
      <c r="U35" s="81">
        <v>150115</v>
      </c>
      <c r="V35" s="81">
        <v>62</v>
      </c>
      <c r="W35" s="81">
        <v>52</v>
      </c>
      <c r="X35" s="81">
        <v>333</v>
      </c>
      <c r="Y35" s="81">
        <v>426</v>
      </c>
      <c r="Z35" s="81">
        <v>664</v>
      </c>
      <c r="AA35" s="81">
        <v>430</v>
      </c>
      <c r="AB35" s="81">
        <v>1090</v>
      </c>
      <c r="AC35" s="81">
        <v>0</v>
      </c>
      <c r="AD35" s="81">
        <v>5.8836152230701405E-2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1881</v>
      </c>
      <c r="B36" s="80">
        <v>43</v>
      </c>
      <c r="C36" s="80">
        <v>9</v>
      </c>
      <c r="D36" s="80">
        <v>3</v>
      </c>
      <c r="E36" s="80">
        <v>2012</v>
      </c>
      <c r="F36" s="80" t="s">
        <v>88</v>
      </c>
      <c r="G36" s="80" t="s">
        <v>1872</v>
      </c>
      <c r="H36" s="80" t="s">
        <v>1873</v>
      </c>
      <c r="I36" s="177"/>
      <c r="J36" s="81">
        <v>0.68387379081254618</v>
      </c>
      <c r="K36" s="81">
        <v>0.15577647913729192</v>
      </c>
      <c r="L36" s="81">
        <v>1.9239588499866564</v>
      </c>
      <c r="M36" s="81">
        <v>1.6889802612505773</v>
      </c>
      <c r="N36" s="81">
        <v>1.8160292755036351</v>
      </c>
      <c r="O36" s="81">
        <v>1.2599832753163231</v>
      </c>
      <c r="P36" s="81">
        <v>2.0702707376370117</v>
      </c>
      <c r="Q36" s="81">
        <v>8.1508110015628576E-2</v>
      </c>
      <c r="R36" s="81">
        <v>0</v>
      </c>
      <c r="S36" s="81">
        <v>7.3719837764599352E-2</v>
      </c>
      <c r="T36" s="82"/>
      <c r="U36" s="81">
        <v>123470</v>
      </c>
      <c r="V36" s="81">
        <v>62</v>
      </c>
      <c r="W36" s="81">
        <v>52</v>
      </c>
      <c r="X36" s="81">
        <v>333</v>
      </c>
      <c r="Y36" s="81">
        <v>436</v>
      </c>
      <c r="Z36" s="81">
        <v>659</v>
      </c>
      <c r="AA36" s="81">
        <v>416</v>
      </c>
      <c r="AB36" s="81">
        <v>1069</v>
      </c>
      <c r="AC36" s="81">
        <v>0</v>
      </c>
      <c r="AD36" s="81">
        <v>7.3719837764599352E-2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1882</v>
      </c>
      <c r="B37" s="80">
        <v>44</v>
      </c>
      <c r="C37" s="80">
        <v>10</v>
      </c>
      <c r="D37" s="80">
        <v>3</v>
      </c>
      <c r="E37" s="80">
        <v>2013</v>
      </c>
      <c r="F37" s="80" t="s">
        <v>89</v>
      </c>
      <c r="G37" s="80" t="s">
        <v>1872</v>
      </c>
      <c r="H37" s="80" t="s">
        <v>1873</v>
      </c>
      <c r="I37" s="177"/>
      <c r="J37" s="81">
        <v>0.69250466591243709</v>
      </c>
      <c r="K37" s="81">
        <v>0.12813941725286107</v>
      </c>
      <c r="L37" s="81">
        <v>1.9557740491494753</v>
      </c>
      <c r="M37" s="81">
        <v>1.6282085175414569</v>
      </c>
      <c r="N37" s="81">
        <v>1.8901351844654044</v>
      </c>
      <c r="O37" s="81">
        <v>1.1841687678291555</v>
      </c>
      <c r="P37" s="81">
        <v>1.9981454760610378</v>
      </c>
      <c r="Q37" s="81">
        <v>8.0527820471696265E-2</v>
      </c>
      <c r="R37" s="81">
        <v>0</v>
      </c>
      <c r="S37" s="81">
        <v>7.9597149170718196E-2</v>
      </c>
      <c r="T37" s="82"/>
      <c r="U37" s="81">
        <v>124158</v>
      </c>
      <c r="V37" s="81">
        <v>62</v>
      </c>
      <c r="W37" s="81">
        <v>52</v>
      </c>
      <c r="X37" s="81">
        <v>333</v>
      </c>
      <c r="Y37" s="81">
        <v>424</v>
      </c>
      <c r="Z37" s="81">
        <v>647</v>
      </c>
      <c r="AA37" s="81">
        <v>400</v>
      </c>
      <c r="AB37" s="81">
        <v>1041</v>
      </c>
      <c r="AC37" s="81">
        <v>0</v>
      </c>
      <c r="AD37" s="81">
        <v>7.9597149170718196E-2</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1883</v>
      </c>
      <c r="B38" s="80">
        <v>45</v>
      </c>
      <c r="C38" s="80">
        <v>11</v>
      </c>
      <c r="D38" s="80">
        <v>3</v>
      </c>
      <c r="E38" s="80">
        <v>2014</v>
      </c>
      <c r="F38" s="80" t="s">
        <v>90</v>
      </c>
      <c r="G38" s="80" t="s">
        <v>1872</v>
      </c>
      <c r="H38" s="80" t="s">
        <v>1873</v>
      </c>
      <c r="I38" s="177"/>
      <c r="J38" s="81">
        <v>0.63281894747235623</v>
      </c>
      <c r="K38" s="81">
        <v>9.4653746709360026E-2</v>
      </c>
      <c r="L38" s="81">
        <v>0.48754612876584213</v>
      </c>
      <c r="M38" s="81">
        <v>1.3045294457855323</v>
      </c>
      <c r="N38" s="81">
        <v>1.8650176205628592</v>
      </c>
      <c r="O38" s="81">
        <v>1.1017501092728224</v>
      </c>
      <c r="P38" s="81">
        <v>2.0135593452630669</v>
      </c>
      <c r="Q38" s="81">
        <v>7.6223730305615314E-2</v>
      </c>
      <c r="R38" s="81">
        <v>0</v>
      </c>
      <c r="S38" s="81">
        <v>5.87423656852517E-2</v>
      </c>
      <c r="T38" s="82"/>
      <c r="U38" s="81">
        <v>124197</v>
      </c>
      <c r="V38" s="81">
        <v>39</v>
      </c>
      <c r="W38" s="81">
        <v>18</v>
      </c>
      <c r="X38" s="81">
        <v>268</v>
      </c>
      <c r="Y38" s="81">
        <v>422</v>
      </c>
      <c r="Z38" s="81">
        <v>634</v>
      </c>
      <c r="AA38" s="81">
        <v>401</v>
      </c>
      <c r="AB38" s="81">
        <v>1027</v>
      </c>
      <c r="AC38" s="81">
        <v>0</v>
      </c>
      <c r="AD38" s="81">
        <v>5.87423656852517E-2</v>
      </c>
      <c r="AE38" s="82"/>
      <c r="AF38" s="81">
        <v>882285.96482885501</v>
      </c>
      <c r="AG38" s="81">
        <v>78013.909846590075</v>
      </c>
      <c r="AH38" s="81">
        <v>124655.95993103851</v>
      </c>
      <c r="AI38" s="81">
        <v>1621872.7834337191</v>
      </c>
      <c r="AJ38" s="81">
        <v>2316540.5873219781</v>
      </c>
      <c r="AK38" s="81">
        <v>0</v>
      </c>
      <c r="AL38" s="81">
        <v>0</v>
      </c>
      <c r="AM38" s="81">
        <v>140991.75331822832</v>
      </c>
      <c r="AN38" s="81">
        <v>0</v>
      </c>
      <c r="AO38" s="81">
        <v>0</v>
      </c>
      <c r="AP38" s="82"/>
      <c r="AQ38" s="81">
        <v>19</v>
      </c>
      <c r="AR38" s="81">
        <v>3</v>
      </c>
      <c r="AS38" s="81">
        <v>0</v>
      </c>
      <c r="AT38" s="81">
        <v>0</v>
      </c>
      <c r="AU38" s="81">
        <v>0</v>
      </c>
      <c r="AV38" s="81">
        <v>0</v>
      </c>
      <c r="AW38" s="81" t="s">
        <v>564</v>
      </c>
      <c r="AX38" s="82"/>
      <c r="AY38" s="81">
        <v>77.099999999999994</v>
      </c>
      <c r="AZ38" s="81">
        <v>55.5</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1884</v>
      </c>
      <c r="B39" s="80">
        <v>46</v>
      </c>
      <c r="C39" s="80">
        <v>12</v>
      </c>
      <c r="D39" s="80">
        <v>3</v>
      </c>
      <c r="E39" s="80">
        <v>2015</v>
      </c>
      <c r="F39" s="80" t="s">
        <v>91</v>
      </c>
      <c r="G39" s="80" t="s">
        <v>1872</v>
      </c>
      <c r="H39" s="80" t="s">
        <v>1873</v>
      </c>
      <c r="I39" s="177"/>
      <c r="J39" s="81">
        <v>0.59640030973694114</v>
      </c>
      <c r="K39" s="81">
        <v>8.8084644204094439E-2</v>
      </c>
      <c r="L39" s="81">
        <v>0.52598843977944021</v>
      </c>
      <c r="M39" s="81">
        <v>1.3906923613890809</v>
      </c>
      <c r="N39" s="81">
        <v>1.6325815975243718</v>
      </c>
      <c r="O39" s="81">
        <v>1.0378793281621423</v>
      </c>
      <c r="P39" s="81">
        <v>2.0000677599098049</v>
      </c>
      <c r="Q39" s="81">
        <v>7.2948125561521887E-2</v>
      </c>
      <c r="R39" s="81">
        <v>0</v>
      </c>
      <c r="S39" s="81">
        <v>9.2081452149760878E-2</v>
      </c>
      <c r="T39" s="82"/>
      <c r="U39" s="81">
        <v>126348</v>
      </c>
      <c r="V39" s="81">
        <v>39</v>
      </c>
      <c r="W39" s="81">
        <v>18</v>
      </c>
      <c r="X39" s="81">
        <v>268</v>
      </c>
      <c r="Y39" s="81">
        <v>431</v>
      </c>
      <c r="Z39" s="81">
        <v>603</v>
      </c>
      <c r="AA39" s="81">
        <v>398</v>
      </c>
      <c r="AB39" s="81">
        <v>1004</v>
      </c>
      <c r="AC39" s="81">
        <v>0</v>
      </c>
      <c r="AD39" s="81">
        <v>9.2081452149760878E-2</v>
      </c>
      <c r="AE39" s="82"/>
      <c r="AF39" s="81">
        <v>858141.39758075401</v>
      </c>
      <c r="AG39" s="81">
        <v>67721.180003786561</v>
      </c>
      <c r="AH39" s="81">
        <v>110612.05335551614</v>
      </c>
      <c r="AI39" s="81">
        <v>1740399.2673397507</v>
      </c>
      <c r="AJ39" s="81">
        <v>2046493.5517350964</v>
      </c>
      <c r="AK39" s="81">
        <v>0</v>
      </c>
      <c r="AL39" s="81">
        <v>0</v>
      </c>
      <c r="AM39" s="81">
        <v>137593.98837840211</v>
      </c>
      <c r="AN39" s="81">
        <v>0</v>
      </c>
      <c r="AO39" s="81">
        <v>0</v>
      </c>
      <c r="AP39" s="82"/>
      <c r="AQ39" s="81">
        <v>20</v>
      </c>
      <c r="AR39" s="81">
        <v>3</v>
      </c>
      <c r="AS39" s="81">
        <v>0</v>
      </c>
      <c r="AT39" s="81">
        <v>0</v>
      </c>
      <c r="AU39" s="81">
        <v>0</v>
      </c>
      <c r="AV39" s="81">
        <v>0</v>
      </c>
      <c r="AW39" s="81" t="s">
        <v>564</v>
      </c>
      <c r="AX39" s="82"/>
      <c r="AY39" s="81">
        <v>81.5</v>
      </c>
      <c r="AZ39" s="81">
        <v>55.5</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1885</v>
      </c>
      <c r="B40" s="80">
        <v>47</v>
      </c>
      <c r="C40" s="80">
        <v>13</v>
      </c>
      <c r="D40" s="80">
        <v>3</v>
      </c>
      <c r="E40" s="80">
        <v>2016</v>
      </c>
      <c r="F40" s="80" t="s">
        <v>92</v>
      </c>
      <c r="G40" s="80" t="s">
        <v>1872</v>
      </c>
      <c r="H40" s="80" t="s">
        <v>1873</v>
      </c>
      <c r="I40" s="177"/>
      <c r="J40" s="81">
        <v>0.57118257847035292</v>
      </c>
      <c r="K40" s="81">
        <v>8.8613960619378818E-2</v>
      </c>
      <c r="L40" s="81">
        <v>0.50548939799890424</v>
      </c>
      <c r="M40" s="81">
        <v>1.1242167375097158</v>
      </c>
      <c r="N40" s="81">
        <v>1.726021138669005</v>
      </c>
      <c r="O40" s="81">
        <v>1.0031721036596712</v>
      </c>
      <c r="P40" s="81">
        <v>1.9143364420199234</v>
      </c>
      <c r="Q40" s="81">
        <v>6.8936859182874732E-2</v>
      </c>
      <c r="R40" s="81">
        <v>0</v>
      </c>
      <c r="S40" s="81">
        <v>7.507638028926647E-2</v>
      </c>
      <c r="T40" s="82"/>
      <c r="U40" s="81">
        <v>120085</v>
      </c>
      <c r="V40" s="81">
        <v>39</v>
      </c>
      <c r="W40" s="81">
        <v>18</v>
      </c>
      <c r="X40" s="81">
        <v>268</v>
      </c>
      <c r="Y40" s="81">
        <v>428</v>
      </c>
      <c r="Z40" s="81">
        <v>590</v>
      </c>
      <c r="AA40" s="81">
        <v>394</v>
      </c>
      <c r="AB40" s="81">
        <v>976</v>
      </c>
      <c r="AC40" s="81">
        <v>0</v>
      </c>
      <c r="AD40" s="81">
        <v>7.507638028926647E-2</v>
      </c>
      <c r="AE40" s="82"/>
      <c r="AF40" s="81">
        <v>839017.74910716165</v>
      </c>
      <c r="AG40" s="81">
        <v>65483.203307340671</v>
      </c>
      <c r="AH40" s="81">
        <v>82552.933990720616</v>
      </c>
      <c r="AI40" s="81">
        <v>1693121.654215981</v>
      </c>
      <c r="AJ40" s="81">
        <v>2127580.3862512661</v>
      </c>
      <c r="AK40" s="81">
        <v>0</v>
      </c>
      <c r="AL40" s="81">
        <v>0</v>
      </c>
      <c r="AM40" s="81">
        <v>133860.62167032721</v>
      </c>
      <c r="AN40" s="81">
        <v>0</v>
      </c>
      <c r="AO40" s="81">
        <v>0</v>
      </c>
      <c r="AP40" s="82"/>
      <c r="AQ40" s="81">
        <v>21</v>
      </c>
      <c r="AR40" s="81">
        <v>5</v>
      </c>
      <c r="AS40" s="81">
        <v>0</v>
      </c>
      <c r="AT40" s="81">
        <v>0</v>
      </c>
      <c r="AU40" s="81">
        <v>0</v>
      </c>
      <c r="AV40" s="81">
        <v>0</v>
      </c>
      <c r="AW40" s="81" t="s">
        <v>564</v>
      </c>
      <c r="AX40" s="82"/>
      <c r="AY40" s="81">
        <v>84.5</v>
      </c>
      <c r="AZ40" s="81">
        <v>131.4</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1886</v>
      </c>
      <c r="B41" s="80">
        <v>48</v>
      </c>
      <c r="C41" s="80">
        <v>14</v>
      </c>
      <c r="D41" s="80">
        <v>3</v>
      </c>
      <c r="E41" s="80">
        <v>2017</v>
      </c>
      <c r="F41" s="80" t="s">
        <v>71</v>
      </c>
      <c r="G41" s="80" t="s">
        <v>1872</v>
      </c>
      <c r="H41" s="80" t="s">
        <v>1873</v>
      </c>
      <c r="I41" s="177"/>
      <c r="J41" s="81">
        <v>0.51990824103999844</v>
      </c>
      <c r="K41" s="81">
        <v>8.7389138311277204E-2</v>
      </c>
      <c r="L41" s="81">
        <v>0.4970906077133343</v>
      </c>
      <c r="M41" s="81">
        <v>1.0680032852380601</v>
      </c>
      <c r="N41" s="81">
        <v>1.7325667562461198</v>
      </c>
      <c r="O41" s="81">
        <v>0.97676744327858622</v>
      </c>
      <c r="P41" s="81">
        <v>1.8635862549198037</v>
      </c>
      <c r="Q41" s="81">
        <v>6.5022227239908109E-2</v>
      </c>
      <c r="R41" s="81">
        <v>0</v>
      </c>
      <c r="S41" s="81">
        <v>0.12937913643536539</v>
      </c>
      <c r="T41" s="82"/>
      <c r="U41" s="81">
        <v>116041</v>
      </c>
      <c r="V41" s="81">
        <v>39</v>
      </c>
      <c r="W41" s="81">
        <v>18</v>
      </c>
      <c r="X41" s="81">
        <v>268</v>
      </c>
      <c r="Y41" s="81">
        <v>417</v>
      </c>
      <c r="Z41" s="81">
        <v>584</v>
      </c>
      <c r="AA41" s="81">
        <v>386</v>
      </c>
      <c r="AB41" s="81">
        <v>952</v>
      </c>
      <c r="AC41" s="81">
        <v>0</v>
      </c>
      <c r="AD41" s="81">
        <v>0.12937913643536539</v>
      </c>
      <c r="AE41" s="82"/>
      <c r="AF41" s="81">
        <v>774109.38067757559</v>
      </c>
      <c r="AG41" s="81">
        <v>65307.643435486767</v>
      </c>
      <c r="AH41" s="81">
        <v>106467.9194296421</v>
      </c>
      <c r="AI41" s="81">
        <v>1677012.8004710921</v>
      </c>
      <c r="AJ41" s="81">
        <v>2046293.6338133831</v>
      </c>
      <c r="AK41" s="81">
        <v>0</v>
      </c>
      <c r="AL41" s="81">
        <v>0</v>
      </c>
      <c r="AM41" s="81">
        <v>130773.2718310085</v>
      </c>
      <c r="AN41" s="81">
        <v>0</v>
      </c>
      <c r="AO41" s="81">
        <v>0</v>
      </c>
      <c r="AP41" s="82"/>
      <c r="AQ41" s="81">
        <v>23</v>
      </c>
      <c r="AR41" s="81">
        <v>7</v>
      </c>
      <c r="AS41" s="81">
        <v>0</v>
      </c>
      <c r="AT41" s="81">
        <v>0</v>
      </c>
      <c r="AU41" s="81">
        <v>0</v>
      </c>
      <c r="AV41" s="81">
        <v>0</v>
      </c>
      <c r="AW41" s="81" t="s">
        <v>564</v>
      </c>
      <c r="AX41" s="82"/>
      <c r="AY41" s="81">
        <v>98.9</v>
      </c>
      <c r="AZ41" s="81">
        <v>192.9</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1887</v>
      </c>
      <c r="B42" s="80">
        <v>49</v>
      </c>
      <c r="C42" s="80">
        <v>15</v>
      </c>
      <c r="D42" s="80">
        <v>3</v>
      </c>
      <c r="E42" s="80">
        <v>2018</v>
      </c>
      <c r="F42" s="80" t="s">
        <v>93</v>
      </c>
      <c r="G42" s="80" t="s">
        <v>1872</v>
      </c>
      <c r="H42" s="80" t="s">
        <v>1873</v>
      </c>
      <c r="I42" s="177"/>
      <c r="J42" s="81">
        <v>0.42553089919285425</v>
      </c>
      <c r="K42" s="81">
        <v>8.200217266695807E-2</v>
      </c>
      <c r="L42" s="81">
        <v>0.44564144655468546</v>
      </c>
      <c r="M42" s="81">
        <v>1.0393996229776417</v>
      </c>
      <c r="N42" s="81">
        <v>1.6349362767827114</v>
      </c>
      <c r="O42" s="81">
        <v>0.94200487991733972</v>
      </c>
      <c r="P42" s="81">
        <v>1.816356363992867</v>
      </c>
      <c r="Q42" s="81">
        <v>5.7802162891705026E-2</v>
      </c>
      <c r="R42" s="81">
        <v>0</v>
      </c>
      <c r="S42" s="81">
        <v>9.0713483304522211E-2</v>
      </c>
      <c r="T42" s="82"/>
      <c r="U42" s="81">
        <v>102108</v>
      </c>
      <c r="V42" s="81">
        <v>39</v>
      </c>
      <c r="W42" s="81">
        <v>18</v>
      </c>
      <c r="X42" s="81">
        <v>268</v>
      </c>
      <c r="Y42" s="81">
        <v>406</v>
      </c>
      <c r="Z42" s="81">
        <v>574</v>
      </c>
      <c r="AA42" s="81">
        <v>380</v>
      </c>
      <c r="AB42" s="81">
        <v>912</v>
      </c>
      <c r="AC42" s="81">
        <v>0</v>
      </c>
      <c r="AD42" s="81">
        <v>9.0713483304522211E-2</v>
      </c>
      <c r="AE42" s="82"/>
      <c r="AF42" s="81">
        <v>651309.34257180535</v>
      </c>
      <c r="AG42" s="81">
        <v>58012.386477260727</v>
      </c>
      <c r="AH42" s="81">
        <v>100604.40594245491</v>
      </c>
      <c r="AI42" s="81">
        <v>1601849.340097388</v>
      </c>
      <c r="AJ42" s="81">
        <v>1987726.0783948619</v>
      </c>
      <c r="AK42" s="81">
        <v>0</v>
      </c>
      <c r="AL42" s="81">
        <v>0</v>
      </c>
      <c r="AM42" s="81">
        <v>125537.8129690238</v>
      </c>
      <c r="AN42" s="81">
        <v>0</v>
      </c>
      <c r="AO42" s="81">
        <v>0</v>
      </c>
      <c r="AP42" s="82"/>
      <c r="AQ42" s="81">
        <v>23</v>
      </c>
      <c r="AR42" s="81">
        <v>37</v>
      </c>
      <c r="AS42" s="81">
        <v>0</v>
      </c>
      <c r="AT42" s="81">
        <v>0</v>
      </c>
      <c r="AU42" s="81">
        <v>0</v>
      </c>
      <c r="AV42" s="81">
        <v>0</v>
      </c>
      <c r="AW42" s="81" t="s">
        <v>564</v>
      </c>
      <c r="AX42" s="82"/>
      <c r="AY42" s="81">
        <v>98.6</v>
      </c>
      <c r="AZ42" s="81">
        <v>1678</v>
      </c>
      <c r="BA42" s="81">
        <v>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1888</v>
      </c>
      <c r="B43" s="80">
        <v>50</v>
      </c>
      <c r="C43" s="80">
        <v>16</v>
      </c>
      <c r="D43" s="80">
        <v>3</v>
      </c>
      <c r="E43" s="80">
        <v>2019</v>
      </c>
      <c r="F43" s="80" t="s">
        <v>73</v>
      </c>
      <c r="G43" s="80" t="s">
        <v>1872</v>
      </c>
      <c r="H43" s="80" t="s">
        <v>1873</v>
      </c>
      <c r="I43" s="177"/>
      <c r="J43" s="81">
        <v>0.39217132033119279</v>
      </c>
      <c r="K43" s="81">
        <v>7.4434908996583948E-2</v>
      </c>
      <c r="L43" s="81">
        <v>0.44806717719436889</v>
      </c>
      <c r="M43" s="81">
        <v>0.99533564245508388</v>
      </c>
      <c r="N43" s="81">
        <v>1.4797322716397272</v>
      </c>
      <c r="O43" s="81">
        <v>0.88967897326263046</v>
      </c>
      <c r="P43" s="81">
        <v>1.700023200353447</v>
      </c>
      <c r="Q43" s="81">
        <v>5.5229366979108525E-2</v>
      </c>
      <c r="R43" s="81">
        <v>0</v>
      </c>
      <c r="S43" s="81">
        <v>7.4720163746764282E-2</v>
      </c>
      <c r="T43" s="82"/>
      <c r="U43" s="81">
        <v>95389</v>
      </c>
      <c r="V43" s="81">
        <v>39</v>
      </c>
      <c r="W43" s="81">
        <v>18</v>
      </c>
      <c r="X43" s="81">
        <v>268</v>
      </c>
      <c r="Y43" s="81">
        <v>414</v>
      </c>
      <c r="Z43" s="81">
        <v>557</v>
      </c>
      <c r="AA43" s="81">
        <v>353</v>
      </c>
      <c r="AB43" s="81">
        <v>895</v>
      </c>
      <c r="AC43" s="81">
        <v>0</v>
      </c>
      <c r="AD43" s="81">
        <v>7.4720163746764282E-2</v>
      </c>
      <c r="AE43" s="82"/>
      <c r="AF43" s="81">
        <v>637014.86790722073</v>
      </c>
      <c r="AG43" s="81">
        <v>56171.35721013377</v>
      </c>
      <c r="AH43" s="81">
        <v>106263.6373574801</v>
      </c>
      <c r="AI43" s="81">
        <v>1641494.5049905069</v>
      </c>
      <c r="AJ43" s="81">
        <v>1869382.6184459259</v>
      </c>
      <c r="AK43" s="81">
        <v>0</v>
      </c>
      <c r="AL43" s="81">
        <v>0</v>
      </c>
      <c r="AM43" s="81">
        <v>121892.26244360727</v>
      </c>
      <c r="AN43" s="81">
        <v>0</v>
      </c>
      <c r="AO43" s="81">
        <v>0</v>
      </c>
      <c r="AP43" s="82"/>
      <c r="AQ43" s="81">
        <v>26</v>
      </c>
      <c r="AR43" s="81">
        <v>37</v>
      </c>
      <c r="AS43" s="81">
        <v>0</v>
      </c>
      <c r="AT43" s="81">
        <v>0</v>
      </c>
      <c r="AU43" s="81">
        <v>0</v>
      </c>
      <c r="AV43" s="81">
        <v>0</v>
      </c>
      <c r="AW43" s="81" t="s">
        <v>564</v>
      </c>
      <c r="AX43" s="82"/>
      <c r="AY43" s="81">
        <v>111</v>
      </c>
      <c r="AZ43" s="81">
        <v>1677.9</v>
      </c>
      <c r="BA43" s="81">
        <v>0</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1889</v>
      </c>
      <c r="B44" s="80">
        <v>51</v>
      </c>
      <c r="C44" s="80">
        <v>17</v>
      </c>
      <c r="D44" s="80">
        <v>3</v>
      </c>
      <c r="E44" s="80">
        <v>2020</v>
      </c>
      <c r="F44" s="80" t="s">
        <v>218</v>
      </c>
      <c r="G44" s="80" t="s">
        <v>1872</v>
      </c>
      <c r="H44" s="80" t="s">
        <v>1873</v>
      </c>
      <c r="I44" s="177"/>
      <c r="J44" s="81">
        <v>0.35246297004147398</v>
      </c>
      <c r="K44" s="81">
        <v>7.8531619406407238E-2</v>
      </c>
      <c r="L44" s="81">
        <v>0.95632786847402085</v>
      </c>
      <c r="M44" s="81">
        <v>0.79553044648310645</v>
      </c>
      <c r="N44" s="81">
        <v>1.4226278516794593</v>
      </c>
      <c r="O44" s="81">
        <v>0.78368297314267299</v>
      </c>
      <c r="P44" s="81">
        <v>1.5957309698127231</v>
      </c>
      <c r="Q44" s="81">
        <v>5.1474848328568891E-2</v>
      </c>
      <c r="R44" s="81">
        <v>0</v>
      </c>
      <c r="S44" s="81">
        <v>9.8765219790644357E-2</v>
      </c>
      <c r="T44" s="82"/>
      <c r="U44" s="81">
        <v>87223</v>
      </c>
      <c r="V44" s="81">
        <v>36</v>
      </c>
      <c r="W44" s="81">
        <v>43</v>
      </c>
      <c r="X44" s="81">
        <v>238</v>
      </c>
      <c r="Y44" s="81">
        <v>406</v>
      </c>
      <c r="Z44" s="81">
        <v>560</v>
      </c>
      <c r="AA44" s="81">
        <v>360</v>
      </c>
      <c r="AB44" s="81">
        <v>873</v>
      </c>
      <c r="AC44" s="81">
        <v>0</v>
      </c>
      <c r="AD44" s="81">
        <v>9.8765219790644357E-2</v>
      </c>
      <c r="AE44" s="82"/>
      <c r="AF44" s="81">
        <v>588021.33927714534</v>
      </c>
      <c r="AG44" s="81">
        <v>56627.536160932374</v>
      </c>
      <c r="AH44" s="81">
        <v>246074.73309636698</v>
      </c>
      <c r="AI44" s="81">
        <v>1375228.0990249927</v>
      </c>
      <c r="AJ44" s="81">
        <v>1852479.7962328265</v>
      </c>
      <c r="AK44" s="81"/>
      <c r="AL44" s="81"/>
      <c r="AM44" s="81">
        <v>113936.19923229734</v>
      </c>
      <c r="AN44" s="81"/>
      <c r="AO44" s="81"/>
      <c r="AP44" s="82"/>
      <c r="AQ44" s="81">
        <v>26</v>
      </c>
      <c r="AR44" s="81">
        <v>38</v>
      </c>
      <c r="AS44" s="81">
        <v>0</v>
      </c>
      <c r="AT44" s="81">
        <v>0</v>
      </c>
      <c r="AU44" s="81">
        <v>0</v>
      </c>
      <c r="AV44" s="81">
        <v>0</v>
      </c>
      <c r="AW44" s="81">
        <v>0</v>
      </c>
      <c r="AX44" s="82"/>
      <c r="AY44" s="81">
        <v>111</v>
      </c>
      <c r="AZ44" s="81">
        <v>1727.4</v>
      </c>
      <c r="BA44" s="81">
        <v>0</v>
      </c>
      <c r="BB44" s="81">
        <v>0</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1890</v>
      </c>
      <c r="B45" s="80">
        <v>51</v>
      </c>
      <c r="C45" s="80">
        <v>18</v>
      </c>
      <c r="D45" s="80">
        <v>3</v>
      </c>
      <c r="E45" s="80">
        <v>2021</v>
      </c>
      <c r="F45" s="80" t="s">
        <v>75</v>
      </c>
      <c r="G45" s="174" t="s">
        <v>1872</v>
      </c>
      <c r="H45" s="80" t="s">
        <v>1873</v>
      </c>
      <c r="I45" s="177"/>
      <c r="J45" s="81">
        <v>0.38562488727483857</v>
      </c>
      <c r="K45" s="81">
        <v>8.4210536996079319E-2</v>
      </c>
      <c r="L45" s="81">
        <v>1.25462662498642</v>
      </c>
      <c r="M45" s="81">
        <v>0.98818686824267821</v>
      </c>
      <c r="N45" s="81">
        <v>1.5132077851993155</v>
      </c>
      <c r="O45" s="81">
        <v>0.74749890725778068</v>
      </c>
      <c r="P45" s="81">
        <v>1.5999427529467767</v>
      </c>
      <c r="Q45" s="81">
        <v>5.2689296018528099E-2</v>
      </c>
      <c r="R45" s="81">
        <v>0</v>
      </c>
      <c r="S45" s="81">
        <v>0</v>
      </c>
      <c r="T45" s="82"/>
      <c r="U45" s="81">
        <v>100936</v>
      </c>
      <c r="V45" s="81">
        <v>36</v>
      </c>
      <c r="W45" s="81">
        <v>43</v>
      </c>
      <c r="X45" s="81">
        <v>238</v>
      </c>
      <c r="Y45" s="81">
        <v>406</v>
      </c>
      <c r="Z45" s="81">
        <v>550</v>
      </c>
      <c r="AA45" s="81">
        <v>352</v>
      </c>
      <c r="AB45" s="81">
        <v>883</v>
      </c>
      <c r="AC45" s="81">
        <v>0</v>
      </c>
      <c r="AD45" s="81">
        <v>0</v>
      </c>
      <c r="AE45" s="82"/>
      <c r="AF45" s="81">
        <v>609073.27637950948</v>
      </c>
      <c r="AG45" s="81">
        <v>58314.645889818363</v>
      </c>
      <c r="AH45" s="81">
        <v>294763.54609655758</v>
      </c>
      <c r="AI45" s="81">
        <v>1603303.3621437675</v>
      </c>
      <c r="AJ45" s="81">
        <v>1878110.8295474595</v>
      </c>
      <c r="AK45" s="81">
        <v>0</v>
      </c>
      <c r="AL45" s="81">
        <v>0</v>
      </c>
      <c r="AM45" s="81">
        <v>115906.01293428997</v>
      </c>
      <c r="AN45" s="81">
        <v>0</v>
      </c>
      <c r="AO45" s="81">
        <v>0</v>
      </c>
      <c r="AP45" s="82"/>
      <c r="AQ45" s="81">
        <v>27</v>
      </c>
      <c r="AR45" s="81">
        <v>39</v>
      </c>
      <c r="AS45" s="81">
        <v>0</v>
      </c>
      <c r="AT45" s="81">
        <v>0</v>
      </c>
      <c r="AU45" s="81">
        <v>0</v>
      </c>
      <c r="AV45" s="81">
        <v>0</v>
      </c>
      <c r="AW45" s="81"/>
      <c r="AX45" s="82"/>
      <c r="AY45" s="81">
        <v>116.6</v>
      </c>
      <c r="AZ45" s="81">
        <v>1776.9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1891</v>
      </c>
      <c r="B46" s="80">
        <v>51</v>
      </c>
      <c r="C46" s="80">
        <v>19</v>
      </c>
      <c r="D46" s="80">
        <v>3</v>
      </c>
      <c r="E46" s="80">
        <v>2022</v>
      </c>
      <c r="F46" s="80" t="s">
        <v>568</v>
      </c>
      <c r="G46" s="174" t="s">
        <v>1872</v>
      </c>
      <c r="H46" s="80" t="s">
        <v>1873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28</v>
      </c>
      <c r="AR46" s="81">
        <v>39</v>
      </c>
      <c r="AS46" s="81">
        <v>0</v>
      </c>
      <c r="AT46" s="81">
        <v>0</v>
      </c>
      <c r="AU46" s="81">
        <v>0</v>
      </c>
      <c r="AV46" s="81">
        <v>0</v>
      </c>
      <c r="AW46" s="81"/>
      <c r="AX46" s="82"/>
      <c r="AY46" s="81">
        <v>122.19999999999999</v>
      </c>
      <c r="AZ46" s="81">
        <v>1776.9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1892</v>
      </c>
      <c r="B47" s="80">
        <v>18</v>
      </c>
      <c r="C47" s="80">
        <v>1</v>
      </c>
      <c r="D47" s="80">
        <v>2</v>
      </c>
      <c r="E47" s="80">
        <v>1990</v>
      </c>
      <c r="F47" s="80" t="s">
        <v>562</v>
      </c>
      <c r="G47" s="80" t="s">
        <v>1893</v>
      </c>
      <c r="H47" s="80" t="s">
        <v>1894</v>
      </c>
      <c r="I47" s="177"/>
      <c r="J47" s="81">
        <v>2.7242245727103174</v>
      </c>
      <c r="K47" s="81">
        <v>0.22864403855505347</v>
      </c>
      <c r="L47" s="81">
        <v>0</v>
      </c>
      <c r="M47" s="81">
        <v>0.68124420356937843</v>
      </c>
      <c r="N47" s="81">
        <v>1.3738867545131055</v>
      </c>
      <c r="O47" s="81">
        <v>0.83148620669799</v>
      </c>
      <c r="P47" s="81">
        <v>1.7750424576422901</v>
      </c>
      <c r="Q47" s="81">
        <v>7.1751460924336721E-2</v>
      </c>
      <c r="R47" s="81">
        <v>0</v>
      </c>
      <c r="S47" s="81">
        <v>7.1570085161201877E-2</v>
      </c>
      <c r="T47" s="82"/>
      <c r="U47" s="81">
        <v>49137</v>
      </c>
      <c r="V47" s="81">
        <v>51</v>
      </c>
      <c r="W47" s="81">
        <v>0</v>
      </c>
      <c r="X47" s="81">
        <v>209</v>
      </c>
      <c r="Y47" s="81">
        <v>369</v>
      </c>
      <c r="Z47" s="81">
        <v>342</v>
      </c>
      <c r="AA47" s="81">
        <v>431</v>
      </c>
      <c r="AB47" s="81">
        <v>1165</v>
      </c>
      <c r="AC47" s="81">
        <v>0</v>
      </c>
      <c r="AD47" s="81">
        <v>7.1570085161201877E-2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1895</v>
      </c>
      <c r="B48" s="80">
        <v>19</v>
      </c>
      <c r="C48" s="80">
        <v>2</v>
      </c>
      <c r="D48" s="80">
        <v>2</v>
      </c>
      <c r="E48" s="80">
        <v>2005</v>
      </c>
      <c r="F48" s="80" t="s">
        <v>565</v>
      </c>
      <c r="G48" s="80" t="s">
        <v>1893</v>
      </c>
      <c r="H48" s="80" t="s">
        <v>1894</v>
      </c>
      <c r="I48" s="177"/>
      <c r="J48" s="81">
        <v>0.86021249881530415</v>
      </c>
      <c r="K48" s="81">
        <v>0.18233555840725832</v>
      </c>
      <c r="L48" s="81">
        <v>8.1411364447938339E-2</v>
      </c>
      <c r="M48" s="81">
        <v>0.71821789573390438</v>
      </c>
      <c r="N48" s="81">
        <v>2.0670430001807261</v>
      </c>
      <c r="O48" s="81">
        <v>1.0778079552169704</v>
      </c>
      <c r="P48" s="81">
        <v>1.8907774790208669</v>
      </c>
      <c r="Q48" s="81">
        <v>6.4747368380028467E-2</v>
      </c>
      <c r="R48" s="81">
        <v>0</v>
      </c>
      <c r="S48" s="81">
        <v>0</v>
      </c>
      <c r="T48" s="82"/>
      <c r="U48" s="81">
        <v>17544</v>
      </c>
      <c r="V48" s="81">
        <v>51</v>
      </c>
      <c r="W48" s="81">
        <v>1</v>
      </c>
      <c r="X48" s="81">
        <v>105</v>
      </c>
      <c r="Y48" s="81">
        <v>382</v>
      </c>
      <c r="Z48" s="81">
        <v>513</v>
      </c>
      <c r="AA48" s="81">
        <v>376</v>
      </c>
      <c r="AB48" s="81">
        <v>1099</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1896</v>
      </c>
      <c r="B49" s="80">
        <v>20</v>
      </c>
      <c r="C49" s="80">
        <v>3</v>
      </c>
      <c r="D49" s="80">
        <v>2</v>
      </c>
      <c r="E49" s="80">
        <v>2006</v>
      </c>
      <c r="F49" s="80" t="s">
        <v>566</v>
      </c>
      <c r="G49" s="80" t="s">
        <v>1893</v>
      </c>
      <c r="H49" s="80" t="s">
        <v>1894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1897</v>
      </c>
      <c r="B50" s="80">
        <v>21</v>
      </c>
      <c r="C50" s="80">
        <v>4</v>
      </c>
      <c r="D50" s="80">
        <v>2</v>
      </c>
      <c r="E50" s="80">
        <v>2007</v>
      </c>
      <c r="F50" s="80" t="s">
        <v>567</v>
      </c>
      <c r="G50" s="80" t="s">
        <v>1893</v>
      </c>
      <c r="H50" s="80" t="s">
        <v>1894</v>
      </c>
      <c r="I50" s="177"/>
      <c r="J50" s="81">
        <v>0</v>
      </c>
      <c r="K50" s="81">
        <v>0.1512840114221225</v>
      </c>
      <c r="L50" s="81">
        <v>0.46523311518926858</v>
      </c>
      <c r="M50" s="81">
        <v>1.2353523335389933</v>
      </c>
      <c r="N50" s="81">
        <v>1.8921773997141971</v>
      </c>
      <c r="O50" s="81">
        <v>1.0469060814478008</v>
      </c>
      <c r="P50" s="81">
        <v>1.9200445303058071</v>
      </c>
      <c r="Q50" s="81">
        <v>6.6807640140186975E-2</v>
      </c>
      <c r="R50" s="81">
        <v>0</v>
      </c>
      <c r="S50" s="81">
        <v>0</v>
      </c>
      <c r="T50" s="82"/>
      <c r="U50" s="81">
        <v>0</v>
      </c>
      <c r="V50" s="81">
        <v>44</v>
      </c>
      <c r="W50" s="81">
        <v>9</v>
      </c>
      <c r="X50" s="81">
        <v>202</v>
      </c>
      <c r="Y50" s="81">
        <v>391</v>
      </c>
      <c r="Z50" s="81">
        <v>518</v>
      </c>
      <c r="AA50" s="81">
        <v>376</v>
      </c>
      <c r="AB50" s="81">
        <v>1074</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1898</v>
      </c>
      <c r="B51" s="80">
        <v>22</v>
      </c>
      <c r="C51" s="80">
        <v>5</v>
      </c>
      <c r="D51" s="80">
        <v>2</v>
      </c>
      <c r="E51" s="80">
        <v>2008</v>
      </c>
      <c r="F51" s="80" t="s">
        <v>84</v>
      </c>
      <c r="G51" s="80" t="s">
        <v>1893</v>
      </c>
      <c r="H51" s="80" t="s">
        <v>1894</v>
      </c>
      <c r="I51" s="177"/>
      <c r="J51" s="81">
        <v>0</v>
      </c>
      <c r="K51" s="81">
        <v>0.11481032078566679</v>
      </c>
      <c r="L51" s="81">
        <v>0.4192593498634663</v>
      </c>
      <c r="M51" s="81">
        <v>1.2590487655737572</v>
      </c>
      <c r="N51" s="81">
        <v>1.9251270224057775</v>
      </c>
      <c r="O51" s="81">
        <v>1.0309326927371287</v>
      </c>
      <c r="P51" s="81">
        <v>1.8974536281721133</v>
      </c>
      <c r="Q51" s="81">
        <v>6.4136422699196532E-2</v>
      </c>
      <c r="R51" s="81">
        <v>0</v>
      </c>
      <c r="S51" s="81">
        <v>0</v>
      </c>
      <c r="T51" s="82"/>
      <c r="U51" s="81">
        <v>0</v>
      </c>
      <c r="V51" s="81">
        <v>44</v>
      </c>
      <c r="W51" s="81">
        <v>9</v>
      </c>
      <c r="X51" s="81">
        <v>202</v>
      </c>
      <c r="Y51" s="81">
        <v>394</v>
      </c>
      <c r="Z51" s="81">
        <v>528</v>
      </c>
      <c r="AA51" s="81">
        <v>372</v>
      </c>
      <c r="AB51" s="81">
        <v>1048</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1899</v>
      </c>
      <c r="B52" s="80">
        <v>23</v>
      </c>
      <c r="C52" s="80">
        <v>6</v>
      </c>
      <c r="D52" s="80">
        <v>2</v>
      </c>
      <c r="E52" s="80">
        <v>2009</v>
      </c>
      <c r="F52" s="80" t="s">
        <v>85</v>
      </c>
      <c r="G52" s="80" t="s">
        <v>1893</v>
      </c>
      <c r="H52" s="80" t="s">
        <v>1894</v>
      </c>
      <c r="I52" s="177"/>
      <c r="J52" s="81">
        <v>0</v>
      </c>
      <c r="K52" s="81">
        <v>0.11962681857756187</v>
      </c>
      <c r="L52" s="81">
        <v>0.35236638437411771</v>
      </c>
      <c r="M52" s="81">
        <v>1.1011528314330414</v>
      </c>
      <c r="N52" s="81">
        <v>1.7725938461966948</v>
      </c>
      <c r="O52" s="81">
        <v>1.0464380646977389</v>
      </c>
      <c r="P52" s="81">
        <v>1.8432975018785991</v>
      </c>
      <c r="Q52" s="81">
        <v>6.0805041017027321E-2</v>
      </c>
      <c r="R52" s="81">
        <v>0</v>
      </c>
      <c r="S52" s="81">
        <v>0</v>
      </c>
      <c r="T52" s="82"/>
      <c r="U52" s="81">
        <v>0</v>
      </c>
      <c r="V52" s="81">
        <v>47</v>
      </c>
      <c r="W52" s="81">
        <v>11</v>
      </c>
      <c r="X52" s="81">
        <v>200</v>
      </c>
      <c r="Y52" s="81">
        <v>394</v>
      </c>
      <c r="Z52" s="81">
        <v>529</v>
      </c>
      <c r="AA52" s="81">
        <v>371</v>
      </c>
      <c r="AB52" s="81">
        <v>1043</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1900</v>
      </c>
      <c r="B53" s="80">
        <v>24</v>
      </c>
      <c r="C53" s="80">
        <v>7</v>
      </c>
      <c r="D53" s="80">
        <v>2</v>
      </c>
      <c r="E53" s="80">
        <v>2010</v>
      </c>
      <c r="F53" s="80" t="s">
        <v>86</v>
      </c>
      <c r="G53" s="80" t="s">
        <v>1893</v>
      </c>
      <c r="H53" s="80" t="s">
        <v>1894</v>
      </c>
      <c r="I53" s="177"/>
      <c r="J53" s="81">
        <v>2.3466697138484482</v>
      </c>
      <c r="K53" s="81">
        <v>0.13068074884515227</v>
      </c>
      <c r="L53" s="81">
        <v>0.33383516240328681</v>
      </c>
      <c r="M53" s="81">
        <v>1.2446702792481523</v>
      </c>
      <c r="N53" s="81">
        <v>1.9076625459151539</v>
      </c>
      <c r="O53" s="81">
        <v>1.0632569046951774</v>
      </c>
      <c r="P53" s="81">
        <v>1.8191705049295099</v>
      </c>
      <c r="Q53" s="81">
        <v>6.272735306149857E-2</v>
      </c>
      <c r="R53" s="81">
        <v>0</v>
      </c>
      <c r="S53" s="81">
        <v>0</v>
      </c>
      <c r="T53" s="82"/>
      <c r="U53" s="81">
        <v>52783</v>
      </c>
      <c r="V53" s="81">
        <v>47</v>
      </c>
      <c r="W53" s="81">
        <v>11</v>
      </c>
      <c r="X53" s="81">
        <v>200</v>
      </c>
      <c r="Y53" s="81">
        <v>394</v>
      </c>
      <c r="Z53" s="81">
        <v>540</v>
      </c>
      <c r="AA53" s="81">
        <v>357</v>
      </c>
      <c r="AB53" s="81">
        <v>1031</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1901</v>
      </c>
      <c r="B54" s="80">
        <v>25</v>
      </c>
      <c r="C54" s="80">
        <v>8</v>
      </c>
      <c r="D54" s="80">
        <v>2</v>
      </c>
      <c r="E54" s="80">
        <v>2011</v>
      </c>
      <c r="F54" s="80" t="s">
        <v>87</v>
      </c>
      <c r="G54" s="80" t="s">
        <v>1893</v>
      </c>
      <c r="H54" s="80" t="s">
        <v>1894</v>
      </c>
      <c r="I54" s="177"/>
      <c r="J54" s="81">
        <v>0</v>
      </c>
      <c r="K54" s="81">
        <v>0.15533453360619798</v>
      </c>
      <c r="L54" s="81">
        <v>0.44790186544763566</v>
      </c>
      <c r="M54" s="81">
        <v>1.1835072201478825</v>
      </c>
      <c r="N54" s="81">
        <v>1.6460962922936009</v>
      </c>
      <c r="O54" s="81">
        <v>1.0637743344042379</v>
      </c>
      <c r="P54" s="81">
        <v>1.7171147467665091</v>
      </c>
      <c r="Q54" s="81">
        <v>7.0739742297261751E-2</v>
      </c>
      <c r="R54" s="81">
        <v>0</v>
      </c>
      <c r="S54" s="81">
        <v>0</v>
      </c>
      <c r="T54" s="82"/>
      <c r="U54" s="81">
        <v>0</v>
      </c>
      <c r="V54" s="81">
        <v>47</v>
      </c>
      <c r="W54" s="81">
        <v>11</v>
      </c>
      <c r="X54" s="81">
        <v>200</v>
      </c>
      <c r="Y54" s="81">
        <v>387</v>
      </c>
      <c r="Z54" s="81">
        <v>552</v>
      </c>
      <c r="AA54" s="81">
        <v>347</v>
      </c>
      <c r="AB54" s="81">
        <v>1008</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1902</v>
      </c>
      <c r="B55" s="80">
        <v>26</v>
      </c>
      <c r="C55" s="80">
        <v>9</v>
      </c>
      <c r="D55" s="80">
        <v>2</v>
      </c>
      <c r="E55" s="80">
        <v>2012</v>
      </c>
      <c r="F55" s="80" t="s">
        <v>88</v>
      </c>
      <c r="G55" s="80" t="s">
        <v>1893</v>
      </c>
      <c r="H55" s="80" t="s">
        <v>1894</v>
      </c>
      <c r="I55" s="177"/>
      <c r="J55" s="81">
        <v>0</v>
      </c>
      <c r="K55" s="81">
        <v>0.14050002975803236</v>
      </c>
      <c r="L55" s="81">
        <v>0.44446132675530542</v>
      </c>
      <c r="M55" s="81">
        <v>1.1433158442197096</v>
      </c>
      <c r="N55" s="81">
        <v>1.82685702287568</v>
      </c>
      <c r="O55" s="81">
        <v>1.0936425394247902</v>
      </c>
      <c r="P55" s="81">
        <v>1.6671651372798053</v>
      </c>
      <c r="Q55" s="81">
        <v>7.639955681539741E-2</v>
      </c>
      <c r="R55" s="81">
        <v>0</v>
      </c>
      <c r="S55" s="81">
        <v>0</v>
      </c>
      <c r="T55" s="82"/>
      <c r="U55" s="81">
        <v>0</v>
      </c>
      <c r="V55" s="81">
        <v>47</v>
      </c>
      <c r="W55" s="81">
        <v>11</v>
      </c>
      <c r="X55" s="81">
        <v>200</v>
      </c>
      <c r="Y55" s="81">
        <v>388</v>
      </c>
      <c r="Z55" s="81">
        <v>572</v>
      </c>
      <c r="AA55" s="81">
        <v>335</v>
      </c>
      <c r="AB55" s="81">
        <v>1002</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1903</v>
      </c>
      <c r="B56" s="80">
        <v>27</v>
      </c>
      <c r="C56" s="80">
        <v>10</v>
      </c>
      <c r="D56" s="80">
        <v>2</v>
      </c>
      <c r="E56" s="80">
        <v>2013</v>
      </c>
      <c r="F56" s="80" t="s">
        <v>89</v>
      </c>
      <c r="G56" s="80" t="s">
        <v>1893</v>
      </c>
      <c r="H56" s="80" t="s">
        <v>1894</v>
      </c>
      <c r="I56" s="177"/>
      <c r="J56" s="81">
        <v>0</v>
      </c>
      <c r="K56" s="81">
        <v>0.11778927200888258</v>
      </c>
      <c r="L56" s="81">
        <v>0.41279243335915505</v>
      </c>
      <c r="M56" s="81">
        <v>1.1299499314225547</v>
      </c>
      <c r="N56" s="81">
        <v>1.8340609169896465</v>
      </c>
      <c r="O56" s="81">
        <v>1.0395793819582075</v>
      </c>
      <c r="P56" s="81">
        <v>1.6834375635814245</v>
      </c>
      <c r="Q56" s="81">
        <v>7.6814722121416323E-2</v>
      </c>
      <c r="R56" s="81">
        <v>0</v>
      </c>
      <c r="S56" s="81">
        <v>0</v>
      </c>
      <c r="T56" s="82"/>
      <c r="U56" s="81">
        <v>0</v>
      </c>
      <c r="V56" s="81">
        <v>47</v>
      </c>
      <c r="W56" s="81">
        <v>11</v>
      </c>
      <c r="X56" s="81">
        <v>200</v>
      </c>
      <c r="Y56" s="81">
        <v>388</v>
      </c>
      <c r="Z56" s="81">
        <v>568</v>
      </c>
      <c r="AA56" s="81">
        <v>337</v>
      </c>
      <c r="AB56" s="81">
        <v>993</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1904</v>
      </c>
      <c r="B57" s="80">
        <v>28</v>
      </c>
      <c r="C57" s="80">
        <v>11</v>
      </c>
      <c r="D57" s="80">
        <v>2</v>
      </c>
      <c r="E57" s="80">
        <v>2014</v>
      </c>
      <c r="F57" s="80" t="s">
        <v>90</v>
      </c>
      <c r="G57" s="80" t="s">
        <v>1893</v>
      </c>
      <c r="H57" s="80" t="s">
        <v>1894</v>
      </c>
      <c r="I57" s="177"/>
      <c r="J57" s="81">
        <v>0</v>
      </c>
      <c r="K57" s="81">
        <v>0.11243870794794687</v>
      </c>
      <c r="L57" s="81">
        <v>0.40551267105059163</v>
      </c>
      <c r="M57" s="81">
        <v>0.93898593142523534</v>
      </c>
      <c r="N57" s="81">
        <v>1.6985904949478152</v>
      </c>
      <c r="O57" s="81">
        <v>0.97315467065107331</v>
      </c>
      <c r="P57" s="81">
        <v>1.6821505752197692</v>
      </c>
      <c r="Q57" s="81">
        <v>7.236430092305253E-2</v>
      </c>
      <c r="R57" s="81">
        <v>0</v>
      </c>
      <c r="S57" s="81">
        <v>0</v>
      </c>
      <c r="T57" s="82"/>
      <c r="U57" s="81">
        <v>0</v>
      </c>
      <c r="V57" s="81">
        <v>39</v>
      </c>
      <c r="W57" s="81">
        <v>11</v>
      </c>
      <c r="X57" s="81">
        <v>164</v>
      </c>
      <c r="Y57" s="81">
        <v>391</v>
      </c>
      <c r="Z57" s="81">
        <v>560</v>
      </c>
      <c r="AA57" s="81">
        <v>335</v>
      </c>
      <c r="AB57" s="81">
        <v>975</v>
      </c>
      <c r="AC57" s="81">
        <v>0</v>
      </c>
      <c r="AD57" s="81">
        <v>0</v>
      </c>
      <c r="AE57" s="82"/>
      <c r="AF57" s="81">
        <v>0</v>
      </c>
      <c r="AG57" s="81">
        <v>85419.28648250582</v>
      </c>
      <c r="AH57" s="81">
        <v>99544.86733115463</v>
      </c>
      <c r="AI57" s="81">
        <v>993361.26411216927</v>
      </c>
      <c r="AJ57" s="81">
        <v>2055906.9595136275</v>
      </c>
      <c r="AK57" s="81">
        <v>0</v>
      </c>
      <c r="AL57" s="81">
        <v>0</v>
      </c>
      <c r="AM57" s="81">
        <v>133852.93036540668</v>
      </c>
      <c r="AN57" s="81">
        <v>0</v>
      </c>
      <c r="AO57" s="81">
        <v>0</v>
      </c>
      <c r="AP57" s="82"/>
      <c r="AQ57" s="81">
        <v>7</v>
      </c>
      <c r="AR57" s="81">
        <v>3</v>
      </c>
      <c r="AS57" s="81">
        <v>0</v>
      </c>
      <c r="AT57" s="81">
        <v>0</v>
      </c>
      <c r="AU57" s="81">
        <v>0</v>
      </c>
      <c r="AV57" s="81">
        <v>0</v>
      </c>
      <c r="AW57" s="81" t="s">
        <v>564</v>
      </c>
      <c r="AX57" s="82"/>
      <c r="AY57" s="81">
        <v>33.1</v>
      </c>
      <c r="AZ57" s="81">
        <v>55.5</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1905</v>
      </c>
      <c r="B58" s="80">
        <v>29</v>
      </c>
      <c r="C58" s="80">
        <v>12</v>
      </c>
      <c r="D58" s="80">
        <v>2</v>
      </c>
      <c r="E58" s="80">
        <v>2015</v>
      </c>
      <c r="F58" s="80" t="s">
        <v>91</v>
      </c>
      <c r="G58" s="80" t="s">
        <v>1893</v>
      </c>
      <c r="H58" s="80" t="s">
        <v>1894</v>
      </c>
      <c r="I58" s="177"/>
      <c r="J58" s="81">
        <v>0</v>
      </c>
      <c r="K58" s="81">
        <v>0.10171695290640641</v>
      </c>
      <c r="L58" s="81">
        <v>0.61748738956235216</v>
      </c>
      <c r="M58" s="81">
        <v>0.85425483595862095</v>
      </c>
      <c r="N58" s="81">
        <v>1.7922338659625834</v>
      </c>
      <c r="O58" s="81">
        <v>0.98107996194431368</v>
      </c>
      <c r="P58" s="81">
        <v>1.6181452730928572</v>
      </c>
      <c r="Q58" s="81">
        <v>6.982385325161608E-2</v>
      </c>
      <c r="R58" s="81">
        <v>0</v>
      </c>
      <c r="S58" s="81">
        <v>0</v>
      </c>
      <c r="T58" s="82"/>
      <c r="U58" s="81">
        <v>0</v>
      </c>
      <c r="V58" s="81">
        <v>39</v>
      </c>
      <c r="W58" s="81">
        <v>11</v>
      </c>
      <c r="X58" s="81">
        <v>164</v>
      </c>
      <c r="Y58" s="81">
        <v>389</v>
      </c>
      <c r="Z58" s="81">
        <v>570</v>
      </c>
      <c r="AA58" s="81">
        <v>322</v>
      </c>
      <c r="AB58" s="81">
        <v>961</v>
      </c>
      <c r="AC58" s="81">
        <v>0</v>
      </c>
      <c r="AD58" s="81">
        <v>0</v>
      </c>
      <c r="AE58" s="82"/>
      <c r="AF58" s="81">
        <v>0</v>
      </c>
      <c r="AG58" s="81">
        <v>72927.053734222456</v>
      </c>
      <c r="AH58" s="81">
        <v>124094.02133370809</v>
      </c>
      <c r="AI58" s="81">
        <v>988772.06793571508</v>
      </c>
      <c r="AJ58" s="81">
        <v>2147648.9948173934</v>
      </c>
      <c r="AK58" s="81">
        <v>0</v>
      </c>
      <c r="AL58" s="81">
        <v>0</v>
      </c>
      <c r="AM58" s="81">
        <v>131701.01875661794</v>
      </c>
      <c r="AN58" s="81">
        <v>0</v>
      </c>
      <c r="AO58" s="81">
        <v>0</v>
      </c>
      <c r="AP58" s="82"/>
      <c r="AQ58" s="81">
        <v>7</v>
      </c>
      <c r="AR58" s="81">
        <v>4</v>
      </c>
      <c r="AS58" s="81">
        <v>0</v>
      </c>
      <c r="AT58" s="81">
        <v>0</v>
      </c>
      <c r="AU58" s="81">
        <v>0</v>
      </c>
      <c r="AV58" s="81">
        <v>0</v>
      </c>
      <c r="AW58" s="81" t="s">
        <v>564</v>
      </c>
      <c r="AX58" s="82"/>
      <c r="AY58" s="81">
        <v>33.1</v>
      </c>
      <c r="AZ58" s="81">
        <v>105</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1906</v>
      </c>
      <c r="B59" s="80">
        <v>30</v>
      </c>
      <c r="C59" s="80">
        <v>13</v>
      </c>
      <c r="D59" s="80">
        <v>2</v>
      </c>
      <c r="E59" s="80">
        <v>2016</v>
      </c>
      <c r="F59" s="80" t="s">
        <v>92</v>
      </c>
      <c r="G59" s="80" t="s">
        <v>1893</v>
      </c>
      <c r="H59" s="80" t="s">
        <v>1894</v>
      </c>
      <c r="I59" s="177"/>
      <c r="J59" s="81">
        <v>0</v>
      </c>
      <c r="K59" s="81">
        <v>0.1009023279068387</v>
      </c>
      <c r="L59" s="81">
        <v>0.48250679859233142</v>
      </c>
      <c r="M59" s="81">
        <v>0.85345760107446322</v>
      </c>
      <c r="N59" s="81">
        <v>1.5324763766790193</v>
      </c>
      <c r="O59" s="81">
        <v>0.95216335262612872</v>
      </c>
      <c r="P59" s="81">
        <v>1.6179544040422191</v>
      </c>
      <c r="Q59" s="81">
        <v>6.7312322542294703E-2</v>
      </c>
      <c r="R59" s="81">
        <v>0</v>
      </c>
      <c r="S59" s="81">
        <v>0</v>
      </c>
      <c r="T59" s="82"/>
      <c r="U59" s="81">
        <v>0</v>
      </c>
      <c r="V59" s="81">
        <v>39</v>
      </c>
      <c r="W59" s="81">
        <v>11</v>
      </c>
      <c r="X59" s="81">
        <v>164</v>
      </c>
      <c r="Y59" s="81">
        <v>384</v>
      </c>
      <c r="Z59" s="81">
        <v>560</v>
      </c>
      <c r="AA59" s="81">
        <v>333</v>
      </c>
      <c r="AB59" s="81">
        <v>953</v>
      </c>
      <c r="AC59" s="81">
        <v>0</v>
      </c>
      <c r="AD59" s="81">
        <v>0</v>
      </c>
      <c r="AE59" s="82"/>
      <c r="AF59" s="81">
        <v>0</v>
      </c>
      <c r="AG59" s="81">
        <v>71743.26708172496</v>
      </c>
      <c r="AH59" s="81">
        <v>76898.209167156441</v>
      </c>
      <c r="AI59" s="81">
        <v>1019399.976332839</v>
      </c>
      <c r="AJ59" s="81">
        <v>1863550.6969605649</v>
      </c>
      <c r="AK59" s="81">
        <v>0</v>
      </c>
      <c r="AL59" s="81">
        <v>0</v>
      </c>
      <c r="AM59" s="81">
        <v>130706.1193153912</v>
      </c>
      <c r="AN59" s="81">
        <v>0</v>
      </c>
      <c r="AO59" s="81">
        <v>0</v>
      </c>
      <c r="AP59" s="82"/>
      <c r="AQ59" s="81">
        <v>8</v>
      </c>
      <c r="AR59" s="81">
        <v>5</v>
      </c>
      <c r="AS59" s="81">
        <v>0</v>
      </c>
      <c r="AT59" s="81">
        <v>0</v>
      </c>
      <c r="AU59" s="81">
        <v>0</v>
      </c>
      <c r="AV59" s="81">
        <v>0</v>
      </c>
      <c r="AW59" s="81" t="s">
        <v>564</v>
      </c>
      <c r="AX59" s="82"/>
      <c r="AY59" s="81">
        <v>38.200000000000003</v>
      </c>
      <c r="AZ59" s="81">
        <v>152.19999999999999</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1907</v>
      </c>
      <c r="B60" s="80">
        <v>31</v>
      </c>
      <c r="C60" s="80">
        <v>14</v>
      </c>
      <c r="D60" s="80">
        <v>2</v>
      </c>
      <c r="E60" s="80">
        <v>2017</v>
      </c>
      <c r="F60" s="80" t="s">
        <v>71</v>
      </c>
      <c r="G60" s="80" t="s">
        <v>1893</v>
      </c>
      <c r="H60" s="80" t="s">
        <v>1894</v>
      </c>
      <c r="I60" s="177"/>
      <c r="J60" s="81">
        <v>0</v>
      </c>
      <c r="K60" s="81">
        <v>0.10496061820348351</v>
      </c>
      <c r="L60" s="81">
        <v>0.45695498080338881</v>
      </c>
      <c r="M60" s="81">
        <v>0.80736371334183654</v>
      </c>
      <c r="N60" s="81">
        <v>1.5712556879574613</v>
      </c>
      <c r="O60" s="81">
        <v>0.96171452035134786</v>
      </c>
      <c r="P60" s="81">
        <v>1.6125331843088455</v>
      </c>
      <c r="Q60" s="81">
        <v>6.5295429875369904E-2</v>
      </c>
      <c r="R60" s="81">
        <v>0</v>
      </c>
      <c r="S60" s="81">
        <v>0</v>
      </c>
      <c r="T60" s="82"/>
      <c r="U60" s="81">
        <v>0</v>
      </c>
      <c r="V60" s="81">
        <v>39</v>
      </c>
      <c r="W60" s="81">
        <v>11</v>
      </c>
      <c r="X60" s="81">
        <v>164</v>
      </c>
      <c r="Y60" s="81">
        <v>393</v>
      </c>
      <c r="Z60" s="81">
        <v>575</v>
      </c>
      <c r="AA60" s="81">
        <v>334</v>
      </c>
      <c r="AB60" s="81">
        <v>956</v>
      </c>
      <c r="AC60" s="81">
        <v>0</v>
      </c>
      <c r="AD60" s="81">
        <v>0</v>
      </c>
      <c r="AE60" s="82"/>
      <c r="AF60" s="81">
        <v>0</v>
      </c>
      <c r="AG60" s="81">
        <v>73614.576381740684</v>
      </c>
      <c r="AH60" s="81">
        <v>97069.527789123953</v>
      </c>
      <c r="AI60" s="81">
        <v>1003008.070880772</v>
      </c>
      <c r="AJ60" s="81">
        <v>1963005.5241218801</v>
      </c>
      <c r="AK60" s="81">
        <v>0</v>
      </c>
      <c r="AL60" s="81">
        <v>0</v>
      </c>
      <c r="AM60" s="81">
        <v>131322.73935971019</v>
      </c>
      <c r="AN60" s="81">
        <v>0</v>
      </c>
      <c r="AO60" s="81">
        <v>0</v>
      </c>
      <c r="AP60" s="82"/>
      <c r="AQ60" s="81">
        <v>8</v>
      </c>
      <c r="AR60" s="81">
        <v>5</v>
      </c>
      <c r="AS60" s="81">
        <v>0</v>
      </c>
      <c r="AT60" s="81">
        <v>0</v>
      </c>
      <c r="AU60" s="81">
        <v>0</v>
      </c>
      <c r="AV60" s="81">
        <v>0</v>
      </c>
      <c r="AW60" s="81" t="s">
        <v>564</v>
      </c>
      <c r="AX60" s="82"/>
      <c r="AY60" s="81">
        <v>38.200000000000003</v>
      </c>
      <c r="AZ60" s="81">
        <v>152.19999999999999</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1908</v>
      </c>
      <c r="B61" s="80">
        <v>32</v>
      </c>
      <c r="C61" s="80">
        <v>15</v>
      </c>
      <c r="D61" s="80">
        <v>2</v>
      </c>
      <c r="E61" s="80">
        <v>2018</v>
      </c>
      <c r="F61" s="80" t="s">
        <v>93</v>
      </c>
      <c r="G61" s="80" t="s">
        <v>1893</v>
      </c>
      <c r="H61" s="80" t="s">
        <v>1894</v>
      </c>
      <c r="I61" s="177"/>
      <c r="J61" s="81">
        <v>0</v>
      </c>
      <c r="K61" s="81">
        <v>9.7395790188097645E-2</v>
      </c>
      <c r="L61" s="81">
        <v>0.41629476864601467</v>
      </c>
      <c r="M61" s="81">
        <v>0.75073166830798366</v>
      </c>
      <c r="N61" s="81">
        <v>1.2305165869615811</v>
      </c>
      <c r="O61" s="81">
        <v>0.96169836172745848</v>
      </c>
      <c r="P61" s="81">
        <v>1.567802335235948</v>
      </c>
      <c r="Q61" s="81">
        <v>5.8942995054041304E-2</v>
      </c>
      <c r="R61" s="81">
        <v>0</v>
      </c>
      <c r="S61" s="81">
        <v>0</v>
      </c>
      <c r="T61" s="82"/>
      <c r="U61" s="81">
        <v>0</v>
      </c>
      <c r="V61" s="81">
        <v>39</v>
      </c>
      <c r="W61" s="81">
        <v>11</v>
      </c>
      <c r="X61" s="81">
        <v>164</v>
      </c>
      <c r="Y61" s="81">
        <v>384</v>
      </c>
      <c r="Z61" s="81">
        <v>586</v>
      </c>
      <c r="AA61" s="81">
        <v>328</v>
      </c>
      <c r="AB61" s="81">
        <v>930</v>
      </c>
      <c r="AC61" s="81">
        <v>0</v>
      </c>
      <c r="AD61" s="81">
        <v>0</v>
      </c>
      <c r="AE61" s="82"/>
      <c r="AF61" s="81">
        <v>0</v>
      </c>
      <c r="AG61" s="81">
        <v>68018.4224037885</v>
      </c>
      <c r="AH61" s="81">
        <v>90948.463431857817</v>
      </c>
      <c r="AI61" s="81">
        <v>968581.46955803945</v>
      </c>
      <c r="AJ61" s="81">
        <v>1633249.973054087</v>
      </c>
      <c r="AK61" s="81">
        <v>0</v>
      </c>
      <c r="AL61" s="81">
        <v>0</v>
      </c>
      <c r="AM61" s="81">
        <v>128015.53296183341</v>
      </c>
      <c r="AN61" s="81">
        <v>0</v>
      </c>
      <c r="AO61" s="81">
        <v>0</v>
      </c>
      <c r="AP61" s="82"/>
      <c r="AQ61" s="81">
        <v>8</v>
      </c>
      <c r="AR61" s="81">
        <v>5</v>
      </c>
      <c r="AS61" s="81">
        <v>0</v>
      </c>
      <c r="AT61" s="81">
        <v>0</v>
      </c>
      <c r="AU61" s="81">
        <v>0</v>
      </c>
      <c r="AV61" s="81">
        <v>0</v>
      </c>
      <c r="AW61" s="81" t="s">
        <v>564</v>
      </c>
      <c r="AX61" s="82"/>
      <c r="AY61" s="81">
        <v>38</v>
      </c>
      <c r="AZ61" s="81">
        <v>152</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1909</v>
      </c>
      <c r="B62" s="80">
        <v>33</v>
      </c>
      <c r="C62" s="80">
        <v>16</v>
      </c>
      <c r="D62" s="80">
        <v>2</v>
      </c>
      <c r="E62" s="80">
        <v>2019</v>
      </c>
      <c r="F62" s="80" t="s">
        <v>73</v>
      </c>
      <c r="G62" s="80" t="s">
        <v>1893</v>
      </c>
      <c r="H62" s="80" t="s">
        <v>1894</v>
      </c>
      <c r="I62" s="177"/>
      <c r="J62" s="81">
        <v>0</v>
      </c>
      <c r="K62" s="81">
        <v>8.6761792123349779E-2</v>
      </c>
      <c r="L62" s="81">
        <v>0.4152431711845927</v>
      </c>
      <c r="M62" s="81">
        <v>0.68178456335658821</v>
      </c>
      <c r="N62" s="81">
        <v>1.0798598210080272</v>
      </c>
      <c r="O62" s="81">
        <v>0.94238885857262444</v>
      </c>
      <c r="P62" s="81">
        <v>1.5314656592419156</v>
      </c>
      <c r="Q62" s="81">
        <v>5.6401833987603567E-2</v>
      </c>
      <c r="R62" s="81">
        <v>0</v>
      </c>
      <c r="S62" s="81">
        <v>0</v>
      </c>
      <c r="T62" s="82"/>
      <c r="U62" s="81">
        <v>0</v>
      </c>
      <c r="V62" s="81">
        <v>39</v>
      </c>
      <c r="W62" s="81">
        <v>11</v>
      </c>
      <c r="X62" s="81">
        <v>164</v>
      </c>
      <c r="Y62" s="81">
        <v>387</v>
      </c>
      <c r="Z62" s="81">
        <v>590</v>
      </c>
      <c r="AA62" s="81">
        <v>318</v>
      </c>
      <c r="AB62" s="81">
        <v>914</v>
      </c>
      <c r="AC62" s="81">
        <v>0</v>
      </c>
      <c r="AD62" s="81">
        <v>0</v>
      </c>
      <c r="AE62" s="82"/>
      <c r="AF62" s="81">
        <v>0</v>
      </c>
      <c r="AG62" s="81">
        <v>67072.295016232689</v>
      </c>
      <c r="AH62" s="81">
        <v>97746.951692864124</v>
      </c>
      <c r="AI62" s="81">
        <v>958509.02933595364</v>
      </c>
      <c r="AJ62" s="81">
        <v>1517657.5975858816</v>
      </c>
      <c r="AK62" s="81">
        <v>0</v>
      </c>
      <c r="AL62" s="81">
        <v>0</v>
      </c>
      <c r="AM62" s="81">
        <v>124479.91941168385</v>
      </c>
      <c r="AN62" s="81">
        <v>0</v>
      </c>
      <c r="AO62" s="81">
        <v>0</v>
      </c>
      <c r="AP62" s="82"/>
      <c r="AQ62" s="81">
        <v>8</v>
      </c>
      <c r="AR62" s="81">
        <v>5</v>
      </c>
      <c r="AS62" s="81">
        <v>0</v>
      </c>
      <c r="AT62" s="81">
        <v>0</v>
      </c>
      <c r="AU62" s="81">
        <v>0</v>
      </c>
      <c r="AV62" s="81">
        <v>0</v>
      </c>
      <c r="AW62" s="81" t="s">
        <v>564</v>
      </c>
      <c r="AX62" s="82"/>
      <c r="AY62" s="81">
        <v>38.200000000000003</v>
      </c>
      <c r="AZ62" s="81">
        <v>152.19999999999999</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1910</v>
      </c>
      <c r="B63" s="80">
        <v>34</v>
      </c>
      <c r="C63" s="80">
        <v>17</v>
      </c>
      <c r="D63" s="80">
        <v>2</v>
      </c>
      <c r="E63" s="80">
        <v>2020</v>
      </c>
      <c r="F63" s="80" t="s">
        <v>218</v>
      </c>
      <c r="G63" s="80" t="s">
        <v>1893</v>
      </c>
      <c r="H63" s="80" t="s">
        <v>1894</v>
      </c>
      <c r="I63" s="177"/>
      <c r="J63" s="81">
        <v>0</v>
      </c>
      <c r="K63" s="81">
        <v>5.7643981669416054E-2</v>
      </c>
      <c r="L63" s="81">
        <v>0.44705984218564349</v>
      </c>
      <c r="M63" s="81">
        <v>0.92975147747053433</v>
      </c>
      <c r="N63" s="81">
        <v>1.2174948196362283</v>
      </c>
      <c r="O63" s="81">
        <v>0.81307108463552336</v>
      </c>
      <c r="P63" s="81">
        <v>1.4671859750222538</v>
      </c>
      <c r="Q63" s="81">
        <v>5.3774411999604622E-2</v>
      </c>
      <c r="R63" s="81">
        <v>0</v>
      </c>
      <c r="S63" s="81">
        <v>0</v>
      </c>
      <c r="T63" s="82"/>
      <c r="U63" s="81">
        <v>0</v>
      </c>
      <c r="V63" s="81">
        <v>25</v>
      </c>
      <c r="W63" s="81">
        <v>14</v>
      </c>
      <c r="X63" s="81">
        <v>250</v>
      </c>
      <c r="Y63" s="81">
        <v>393</v>
      </c>
      <c r="Z63" s="81">
        <v>581</v>
      </c>
      <c r="AA63" s="81">
        <v>331</v>
      </c>
      <c r="AB63" s="81">
        <v>912</v>
      </c>
      <c r="AC63" s="81">
        <v>0</v>
      </c>
      <c r="AD63" s="81">
        <v>0</v>
      </c>
      <c r="AE63" s="82"/>
      <c r="AF63" s="81">
        <v>0</v>
      </c>
      <c r="AG63" s="81">
        <v>42336.578673553537</v>
      </c>
      <c r="AH63" s="81">
        <v>114004.98233125939</v>
      </c>
      <c r="AI63" s="81">
        <v>1347430.4713511153</v>
      </c>
      <c r="AJ63" s="81">
        <v>1818839.2088217812</v>
      </c>
      <c r="AK63" s="81"/>
      <c r="AL63" s="81"/>
      <c r="AM63" s="81">
        <v>119026.13253133468</v>
      </c>
      <c r="AN63" s="81"/>
      <c r="AO63" s="81"/>
      <c r="AP63" s="82"/>
      <c r="AQ63" s="81">
        <v>9</v>
      </c>
      <c r="AR63" s="81">
        <v>5</v>
      </c>
      <c r="AS63" s="81">
        <v>0</v>
      </c>
      <c r="AT63" s="81">
        <v>1</v>
      </c>
      <c r="AU63" s="81">
        <v>0</v>
      </c>
      <c r="AV63" s="81">
        <v>0</v>
      </c>
      <c r="AW63" s="81">
        <v>0</v>
      </c>
      <c r="AX63" s="82"/>
      <c r="AY63" s="81">
        <v>45.400000000000013</v>
      </c>
      <c r="AZ63" s="81">
        <v>152.19999999999999</v>
      </c>
      <c r="BA63" s="81">
        <v>0</v>
      </c>
      <c r="BB63" s="81">
        <v>73</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1911</v>
      </c>
      <c r="B64" s="80">
        <v>34</v>
      </c>
      <c r="C64" s="80">
        <v>18</v>
      </c>
      <c r="D64" s="80">
        <v>2</v>
      </c>
      <c r="E64" s="80">
        <v>2021</v>
      </c>
      <c r="F64" s="80" t="s">
        <v>75</v>
      </c>
      <c r="G64" s="174" t="s">
        <v>1893</v>
      </c>
      <c r="H64" s="80" t="s">
        <v>1894</v>
      </c>
      <c r="I64" s="177"/>
      <c r="J64" s="81">
        <v>0</v>
      </c>
      <c r="K64" s="81">
        <v>6.3571486470328648E-2</v>
      </c>
      <c r="L64" s="81">
        <v>0.39717548122814883</v>
      </c>
      <c r="M64" s="81">
        <v>1.0491150865253893</v>
      </c>
      <c r="N64" s="81">
        <v>1.1544595609182702</v>
      </c>
      <c r="O64" s="81">
        <v>0.78283521923723942</v>
      </c>
      <c r="P64" s="81">
        <v>1.4908557470640418</v>
      </c>
      <c r="Q64" s="81">
        <v>5.2092588249348842E-2</v>
      </c>
      <c r="R64" s="81">
        <v>0</v>
      </c>
      <c r="S64" s="81">
        <v>0</v>
      </c>
      <c r="T64" s="82"/>
      <c r="U64" s="81">
        <v>0</v>
      </c>
      <c r="V64" s="81">
        <v>25</v>
      </c>
      <c r="W64" s="81">
        <v>14</v>
      </c>
      <c r="X64" s="81">
        <v>250</v>
      </c>
      <c r="Y64" s="81">
        <v>388</v>
      </c>
      <c r="Z64" s="81">
        <v>576</v>
      </c>
      <c r="AA64" s="81">
        <v>328</v>
      </c>
      <c r="AB64" s="81">
        <v>873</v>
      </c>
      <c r="AC64" s="81">
        <v>0</v>
      </c>
      <c r="AD64" s="81">
        <v>0</v>
      </c>
      <c r="AE64" s="82"/>
      <c r="AF64" s="81">
        <v>0</v>
      </c>
      <c r="AG64" s="81">
        <v>45262.830209698463</v>
      </c>
      <c r="AH64" s="81">
        <v>100214.39561077306</v>
      </c>
      <c r="AI64" s="81">
        <v>1543417.3832539397</v>
      </c>
      <c r="AJ64" s="81">
        <v>1698026.0416496908</v>
      </c>
      <c r="AK64" s="81">
        <v>0</v>
      </c>
      <c r="AL64" s="81">
        <v>0</v>
      </c>
      <c r="AM64" s="81">
        <v>114593.37405621195</v>
      </c>
      <c r="AN64" s="81">
        <v>0</v>
      </c>
      <c r="AO64" s="81">
        <v>0</v>
      </c>
      <c r="AP64" s="82"/>
      <c r="AQ64" s="81">
        <v>9</v>
      </c>
      <c r="AR64" s="81">
        <v>5</v>
      </c>
      <c r="AS64" s="81">
        <v>0</v>
      </c>
      <c r="AT64" s="81">
        <v>1</v>
      </c>
      <c r="AU64" s="81">
        <v>0</v>
      </c>
      <c r="AV64" s="81">
        <v>0</v>
      </c>
      <c r="AW64" s="81"/>
      <c r="AX64" s="82"/>
      <c r="AY64" s="81">
        <v>45.400000000000013</v>
      </c>
      <c r="AZ64" s="81">
        <v>152.19999999999999</v>
      </c>
      <c r="BA64" s="81">
        <v>0</v>
      </c>
      <c r="BB64" s="81">
        <v>73</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1912</v>
      </c>
      <c r="B65" s="80">
        <v>34</v>
      </c>
      <c r="C65" s="80">
        <v>19</v>
      </c>
      <c r="D65" s="80">
        <v>2</v>
      </c>
      <c r="E65" s="80">
        <v>2022</v>
      </c>
      <c r="F65" s="80" t="s">
        <v>568</v>
      </c>
      <c r="G65" s="174" t="s">
        <v>1893</v>
      </c>
      <c r="H65" s="80" t="s">
        <v>1894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9</v>
      </c>
      <c r="AR65" s="81">
        <v>5</v>
      </c>
      <c r="AS65" s="81">
        <v>0</v>
      </c>
      <c r="AT65" s="81">
        <v>1</v>
      </c>
      <c r="AU65" s="81">
        <v>0</v>
      </c>
      <c r="AV65" s="81">
        <v>0</v>
      </c>
      <c r="AW65" s="81"/>
      <c r="AX65" s="82"/>
      <c r="AY65" s="81">
        <v>45.400000000000006</v>
      </c>
      <c r="AZ65" s="81">
        <v>152.19999999999999</v>
      </c>
      <c r="BA65" s="81">
        <v>0</v>
      </c>
      <c r="BB65" s="81">
        <v>73</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1913</v>
      </c>
      <c r="B66" s="80">
        <v>69</v>
      </c>
      <c r="C66" s="80">
        <v>1</v>
      </c>
      <c r="D66" s="80">
        <v>5</v>
      </c>
      <c r="E66" s="80">
        <v>1990</v>
      </c>
      <c r="F66" s="80" t="s">
        <v>562</v>
      </c>
      <c r="G66" s="80" t="s">
        <v>1914</v>
      </c>
      <c r="H66" s="80" t="s">
        <v>1915</v>
      </c>
      <c r="I66" s="177"/>
      <c r="J66" s="81">
        <v>20.210251579790004</v>
      </c>
      <c r="K66" s="81">
        <v>0.48146841998176926</v>
      </c>
      <c r="L66" s="81">
        <v>12.244128949676787</v>
      </c>
      <c r="M66" s="81">
        <v>0.7808236236129491</v>
      </c>
      <c r="N66" s="81">
        <v>1.2027427602261183</v>
      </c>
      <c r="O66" s="81">
        <v>1.1597044461840387</v>
      </c>
      <c r="P66" s="81">
        <v>2.1580562594073318</v>
      </c>
      <c r="Q66" s="81">
        <v>8.0866667977385495E-2</v>
      </c>
      <c r="R66" s="81">
        <v>0</v>
      </c>
      <c r="S66" s="81">
        <v>8.2563002930788304E-2</v>
      </c>
      <c r="T66" s="82"/>
      <c r="U66" s="81">
        <v>297387</v>
      </c>
      <c r="V66" s="81">
        <v>126</v>
      </c>
      <c r="W66" s="81">
        <v>163</v>
      </c>
      <c r="X66" s="81">
        <v>314</v>
      </c>
      <c r="Y66" s="81">
        <v>535</v>
      </c>
      <c r="Z66" s="81">
        <v>477</v>
      </c>
      <c r="AA66" s="81">
        <v>524</v>
      </c>
      <c r="AB66" s="81">
        <v>1313</v>
      </c>
      <c r="AC66" s="81">
        <v>0</v>
      </c>
      <c r="AD66" s="81">
        <v>8.2563002930788304E-2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1916</v>
      </c>
      <c r="B67" s="80">
        <v>70</v>
      </c>
      <c r="C67" s="80">
        <v>2</v>
      </c>
      <c r="D67" s="80">
        <v>5</v>
      </c>
      <c r="E67" s="80">
        <v>2005</v>
      </c>
      <c r="F67" s="80" t="s">
        <v>565</v>
      </c>
      <c r="G67" s="80" t="s">
        <v>1914</v>
      </c>
      <c r="H67" s="80" t="s">
        <v>1915</v>
      </c>
      <c r="I67" s="177"/>
      <c r="J67" s="81">
        <v>12.801191864138584</v>
      </c>
      <c r="K67" s="81">
        <v>0.32686253451824837</v>
      </c>
      <c r="L67" s="81">
        <v>0.2291093799420296</v>
      </c>
      <c r="M67" s="81">
        <v>0.96317994695320031</v>
      </c>
      <c r="N67" s="81">
        <v>1.1984950803832506</v>
      </c>
      <c r="O67" s="81">
        <v>1.275301030831776</v>
      </c>
      <c r="P67" s="81">
        <v>2.1321533274065096</v>
      </c>
      <c r="Q67" s="81">
        <v>6.6514812466835424E-2</v>
      </c>
      <c r="R67" s="81">
        <v>0</v>
      </c>
      <c r="S67" s="81">
        <v>5.6739545814710253E-2</v>
      </c>
      <c r="T67" s="82"/>
      <c r="U67" s="81">
        <v>280409</v>
      </c>
      <c r="V67" s="81">
        <v>103</v>
      </c>
      <c r="W67" s="81">
        <v>2</v>
      </c>
      <c r="X67" s="81">
        <v>206</v>
      </c>
      <c r="Y67" s="81">
        <v>482</v>
      </c>
      <c r="Z67" s="81">
        <v>607</v>
      </c>
      <c r="AA67" s="81">
        <v>424</v>
      </c>
      <c r="AB67" s="81">
        <v>1129</v>
      </c>
      <c r="AC67" s="81">
        <v>0</v>
      </c>
      <c r="AD67" s="81">
        <v>5.6739545814710253E-2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1917</v>
      </c>
      <c r="B68" s="80">
        <v>71</v>
      </c>
      <c r="C68" s="80">
        <v>3</v>
      </c>
      <c r="D68" s="80">
        <v>5</v>
      </c>
      <c r="E68" s="80">
        <v>2006</v>
      </c>
      <c r="F68" s="80" t="s">
        <v>566</v>
      </c>
      <c r="G68" s="80" t="s">
        <v>1914</v>
      </c>
      <c r="H68" s="80" t="s">
        <v>1915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1918</v>
      </c>
      <c r="B69" s="80">
        <v>72</v>
      </c>
      <c r="C69" s="80">
        <v>4</v>
      </c>
      <c r="D69" s="80">
        <v>5</v>
      </c>
      <c r="E69" s="80">
        <v>2007</v>
      </c>
      <c r="F69" s="80" t="s">
        <v>567</v>
      </c>
      <c r="G69" s="80" t="s">
        <v>1914</v>
      </c>
      <c r="H69" s="80" t="s">
        <v>1915</v>
      </c>
      <c r="I69" s="177"/>
      <c r="J69" s="81">
        <v>11.364617207946891</v>
      </c>
      <c r="K69" s="81">
        <v>0.29962560328174365</v>
      </c>
      <c r="L69" s="81">
        <v>3.7325012185198951</v>
      </c>
      <c r="M69" s="81">
        <v>1.1625206256571243</v>
      </c>
      <c r="N69" s="81">
        <v>1.3716938870999293</v>
      </c>
      <c r="O69" s="81">
        <v>1.1984851472944902</v>
      </c>
      <c r="P69" s="81">
        <v>2.1753696008251961</v>
      </c>
      <c r="Q69" s="81">
        <v>6.7554094219965596E-2</v>
      </c>
      <c r="R69" s="81">
        <v>0</v>
      </c>
      <c r="S69" s="81">
        <v>0.25395591961712444</v>
      </c>
      <c r="T69" s="82"/>
      <c r="U69" s="81">
        <v>283021</v>
      </c>
      <c r="V69" s="81">
        <v>96</v>
      </c>
      <c r="W69" s="81">
        <v>34</v>
      </c>
      <c r="X69" s="81">
        <v>295</v>
      </c>
      <c r="Y69" s="81">
        <v>479</v>
      </c>
      <c r="Z69" s="81">
        <v>593</v>
      </c>
      <c r="AA69" s="81">
        <v>426</v>
      </c>
      <c r="AB69" s="81">
        <v>1086</v>
      </c>
      <c r="AC69" s="81">
        <v>0</v>
      </c>
      <c r="AD69" s="81">
        <v>0.25395591961712444</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1919</v>
      </c>
      <c r="B70" s="80">
        <v>73</v>
      </c>
      <c r="C70" s="80">
        <v>5</v>
      </c>
      <c r="D70" s="80">
        <v>5</v>
      </c>
      <c r="E70" s="80">
        <v>2008</v>
      </c>
      <c r="F70" s="80" t="s">
        <v>84</v>
      </c>
      <c r="G70" s="80" t="s">
        <v>1914</v>
      </c>
      <c r="H70" s="80" t="s">
        <v>1915</v>
      </c>
      <c r="I70" s="177"/>
      <c r="J70" s="81">
        <v>11.20137169615643</v>
      </c>
      <c r="K70" s="81">
        <v>0.2133668974376606</v>
      </c>
      <c r="L70" s="81">
        <v>2.9801190345216457</v>
      </c>
      <c r="M70" s="81">
        <v>1.2281931451219033</v>
      </c>
      <c r="N70" s="81">
        <v>1.2079585650295375</v>
      </c>
      <c r="O70" s="81">
        <v>1.146131611054346</v>
      </c>
      <c r="P70" s="81">
        <v>2.1473870361840315</v>
      </c>
      <c r="Q70" s="81">
        <v>6.4993206971895728E-2</v>
      </c>
      <c r="R70" s="81">
        <v>0</v>
      </c>
      <c r="S70" s="81">
        <v>0.30815921291513604</v>
      </c>
      <c r="T70" s="82"/>
      <c r="U70" s="81">
        <v>298439</v>
      </c>
      <c r="V70" s="81">
        <v>96</v>
      </c>
      <c r="W70" s="81">
        <v>34</v>
      </c>
      <c r="X70" s="81">
        <v>295</v>
      </c>
      <c r="Y70" s="81">
        <v>474</v>
      </c>
      <c r="Z70" s="81">
        <v>587</v>
      </c>
      <c r="AA70" s="81">
        <v>421</v>
      </c>
      <c r="AB70" s="81">
        <v>1062</v>
      </c>
      <c r="AC70" s="81">
        <v>0</v>
      </c>
      <c r="AD70" s="81">
        <v>0.30815921291513604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1920</v>
      </c>
      <c r="B71" s="80">
        <v>74</v>
      </c>
      <c r="C71" s="80">
        <v>6</v>
      </c>
      <c r="D71" s="80">
        <v>5</v>
      </c>
      <c r="E71" s="80">
        <v>2009</v>
      </c>
      <c r="F71" s="80" t="s">
        <v>85</v>
      </c>
      <c r="G71" s="80" t="s">
        <v>1914</v>
      </c>
      <c r="H71" s="80" t="s">
        <v>1915</v>
      </c>
      <c r="I71" s="177"/>
      <c r="J71" s="81">
        <v>12.025598182775076</v>
      </c>
      <c r="K71" s="81">
        <v>0.30445329200424653</v>
      </c>
      <c r="L71" s="81">
        <v>6.1496400455315241</v>
      </c>
      <c r="M71" s="81">
        <v>1.3980107487960489</v>
      </c>
      <c r="N71" s="81">
        <v>1.1587974366423293</v>
      </c>
      <c r="O71" s="81">
        <v>1.1710611234424602</v>
      </c>
      <c r="P71" s="81">
        <v>2.0966888026759261</v>
      </c>
      <c r="Q71" s="81">
        <v>6.0805041017027321E-2</v>
      </c>
      <c r="R71" s="81">
        <v>0</v>
      </c>
      <c r="S71" s="81">
        <v>0.38397122532583677</v>
      </c>
      <c r="T71" s="82"/>
      <c r="U71" s="81">
        <v>295837</v>
      </c>
      <c r="V71" s="81">
        <v>98</v>
      </c>
      <c r="W71" s="81">
        <v>108</v>
      </c>
      <c r="X71" s="81">
        <v>323</v>
      </c>
      <c r="Y71" s="81">
        <v>466</v>
      </c>
      <c r="Z71" s="81">
        <v>592</v>
      </c>
      <c r="AA71" s="81">
        <v>422</v>
      </c>
      <c r="AB71" s="81">
        <v>1043</v>
      </c>
      <c r="AC71" s="81">
        <v>0</v>
      </c>
      <c r="AD71" s="81">
        <v>0.38397122532583677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1921</v>
      </c>
      <c r="B72" s="80">
        <v>75</v>
      </c>
      <c r="C72" s="80">
        <v>7</v>
      </c>
      <c r="D72" s="80">
        <v>5</v>
      </c>
      <c r="E72" s="80">
        <v>2010</v>
      </c>
      <c r="F72" s="80" t="s">
        <v>86</v>
      </c>
      <c r="G72" s="80" t="s">
        <v>1914</v>
      </c>
      <c r="H72" s="80" t="s">
        <v>1915</v>
      </c>
      <c r="I72" s="177"/>
      <c r="J72" s="81">
        <v>11.847050140673726</v>
      </c>
      <c r="K72" s="81">
        <v>0.24941352218521437</v>
      </c>
      <c r="L72" s="81">
        <v>5.4693286169910644</v>
      </c>
      <c r="M72" s="81">
        <v>1.3009531013719193</v>
      </c>
      <c r="N72" s="81">
        <v>1.1068672837382818</v>
      </c>
      <c r="O72" s="81">
        <v>1.1617066180928792</v>
      </c>
      <c r="P72" s="81">
        <v>2.1045305841341388</v>
      </c>
      <c r="Q72" s="81">
        <v>6.1936416504952033E-2</v>
      </c>
      <c r="R72" s="81">
        <v>0</v>
      </c>
      <c r="S72" s="81">
        <v>0.33993038460753311</v>
      </c>
      <c r="T72" s="82"/>
      <c r="U72" s="81">
        <v>316831</v>
      </c>
      <c r="V72" s="81">
        <v>98</v>
      </c>
      <c r="W72" s="81">
        <v>108</v>
      </c>
      <c r="X72" s="81">
        <v>323</v>
      </c>
      <c r="Y72" s="81">
        <v>462</v>
      </c>
      <c r="Z72" s="81">
        <v>590</v>
      </c>
      <c r="AA72" s="81">
        <v>413</v>
      </c>
      <c r="AB72" s="81">
        <v>1018</v>
      </c>
      <c r="AC72" s="81">
        <v>0</v>
      </c>
      <c r="AD72" s="81">
        <v>0.33993038460753311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1922</v>
      </c>
      <c r="B73" s="80">
        <v>76</v>
      </c>
      <c r="C73" s="80">
        <v>8</v>
      </c>
      <c r="D73" s="80">
        <v>5</v>
      </c>
      <c r="E73" s="80">
        <v>2011</v>
      </c>
      <c r="F73" s="80" t="s">
        <v>87</v>
      </c>
      <c r="G73" s="80" t="s">
        <v>1914</v>
      </c>
      <c r="H73" s="80" t="s">
        <v>1915</v>
      </c>
      <c r="I73" s="177"/>
      <c r="J73" s="81">
        <v>13.771572502821449</v>
      </c>
      <c r="K73" s="81">
        <v>0.36321943897485348</v>
      </c>
      <c r="L73" s="81">
        <v>5.266253327700392</v>
      </c>
      <c r="M73" s="81">
        <v>1.8243531168897011</v>
      </c>
      <c r="N73" s="81">
        <v>1.4712751416496916</v>
      </c>
      <c r="O73" s="81">
        <v>1.1254424117610053</v>
      </c>
      <c r="P73" s="81">
        <v>2.0140221957751274</v>
      </c>
      <c r="Q73" s="81">
        <v>6.9336175981839887E-2</v>
      </c>
      <c r="R73" s="81">
        <v>0</v>
      </c>
      <c r="S73" s="81">
        <v>0.26534831057749886</v>
      </c>
      <c r="T73" s="82"/>
      <c r="U73" s="81">
        <v>347488</v>
      </c>
      <c r="V73" s="81">
        <v>98</v>
      </c>
      <c r="W73" s="81">
        <v>108</v>
      </c>
      <c r="X73" s="81">
        <v>323</v>
      </c>
      <c r="Y73" s="81">
        <v>452</v>
      </c>
      <c r="Z73" s="81">
        <v>584</v>
      </c>
      <c r="AA73" s="81">
        <v>407</v>
      </c>
      <c r="AB73" s="81">
        <v>988</v>
      </c>
      <c r="AC73" s="81">
        <v>0</v>
      </c>
      <c r="AD73" s="81">
        <v>0.26534831057749886</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1923</v>
      </c>
      <c r="B74" s="80">
        <v>77</v>
      </c>
      <c r="C74" s="80">
        <v>9</v>
      </c>
      <c r="D74" s="80">
        <v>5</v>
      </c>
      <c r="E74" s="80">
        <v>2012</v>
      </c>
      <c r="F74" s="80" t="s">
        <v>88</v>
      </c>
      <c r="G74" s="80" t="s">
        <v>1914</v>
      </c>
      <c r="H74" s="80" t="s">
        <v>1915</v>
      </c>
      <c r="I74" s="177"/>
      <c r="J74" s="81">
        <v>23.414508425168826</v>
      </c>
      <c r="K74" s="81">
        <v>0.43859834105959628</v>
      </c>
      <c r="L74" s="81">
        <v>5.148938285715988</v>
      </c>
      <c r="M74" s="81">
        <v>1.8629932894457495</v>
      </c>
      <c r="N74" s="81">
        <v>1.7736844679337904</v>
      </c>
      <c r="O74" s="81">
        <v>1.1223219766474684</v>
      </c>
      <c r="P74" s="81">
        <v>2.0205046141361218</v>
      </c>
      <c r="Q74" s="81">
        <v>7.4417133185456952E-2</v>
      </c>
      <c r="R74" s="81">
        <v>0</v>
      </c>
      <c r="S74" s="81">
        <v>0.29145853874182093</v>
      </c>
      <c r="T74" s="82"/>
      <c r="U74" s="81">
        <v>572677</v>
      </c>
      <c r="V74" s="81">
        <v>98</v>
      </c>
      <c r="W74" s="81">
        <v>108</v>
      </c>
      <c r="X74" s="81">
        <v>323</v>
      </c>
      <c r="Y74" s="81">
        <v>441</v>
      </c>
      <c r="Z74" s="81">
        <v>587</v>
      </c>
      <c r="AA74" s="81">
        <v>406</v>
      </c>
      <c r="AB74" s="81">
        <v>976</v>
      </c>
      <c r="AC74" s="81">
        <v>0</v>
      </c>
      <c r="AD74" s="81">
        <v>0.29145853874182093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1924</v>
      </c>
      <c r="B75" s="80">
        <v>78</v>
      </c>
      <c r="C75" s="80">
        <v>10</v>
      </c>
      <c r="D75" s="80">
        <v>5</v>
      </c>
      <c r="E75" s="80">
        <v>2013</v>
      </c>
      <c r="F75" s="80" t="s">
        <v>89</v>
      </c>
      <c r="G75" s="80" t="s">
        <v>1914</v>
      </c>
      <c r="H75" s="80" t="s">
        <v>1915</v>
      </c>
      <c r="I75" s="177"/>
      <c r="J75" s="81">
        <v>14.783554402251101</v>
      </c>
      <c r="K75" s="81">
        <v>0.44180052908298306</v>
      </c>
      <c r="L75" s="81">
        <v>5.3038905365716671</v>
      </c>
      <c r="M75" s="81">
        <v>1.9309461125582883</v>
      </c>
      <c r="N75" s="81">
        <v>1.866454302132708</v>
      </c>
      <c r="O75" s="81">
        <v>1.063372572038237</v>
      </c>
      <c r="P75" s="81">
        <v>2.0131315671314955</v>
      </c>
      <c r="Q75" s="81">
        <v>7.4880816730645519E-2</v>
      </c>
      <c r="R75" s="81">
        <v>0</v>
      </c>
      <c r="S75" s="81">
        <v>0.16339955235856871</v>
      </c>
      <c r="T75" s="82"/>
      <c r="U75" s="81">
        <v>383567</v>
      </c>
      <c r="V75" s="81">
        <v>98</v>
      </c>
      <c r="W75" s="81">
        <v>108</v>
      </c>
      <c r="X75" s="81">
        <v>323</v>
      </c>
      <c r="Y75" s="81">
        <v>454</v>
      </c>
      <c r="Z75" s="81">
        <v>581</v>
      </c>
      <c r="AA75" s="81">
        <v>403</v>
      </c>
      <c r="AB75" s="81">
        <v>968</v>
      </c>
      <c r="AC75" s="81">
        <v>0</v>
      </c>
      <c r="AD75" s="81">
        <v>0.16339955235856871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1925</v>
      </c>
      <c r="B76" s="80">
        <v>79</v>
      </c>
      <c r="C76" s="80">
        <v>11</v>
      </c>
      <c r="D76" s="80">
        <v>5</v>
      </c>
      <c r="E76" s="80">
        <v>2014</v>
      </c>
      <c r="F76" s="80" t="s">
        <v>90</v>
      </c>
      <c r="G76" s="80" t="s">
        <v>1914</v>
      </c>
      <c r="H76" s="80" t="s">
        <v>1915</v>
      </c>
      <c r="I76" s="177"/>
      <c r="J76" s="81">
        <v>12.942141660443447</v>
      </c>
      <c r="K76" s="81">
        <v>0.35305696241924911</v>
      </c>
      <c r="L76" s="81">
        <v>4.9339050243042992</v>
      </c>
      <c r="M76" s="81">
        <v>1.3934816428304762</v>
      </c>
      <c r="N76" s="81">
        <v>1.8246849896332029</v>
      </c>
      <c r="O76" s="81">
        <v>0.99400798502216792</v>
      </c>
      <c r="P76" s="81">
        <v>2.0236020352643789</v>
      </c>
      <c r="Q76" s="81">
        <v>7.0063487252678552E-2</v>
      </c>
      <c r="R76" s="81">
        <v>0</v>
      </c>
      <c r="S76" s="81">
        <v>0.34130914205861584</v>
      </c>
      <c r="T76" s="82"/>
      <c r="U76" s="81">
        <v>362040</v>
      </c>
      <c r="V76" s="81">
        <v>89</v>
      </c>
      <c r="W76" s="81">
        <v>92</v>
      </c>
      <c r="X76" s="81">
        <v>238</v>
      </c>
      <c r="Y76" s="81">
        <v>445</v>
      </c>
      <c r="Z76" s="81">
        <v>572</v>
      </c>
      <c r="AA76" s="81">
        <v>403</v>
      </c>
      <c r="AB76" s="81">
        <v>944</v>
      </c>
      <c r="AC76" s="81">
        <v>0</v>
      </c>
      <c r="AD76" s="81">
        <v>0.34130914205861584</v>
      </c>
      <c r="AE76" s="82"/>
      <c r="AF76" s="81">
        <v>4384811.3261133982</v>
      </c>
      <c r="AG76" s="81">
        <v>231967.84671011963</v>
      </c>
      <c r="AH76" s="81">
        <v>726238.91286576679</v>
      </c>
      <c r="AI76" s="81">
        <v>1379063.3225209927</v>
      </c>
      <c r="AJ76" s="81">
        <v>2260038.8458652399</v>
      </c>
      <c r="AK76" s="81">
        <v>0</v>
      </c>
      <c r="AL76" s="81">
        <v>0</v>
      </c>
      <c r="AM76" s="81">
        <v>129597.09360507067</v>
      </c>
      <c r="AN76" s="81">
        <v>0</v>
      </c>
      <c r="AO76" s="81">
        <v>0</v>
      </c>
      <c r="AP76" s="82"/>
      <c r="AQ76" s="81">
        <v>16</v>
      </c>
      <c r="AR76" s="81">
        <v>3</v>
      </c>
      <c r="AS76" s="81">
        <v>0</v>
      </c>
      <c r="AT76" s="81">
        <v>0</v>
      </c>
      <c r="AU76" s="81">
        <v>0</v>
      </c>
      <c r="AV76" s="81">
        <v>0</v>
      </c>
      <c r="AW76" s="81" t="s">
        <v>564</v>
      </c>
      <c r="AX76" s="82"/>
      <c r="AY76" s="81">
        <v>64.765000000000001</v>
      </c>
      <c r="AZ76" s="81">
        <v>259.8</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1926</v>
      </c>
      <c r="B77" s="80">
        <v>80</v>
      </c>
      <c r="C77" s="80">
        <v>12</v>
      </c>
      <c r="D77" s="80">
        <v>5</v>
      </c>
      <c r="E77" s="80">
        <v>2015</v>
      </c>
      <c r="F77" s="80" t="s">
        <v>91</v>
      </c>
      <c r="G77" s="80" t="s">
        <v>1914</v>
      </c>
      <c r="H77" s="80" t="s">
        <v>1915</v>
      </c>
      <c r="I77" s="177"/>
      <c r="J77" s="81">
        <v>12.659926653687025</v>
      </c>
      <c r="K77" s="81">
        <v>0.39194096754980551</v>
      </c>
      <c r="L77" s="81">
        <v>5.879427795103406</v>
      </c>
      <c r="M77" s="81">
        <v>1.3324386285570433</v>
      </c>
      <c r="N77" s="81">
        <v>1.5701444853134257</v>
      </c>
      <c r="O77" s="81">
        <v>0.99657069818553967</v>
      </c>
      <c r="P77" s="81">
        <v>2.0452954228223383</v>
      </c>
      <c r="Q77" s="81">
        <v>6.8007415862135948E-2</v>
      </c>
      <c r="R77" s="81">
        <v>0</v>
      </c>
      <c r="S77" s="81">
        <v>0.34695236806573809</v>
      </c>
      <c r="T77" s="82"/>
      <c r="U77" s="81">
        <v>365616</v>
      </c>
      <c r="V77" s="81">
        <v>89</v>
      </c>
      <c r="W77" s="81">
        <v>92</v>
      </c>
      <c r="X77" s="81">
        <v>238</v>
      </c>
      <c r="Y77" s="81">
        <v>453</v>
      </c>
      <c r="Z77" s="81">
        <v>579</v>
      </c>
      <c r="AA77" s="81">
        <v>407</v>
      </c>
      <c r="AB77" s="81">
        <v>936</v>
      </c>
      <c r="AC77" s="81">
        <v>0</v>
      </c>
      <c r="AD77" s="81">
        <v>0.34695236806573809</v>
      </c>
      <c r="AE77" s="82"/>
      <c r="AF77" s="81">
        <v>4151716.0057558781</v>
      </c>
      <c r="AG77" s="81">
        <v>311164.34760671831</v>
      </c>
      <c r="AH77" s="81">
        <v>720641.00757040444</v>
      </c>
      <c r="AI77" s="81">
        <v>1478139.2742346886</v>
      </c>
      <c r="AJ77" s="81">
        <v>2017458.6189280178</v>
      </c>
      <c r="AK77" s="81">
        <v>0</v>
      </c>
      <c r="AL77" s="81">
        <v>0</v>
      </c>
      <c r="AM77" s="81">
        <v>128274.8736276737</v>
      </c>
      <c r="AN77" s="81">
        <v>0</v>
      </c>
      <c r="AO77" s="81">
        <v>0</v>
      </c>
      <c r="AP77" s="82"/>
      <c r="AQ77" s="81">
        <v>16</v>
      </c>
      <c r="AR77" s="81">
        <v>3</v>
      </c>
      <c r="AS77" s="81">
        <v>0</v>
      </c>
      <c r="AT77" s="81">
        <v>1</v>
      </c>
      <c r="AU77" s="81">
        <v>0</v>
      </c>
      <c r="AV77" s="81">
        <v>0</v>
      </c>
      <c r="AW77" s="81" t="s">
        <v>564</v>
      </c>
      <c r="AX77" s="82"/>
      <c r="AY77" s="81">
        <v>70.224999999999994</v>
      </c>
      <c r="AZ77" s="81">
        <v>259.8</v>
      </c>
      <c r="BA77" s="81">
        <v>0</v>
      </c>
      <c r="BB77" s="81">
        <v>145</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1927</v>
      </c>
      <c r="B78" s="80">
        <v>81</v>
      </c>
      <c r="C78" s="80">
        <v>13</v>
      </c>
      <c r="D78" s="80">
        <v>5</v>
      </c>
      <c r="E78" s="80">
        <v>2016</v>
      </c>
      <c r="F78" s="80" t="s">
        <v>92</v>
      </c>
      <c r="G78" s="80" t="s">
        <v>1914</v>
      </c>
      <c r="H78" s="80" t="s">
        <v>1915</v>
      </c>
      <c r="I78" s="177"/>
      <c r="J78" s="81">
        <v>10.635173417253799</v>
      </c>
      <c r="K78" s="81">
        <v>0.33701097093344951</v>
      </c>
      <c r="L78" s="81">
        <v>5.6423250222741732</v>
      </c>
      <c r="M78" s="81">
        <v>0.96967944432030273</v>
      </c>
      <c r="N78" s="81">
        <v>1.1192282984215507</v>
      </c>
      <c r="O78" s="81">
        <v>0.97596743644178185</v>
      </c>
      <c r="P78" s="81">
        <v>1.9969347148989554</v>
      </c>
      <c r="Q78" s="81">
        <v>6.4275145344688533E-2</v>
      </c>
      <c r="R78" s="81">
        <v>0</v>
      </c>
      <c r="S78" s="81">
        <v>0.28704206971201418</v>
      </c>
      <c r="T78" s="82"/>
      <c r="U78" s="81">
        <v>324912</v>
      </c>
      <c r="V78" s="81">
        <v>89</v>
      </c>
      <c r="W78" s="81">
        <v>92</v>
      </c>
      <c r="X78" s="81">
        <v>238</v>
      </c>
      <c r="Y78" s="81">
        <v>437</v>
      </c>
      <c r="Z78" s="81">
        <v>574</v>
      </c>
      <c r="AA78" s="81">
        <v>411</v>
      </c>
      <c r="AB78" s="81">
        <v>910</v>
      </c>
      <c r="AC78" s="81">
        <v>0</v>
      </c>
      <c r="AD78" s="81">
        <v>0.28704206971201418</v>
      </c>
      <c r="AE78" s="82"/>
      <c r="AF78" s="81">
        <v>3872580.2208000161</v>
      </c>
      <c r="AG78" s="81">
        <v>306097.01424885832</v>
      </c>
      <c r="AH78" s="81">
        <v>621473.30396860768</v>
      </c>
      <c r="AI78" s="81">
        <v>1394788.8424672489</v>
      </c>
      <c r="AJ78" s="81">
        <v>1790693.576350048</v>
      </c>
      <c r="AK78" s="81">
        <v>0</v>
      </c>
      <c r="AL78" s="81">
        <v>0</v>
      </c>
      <c r="AM78" s="81">
        <v>124808.571434424</v>
      </c>
      <c r="AN78" s="81">
        <v>0</v>
      </c>
      <c r="AO78" s="81">
        <v>0</v>
      </c>
      <c r="AP78" s="82"/>
      <c r="AQ78" s="81">
        <v>17</v>
      </c>
      <c r="AR78" s="81">
        <v>4</v>
      </c>
      <c r="AS78" s="81">
        <v>0</v>
      </c>
      <c r="AT78" s="81">
        <v>1</v>
      </c>
      <c r="AU78" s="81">
        <v>0</v>
      </c>
      <c r="AV78" s="81">
        <v>0</v>
      </c>
      <c r="AW78" s="81" t="s">
        <v>564</v>
      </c>
      <c r="AX78" s="82"/>
      <c r="AY78" s="81">
        <v>75.024999999999991</v>
      </c>
      <c r="AZ78" s="81">
        <v>273.8</v>
      </c>
      <c r="BA78" s="81">
        <v>0</v>
      </c>
      <c r="BB78" s="81">
        <v>145</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1928</v>
      </c>
      <c r="B79" s="80">
        <v>82</v>
      </c>
      <c r="C79" s="80">
        <v>14</v>
      </c>
      <c r="D79" s="80">
        <v>5</v>
      </c>
      <c r="E79" s="80">
        <v>2017</v>
      </c>
      <c r="F79" s="80" t="s">
        <v>71</v>
      </c>
      <c r="G79" s="80" t="s">
        <v>1914</v>
      </c>
      <c r="H79" s="80" t="s">
        <v>1915</v>
      </c>
      <c r="I79" s="177"/>
      <c r="J79" s="81">
        <v>10.137496367506984</v>
      </c>
      <c r="K79" s="81">
        <v>0.35181644932427442</v>
      </c>
      <c r="L79" s="81">
        <v>5.3559320592323125</v>
      </c>
      <c r="M79" s="81">
        <v>0.92396674318385408</v>
      </c>
      <c r="N79" s="81">
        <v>1.3389859250979959</v>
      </c>
      <c r="O79" s="81">
        <v>0.95502433238368634</v>
      </c>
      <c r="P79" s="81">
        <v>1.9504892409005203</v>
      </c>
      <c r="Q79" s="81">
        <v>6.1743795614366527E-2</v>
      </c>
      <c r="R79" s="81">
        <v>0</v>
      </c>
      <c r="S79" s="81">
        <v>0.29799181595495483</v>
      </c>
      <c r="T79" s="82"/>
      <c r="U79" s="81">
        <v>319046</v>
      </c>
      <c r="V79" s="81">
        <v>89</v>
      </c>
      <c r="W79" s="81">
        <v>92</v>
      </c>
      <c r="X79" s="81">
        <v>238</v>
      </c>
      <c r="Y79" s="81">
        <v>428</v>
      </c>
      <c r="Z79" s="81">
        <v>571</v>
      </c>
      <c r="AA79" s="81">
        <v>404</v>
      </c>
      <c r="AB79" s="81">
        <v>904</v>
      </c>
      <c r="AC79" s="81">
        <v>0</v>
      </c>
      <c r="AD79" s="81">
        <v>0.29799181595495478</v>
      </c>
      <c r="AE79" s="82"/>
      <c r="AF79" s="81">
        <v>3794434.2323575881</v>
      </c>
      <c r="AG79" s="81">
        <v>312418.14101714839</v>
      </c>
      <c r="AH79" s="81">
        <v>765202.99302451685</v>
      </c>
      <c r="AI79" s="81">
        <v>1364167.509610645</v>
      </c>
      <c r="AJ79" s="81">
        <v>1990730.556799371</v>
      </c>
      <c r="AK79" s="81">
        <v>0</v>
      </c>
      <c r="AL79" s="81">
        <v>0</v>
      </c>
      <c r="AM79" s="81">
        <v>124179.66148658789</v>
      </c>
      <c r="AN79" s="81">
        <v>0</v>
      </c>
      <c r="AO79" s="81">
        <v>0</v>
      </c>
      <c r="AP79" s="82"/>
      <c r="AQ79" s="81">
        <v>17</v>
      </c>
      <c r="AR79" s="81">
        <v>4</v>
      </c>
      <c r="AS79" s="81">
        <v>0</v>
      </c>
      <c r="AT79" s="81">
        <v>1</v>
      </c>
      <c r="AU79" s="81">
        <v>0</v>
      </c>
      <c r="AV79" s="81">
        <v>0</v>
      </c>
      <c r="AW79" s="81" t="s">
        <v>564</v>
      </c>
      <c r="AX79" s="82"/>
      <c r="AY79" s="81">
        <v>75.024999999999991</v>
      </c>
      <c r="AZ79" s="81">
        <v>273.8</v>
      </c>
      <c r="BA79" s="81">
        <v>0</v>
      </c>
      <c r="BB79" s="81">
        <v>145</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1929</v>
      </c>
      <c r="B80" s="80">
        <v>83</v>
      </c>
      <c r="C80" s="80">
        <v>15</v>
      </c>
      <c r="D80" s="80">
        <v>5</v>
      </c>
      <c r="E80" s="80">
        <v>2018</v>
      </c>
      <c r="F80" s="80" t="s">
        <v>93</v>
      </c>
      <c r="G80" s="80" t="s">
        <v>1914</v>
      </c>
      <c r="H80" s="80" t="s">
        <v>1915</v>
      </c>
      <c r="I80" s="177"/>
      <c r="J80" s="81">
        <v>9.655367106015726</v>
      </c>
      <c r="K80" s="81">
        <v>0.35309413842973997</v>
      </c>
      <c r="L80" s="81">
        <v>4.778496625398474</v>
      </c>
      <c r="M80" s="81">
        <v>0.88949671131817043</v>
      </c>
      <c r="N80" s="81">
        <v>1.0254047346794253</v>
      </c>
      <c r="O80" s="81">
        <v>0.94856937385404594</v>
      </c>
      <c r="P80" s="81">
        <v>1.9215138376977168</v>
      </c>
      <c r="Q80" s="81">
        <v>5.6597951164794505E-2</v>
      </c>
      <c r="R80" s="81">
        <v>0</v>
      </c>
      <c r="S80" s="81">
        <v>0.2701348324426483</v>
      </c>
      <c r="T80" s="82"/>
      <c r="U80" s="81">
        <v>308126</v>
      </c>
      <c r="V80" s="81">
        <v>89</v>
      </c>
      <c r="W80" s="81">
        <v>92</v>
      </c>
      <c r="X80" s="81">
        <v>238</v>
      </c>
      <c r="Y80" s="81">
        <v>429</v>
      </c>
      <c r="Z80" s="81">
        <v>578</v>
      </c>
      <c r="AA80" s="81">
        <v>402</v>
      </c>
      <c r="AB80" s="81">
        <v>893</v>
      </c>
      <c r="AC80" s="81">
        <v>0</v>
      </c>
      <c r="AD80" s="81">
        <v>0.2701348324426483</v>
      </c>
      <c r="AE80" s="82"/>
      <c r="AF80" s="81">
        <v>3634966.3819364202</v>
      </c>
      <c r="AG80" s="81">
        <v>316417.52422623383</v>
      </c>
      <c r="AH80" s="81">
        <v>692461.97587823402</v>
      </c>
      <c r="AI80" s="81">
        <v>1287225.535067291</v>
      </c>
      <c r="AJ80" s="81">
        <v>1599138.1783818889</v>
      </c>
      <c r="AK80" s="81">
        <v>0</v>
      </c>
      <c r="AL80" s="81">
        <v>0</v>
      </c>
      <c r="AM80" s="81">
        <v>122922.44186550241</v>
      </c>
      <c r="AN80" s="81">
        <v>0</v>
      </c>
      <c r="AO80" s="81">
        <v>0</v>
      </c>
      <c r="AP80" s="82"/>
      <c r="AQ80" s="81">
        <v>17</v>
      </c>
      <c r="AR80" s="81">
        <v>4</v>
      </c>
      <c r="AS80" s="81">
        <v>0</v>
      </c>
      <c r="AT80" s="81">
        <v>1</v>
      </c>
      <c r="AU80" s="81">
        <v>0</v>
      </c>
      <c r="AV80" s="81">
        <v>0</v>
      </c>
      <c r="AW80" s="81" t="s">
        <v>564</v>
      </c>
      <c r="AX80" s="82"/>
      <c r="AY80" s="81">
        <v>75.424999999999997</v>
      </c>
      <c r="AZ80" s="81">
        <v>274</v>
      </c>
      <c r="BA80" s="81">
        <v>0</v>
      </c>
      <c r="BB80" s="81">
        <v>145</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1930</v>
      </c>
      <c r="B81" s="80">
        <v>84</v>
      </c>
      <c r="C81" s="80">
        <v>16</v>
      </c>
      <c r="D81" s="80">
        <v>5</v>
      </c>
      <c r="E81" s="80">
        <v>2019</v>
      </c>
      <c r="F81" s="80" t="s">
        <v>73</v>
      </c>
      <c r="G81" s="80" t="s">
        <v>1914</v>
      </c>
      <c r="H81" s="80" t="s">
        <v>1915</v>
      </c>
      <c r="I81" s="177"/>
      <c r="J81" s="81">
        <v>9.3891251536489353</v>
      </c>
      <c r="K81" s="81">
        <v>0.26825564270208713</v>
      </c>
      <c r="L81" s="81">
        <v>4.7438169929607268</v>
      </c>
      <c r="M81" s="81">
        <v>0.74096715670571256</v>
      </c>
      <c r="N81" s="81">
        <v>0.72625607173570761</v>
      </c>
      <c r="O81" s="81">
        <v>0.91523528129171849</v>
      </c>
      <c r="P81" s="81">
        <v>1.8733966712110224</v>
      </c>
      <c r="Q81" s="81">
        <v>5.2946141752039232E-2</v>
      </c>
      <c r="R81" s="81">
        <v>0</v>
      </c>
      <c r="S81" s="81">
        <v>0.16402637558929734</v>
      </c>
      <c r="T81" s="82"/>
      <c r="U81" s="81">
        <v>320460</v>
      </c>
      <c r="V81" s="81">
        <v>89</v>
      </c>
      <c r="W81" s="81">
        <v>92</v>
      </c>
      <c r="X81" s="81">
        <v>238</v>
      </c>
      <c r="Y81" s="81">
        <v>424</v>
      </c>
      <c r="Z81" s="81">
        <v>573</v>
      </c>
      <c r="AA81" s="81">
        <v>389</v>
      </c>
      <c r="AB81" s="81">
        <v>858</v>
      </c>
      <c r="AC81" s="81">
        <v>0</v>
      </c>
      <c r="AD81" s="81">
        <v>0.16402637558929731</v>
      </c>
      <c r="AE81" s="82"/>
      <c r="AF81" s="81">
        <v>3497367.121615197</v>
      </c>
      <c r="AG81" s="81">
        <v>217910.55920084351</v>
      </c>
      <c r="AH81" s="81">
        <v>767896.75727849849</v>
      </c>
      <c r="AI81" s="81">
        <v>1338688.110989464</v>
      </c>
      <c r="AJ81" s="81">
        <v>1370986.0464368497</v>
      </c>
      <c r="AK81" s="81">
        <v>0</v>
      </c>
      <c r="AL81" s="81">
        <v>0</v>
      </c>
      <c r="AM81" s="81">
        <v>116853.14097945813</v>
      </c>
      <c r="AN81" s="81">
        <v>0</v>
      </c>
      <c r="AO81" s="81">
        <v>0</v>
      </c>
      <c r="AP81" s="82"/>
      <c r="AQ81" s="81">
        <v>18</v>
      </c>
      <c r="AR81" s="81">
        <v>4</v>
      </c>
      <c r="AS81" s="81">
        <v>0</v>
      </c>
      <c r="AT81" s="81">
        <v>1</v>
      </c>
      <c r="AU81" s="81">
        <v>0</v>
      </c>
      <c r="AV81" s="81">
        <v>0</v>
      </c>
      <c r="AW81" s="81" t="s">
        <v>564</v>
      </c>
      <c r="AX81" s="82"/>
      <c r="AY81" s="81">
        <v>79.424999999999997</v>
      </c>
      <c r="AZ81" s="81">
        <v>273.8</v>
      </c>
      <c r="BA81" s="81">
        <v>0</v>
      </c>
      <c r="BB81" s="81">
        <v>145</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1931</v>
      </c>
      <c r="B82" s="80">
        <v>85</v>
      </c>
      <c r="C82" s="80">
        <v>17</v>
      </c>
      <c r="D82" s="80">
        <v>5</v>
      </c>
      <c r="E82" s="80">
        <v>2020</v>
      </c>
      <c r="F82" s="80" t="s">
        <v>218</v>
      </c>
      <c r="G82" s="80" t="s">
        <v>1914</v>
      </c>
      <c r="H82" s="80" t="s">
        <v>1915</v>
      </c>
      <c r="I82" s="177"/>
      <c r="J82" s="81">
        <v>9.5919937198553527</v>
      </c>
      <c r="K82" s="81">
        <v>0.35535102782438821</v>
      </c>
      <c r="L82" s="81">
        <v>2.8335681500635745</v>
      </c>
      <c r="M82" s="81">
        <v>1.1096826690439863</v>
      </c>
      <c r="N82" s="81">
        <v>1.2828849336231349</v>
      </c>
      <c r="O82" s="81">
        <v>0.78648184090389683</v>
      </c>
      <c r="P82" s="81">
        <v>1.7774669969302832</v>
      </c>
      <c r="Q82" s="81">
        <v>4.9057358315428776E-2</v>
      </c>
      <c r="R82" s="81">
        <v>0</v>
      </c>
      <c r="S82" s="81">
        <v>0.30691994210505757</v>
      </c>
      <c r="T82" s="82"/>
      <c r="U82" s="81">
        <v>307582</v>
      </c>
      <c r="V82" s="81">
        <v>87</v>
      </c>
      <c r="W82" s="81">
        <v>48</v>
      </c>
      <c r="X82" s="81">
        <v>261</v>
      </c>
      <c r="Y82" s="81">
        <v>419</v>
      </c>
      <c r="Z82" s="81">
        <v>562</v>
      </c>
      <c r="AA82" s="81">
        <v>401</v>
      </c>
      <c r="AB82" s="81">
        <v>832</v>
      </c>
      <c r="AC82" s="81">
        <v>0</v>
      </c>
      <c r="AD82" s="81">
        <v>0.30691994210505757</v>
      </c>
      <c r="AE82" s="82"/>
      <c r="AF82" s="81">
        <v>3214866.7036762699</v>
      </c>
      <c r="AG82" s="81">
        <v>298687.48644210282</v>
      </c>
      <c r="AH82" s="81">
        <v>486935.99342380901</v>
      </c>
      <c r="AI82" s="81">
        <v>1555209.7869024184</v>
      </c>
      <c r="AJ82" s="81">
        <v>1882944.3576959707</v>
      </c>
      <c r="AK82" s="81"/>
      <c r="AL82" s="81"/>
      <c r="AM82" s="81">
        <v>108585.24371279654</v>
      </c>
      <c r="AN82" s="81"/>
      <c r="AO82" s="81"/>
      <c r="AP82" s="82"/>
      <c r="AQ82" s="81">
        <v>18</v>
      </c>
      <c r="AR82" s="81">
        <v>4</v>
      </c>
      <c r="AS82" s="81">
        <v>0</v>
      </c>
      <c r="AT82" s="81">
        <v>1</v>
      </c>
      <c r="AU82" s="81">
        <v>0</v>
      </c>
      <c r="AV82" s="81">
        <v>0</v>
      </c>
      <c r="AW82" s="81">
        <v>0</v>
      </c>
      <c r="AX82" s="82"/>
      <c r="AY82" s="81">
        <v>79.425000000000011</v>
      </c>
      <c r="AZ82" s="81">
        <v>273.8</v>
      </c>
      <c r="BA82" s="81">
        <v>0</v>
      </c>
      <c r="BB82" s="81">
        <v>145</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1932</v>
      </c>
      <c r="B83" s="80">
        <v>85</v>
      </c>
      <c r="C83" s="80">
        <v>18</v>
      </c>
      <c r="D83" s="80">
        <v>5</v>
      </c>
      <c r="E83" s="80">
        <v>2021</v>
      </c>
      <c r="F83" s="80" t="s">
        <v>75</v>
      </c>
      <c r="G83" s="174" t="s">
        <v>1914</v>
      </c>
      <c r="H83" s="80" t="s">
        <v>1915</v>
      </c>
      <c r="I83" s="177"/>
      <c r="J83" s="81">
        <v>9.868990368847248</v>
      </c>
      <c r="K83" s="81">
        <v>0.36293613840643801</v>
      </c>
      <c r="L83" s="81">
        <v>2.757015546599189</v>
      </c>
      <c r="M83" s="81">
        <v>1.0654211105197462</v>
      </c>
      <c r="N83" s="81">
        <v>0.98051921749079207</v>
      </c>
      <c r="O83" s="81">
        <v>0.77060341893665751</v>
      </c>
      <c r="P83" s="81">
        <v>1.8726602676536135</v>
      </c>
      <c r="Q83" s="81">
        <v>4.9765427949549752E-2</v>
      </c>
      <c r="R83" s="81">
        <v>0</v>
      </c>
      <c r="S83" s="81">
        <v>0.26348087357788458</v>
      </c>
      <c r="T83" s="82"/>
      <c r="U83" s="81">
        <v>350592</v>
      </c>
      <c r="V83" s="81">
        <v>87</v>
      </c>
      <c r="W83" s="81">
        <v>48</v>
      </c>
      <c r="X83" s="81">
        <v>261</v>
      </c>
      <c r="Y83" s="81">
        <v>422</v>
      </c>
      <c r="Z83" s="81">
        <v>567</v>
      </c>
      <c r="AA83" s="81">
        <v>412</v>
      </c>
      <c r="AB83" s="81">
        <v>834</v>
      </c>
      <c r="AC83" s="81">
        <v>0</v>
      </c>
      <c r="AD83" s="81">
        <v>0.26348087357788458</v>
      </c>
      <c r="AE83" s="82"/>
      <c r="AF83" s="81">
        <v>3241094.124983843</v>
      </c>
      <c r="AG83" s="81">
        <v>319215.31931800762</v>
      </c>
      <c r="AH83" s="81">
        <v>468746.68382845173</v>
      </c>
      <c r="AI83" s="81">
        <v>1648882.467117209</v>
      </c>
      <c r="AJ83" s="81">
        <v>1532609.9970399367</v>
      </c>
      <c r="AK83" s="81">
        <v>0</v>
      </c>
      <c r="AL83" s="81">
        <v>0</v>
      </c>
      <c r="AM83" s="81">
        <v>109474.08243170765</v>
      </c>
      <c r="AN83" s="81">
        <v>0</v>
      </c>
      <c r="AO83" s="81">
        <v>0</v>
      </c>
      <c r="AP83" s="82"/>
      <c r="AQ83" s="81">
        <v>19</v>
      </c>
      <c r="AR83" s="81">
        <v>4</v>
      </c>
      <c r="AS83" s="81">
        <v>0</v>
      </c>
      <c r="AT83" s="81">
        <v>1</v>
      </c>
      <c r="AU83" s="81">
        <v>0</v>
      </c>
      <c r="AV83" s="81">
        <v>0</v>
      </c>
      <c r="AW83" s="81"/>
      <c r="AX83" s="82"/>
      <c r="AY83" s="81">
        <v>83.425000000000011</v>
      </c>
      <c r="AZ83" s="81">
        <v>273.8</v>
      </c>
      <c r="BA83" s="81">
        <v>0</v>
      </c>
      <c r="BB83" s="81">
        <v>145</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1933</v>
      </c>
      <c r="B84" s="80">
        <v>85</v>
      </c>
      <c r="C84" s="80">
        <v>19</v>
      </c>
      <c r="D84" s="80">
        <v>5</v>
      </c>
      <c r="E84" s="80">
        <v>2022</v>
      </c>
      <c r="F84" s="80" t="s">
        <v>568</v>
      </c>
      <c r="G84" s="174" t="s">
        <v>1914</v>
      </c>
      <c r="H84" s="80" t="s">
        <v>1915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20</v>
      </c>
      <c r="AR84" s="81">
        <v>4</v>
      </c>
      <c r="AS84" s="81">
        <v>0</v>
      </c>
      <c r="AT84" s="81">
        <v>1</v>
      </c>
      <c r="AU84" s="81">
        <v>0</v>
      </c>
      <c r="AV84" s="81">
        <v>0</v>
      </c>
      <c r="AW84" s="81"/>
      <c r="AX84" s="82"/>
      <c r="AY84" s="81">
        <v>88.225000000000009</v>
      </c>
      <c r="AZ84" s="81">
        <v>273.8</v>
      </c>
      <c r="BA84" s="81">
        <v>0</v>
      </c>
      <c r="BB84" s="81">
        <v>145</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1934</v>
      </c>
      <c r="B85" s="80">
        <v>52</v>
      </c>
      <c r="C85" s="80">
        <v>1</v>
      </c>
      <c r="D85" s="80">
        <v>4</v>
      </c>
      <c r="E85" s="80">
        <v>1990</v>
      </c>
      <c r="F85" s="80" t="s">
        <v>562</v>
      </c>
      <c r="G85" s="80" t="s">
        <v>1935</v>
      </c>
      <c r="H85" s="80" t="s">
        <v>1936</v>
      </c>
      <c r="I85" s="177"/>
      <c r="J85" s="81">
        <v>0</v>
      </c>
      <c r="K85" s="81">
        <v>0.57792617646730993</v>
      </c>
      <c r="L85" s="81">
        <v>3.8956663519570398</v>
      </c>
      <c r="M85" s="81">
        <v>1.2330930704845493</v>
      </c>
      <c r="N85" s="81">
        <v>2.0965710712779226</v>
      </c>
      <c r="O85" s="81">
        <v>1.2472293100469849</v>
      </c>
      <c r="P85" s="81">
        <v>1.7997530254980993</v>
      </c>
      <c r="Q85" s="81">
        <v>9.3246104583215264E-2</v>
      </c>
      <c r="R85" s="81">
        <v>0</v>
      </c>
      <c r="S85" s="81">
        <v>0.11690978907015073</v>
      </c>
      <c r="T85" s="82"/>
      <c r="U85" s="81">
        <v>0</v>
      </c>
      <c r="V85" s="81">
        <v>244</v>
      </c>
      <c r="W85" s="81">
        <v>45</v>
      </c>
      <c r="X85" s="81">
        <v>471</v>
      </c>
      <c r="Y85" s="81">
        <v>766</v>
      </c>
      <c r="Z85" s="81">
        <v>513</v>
      </c>
      <c r="AA85" s="81">
        <v>437</v>
      </c>
      <c r="AB85" s="81">
        <v>1514</v>
      </c>
      <c r="AC85" s="81">
        <v>0</v>
      </c>
      <c r="AD85" s="81">
        <v>0.11690978907015073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1937</v>
      </c>
      <c r="B86" s="80">
        <v>53</v>
      </c>
      <c r="C86" s="80">
        <v>2</v>
      </c>
      <c r="D86" s="80">
        <v>4</v>
      </c>
      <c r="E86" s="80">
        <v>2005</v>
      </c>
      <c r="F86" s="80" t="s">
        <v>565</v>
      </c>
      <c r="G86" s="80" t="s">
        <v>1935</v>
      </c>
      <c r="H86" s="80" t="s">
        <v>1936</v>
      </c>
      <c r="I86" s="177"/>
      <c r="J86" s="81">
        <v>0.18940738756238285</v>
      </c>
      <c r="K86" s="81">
        <v>0.45901529143635961</v>
      </c>
      <c r="L86" s="81">
        <v>1.9386828932976823</v>
      </c>
      <c r="M86" s="81">
        <v>1.3637560172870333</v>
      </c>
      <c r="N86" s="81">
        <v>1.9449584025740179</v>
      </c>
      <c r="O86" s="81">
        <v>1.5484297524267199</v>
      </c>
      <c r="P86" s="81">
        <v>2.5294177445412132</v>
      </c>
      <c r="Q86" s="81">
        <v>7.629466974716731E-2</v>
      </c>
      <c r="R86" s="81">
        <v>0</v>
      </c>
      <c r="S86" s="81">
        <v>0.1959807243072034</v>
      </c>
      <c r="T86" s="82"/>
      <c r="U86" s="81">
        <v>34224</v>
      </c>
      <c r="V86" s="81">
        <v>228</v>
      </c>
      <c r="W86" s="81">
        <v>25</v>
      </c>
      <c r="X86" s="81">
        <v>283</v>
      </c>
      <c r="Y86" s="81">
        <v>653</v>
      </c>
      <c r="Z86" s="81">
        <v>737</v>
      </c>
      <c r="AA86" s="81">
        <v>503</v>
      </c>
      <c r="AB86" s="81">
        <v>1295</v>
      </c>
      <c r="AC86" s="81">
        <v>0</v>
      </c>
      <c r="AD86" s="81">
        <v>0.1959807243072034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1938</v>
      </c>
      <c r="B87" s="80">
        <v>54</v>
      </c>
      <c r="C87" s="80">
        <v>3</v>
      </c>
      <c r="D87" s="80">
        <v>4</v>
      </c>
      <c r="E87" s="80">
        <v>2006</v>
      </c>
      <c r="F87" s="80" t="s">
        <v>566</v>
      </c>
      <c r="G87" s="80" t="s">
        <v>1935</v>
      </c>
      <c r="H87" s="80" t="s">
        <v>1936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1939</v>
      </c>
      <c r="B88" s="80">
        <v>55</v>
      </c>
      <c r="C88" s="80">
        <v>4</v>
      </c>
      <c r="D88" s="80">
        <v>4</v>
      </c>
      <c r="E88" s="80">
        <v>2007</v>
      </c>
      <c r="F88" s="80" t="s">
        <v>567</v>
      </c>
      <c r="G88" s="80" t="s">
        <v>1935</v>
      </c>
      <c r="H88" s="80" t="s">
        <v>1936</v>
      </c>
      <c r="I88" s="177"/>
      <c r="J88" s="81">
        <v>0</v>
      </c>
      <c r="K88" s="81">
        <v>0.4599773055269149</v>
      </c>
      <c r="L88" s="81">
        <v>1.262668786140775</v>
      </c>
      <c r="M88" s="81">
        <v>1.7019146497618416</v>
      </c>
      <c r="N88" s="81">
        <v>1.8742187986227195</v>
      </c>
      <c r="O88" s="81">
        <v>1.4592011405507959</v>
      </c>
      <c r="P88" s="81">
        <v>2.4766531840380752</v>
      </c>
      <c r="Q88" s="81">
        <v>7.9186336963182502E-2</v>
      </c>
      <c r="R88" s="81">
        <v>0</v>
      </c>
      <c r="S88" s="81">
        <v>8.4373203878156847E-2</v>
      </c>
      <c r="T88" s="82"/>
      <c r="U88" s="81">
        <v>0</v>
      </c>
      <c r="V88" s="81">
        <v>233</v>
      </c>
      <c r="W88" s="81">
        <v>16</v>
      </c>
      <c r="X88" s="81">
        <v>423</v>
      </c>
      <c r="Y88" s="81">
        <v>653</v>
      </c>
      <c r="Z88" s="81">
        <v>722</v>
      </c>
      <c r="AA88" s="81">
        <v>485</v>
      </c>
      <c r="AB88" s="81">
        <v>1273</v>
      </c>
      <c r="AC88" s="81">
        <v>0</v>
      </c>
      <c r="AD88" s="81">
        <v>8.4373203878156847E-2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1940</v>
      </c>
      <c r="B89" s="80">
        <v>56</v>
      </c>
      <c r="C89" s="80">
        <v>5</v>
      </c>
      <c r="D89" s="80">
        <v>4</v>
      </c>
      <c r="E89" s="80">
        <v>2008</v>
      </c>
      <c r="F89" s="80" t="s">
        <v>84</v>
      </c>
      <c r="G89" s="80" t="s">
        <v>1935</v>
      </c>
      <c r="H89" s="80" t="s">
        <v>1936</v>
      </c>
      <c r="I89" s="177"/>
      <c r="J89" s="81">
        <v>0.11296530871675141</v>
      </c>
      <c r="K89" s="81">
        <v>0.33955205583479264</v>
      </c>
      <c r="L89" s="81">
        <v>1.1177281528003629</v>
      </c>
      <c r="M89" s="81">
        <v>1.8622127052579298</v>
      </c>
      <c r="N89" s="81">
        <v>1.9352313388501454</v>
      </c>
      <c r="O89" s="81">
        <v>1.3901971159637039</v>
      </c>
      <c r="P89" s="81">
        <v>2.4330252167690807</v>
      </c>
      <c r="Q89" s="81">
        <v>7.5152220491043281E-2</v>
      </c>
      <c r="R89" s="81">
        <v>0</v>
      </c>
      <c r="S89" s="81">
        <v>0.10421222541296338</v>
      </c>
      <c r="T89" s="82"/>
      <c r="U89" s="81">
        <v>31590</v>
      </c>
      <c r="V89" s="81">
        <v>233</v>
      </c>
      <c r="W89" s="81">
        <v>16</v>
      </c>
      <c r="X89" s="81">
        <v>423</v>
      </c>
      <c r="Y89" s="81">
        <v>646</v>
      </c>
      <c r="Z89" s="81">
        <v>712</v>
      </c>
      <c r="AA89" s="81">
        <v>477</v>
      </c>
      <c r="AB89" s="81">
        <v>1228</v>
      </c>
      <c r="AC89" s="81">
        <v>0</v>
      </c>
      <c r="AD89" s="81">
        <v>0.10421222541296338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1941</v>
      </c>
      <c r="B90" s="80">
        <v>57</v>
      </c>
      <c r="C90" s="80">
        <v>6</v>
      </c>
      <c r="D90" s="80">
        <v>4</v>
      </c>
      <c r="E90" s="80">
        <v>2009</v>
      </c>
      <c r="F90" s="80" t="s">
        <v>85</v>
      </c>
      <c r="G90" s="80" t="s">
        <v>1935</v>
      </c>
      <c r="H90" s="80" t="s">
        <v>1936</v>
      </c>
      <c r="I90" s="177"/>
      <c r="J90" s="81">
        <v>9.4272350539663485E-2</v>
      </c>
      <c r="K90" s="81">
        <v>0.27246282675528993</v>
      </c>
      <c r="L90" s="81">
        <v>1.6936476296590421</v>
      </c>
      <c r="M90" s="81">
        <v>1.5773291030178236</v>
      </c>
      <c r="N90" s="81">
        <v>1.7513879160371406</v>
      </c>
      <c r="O90" s="81">
        <v>1.3985476592463164</v>
      </c>
      <c r="P90" s="81">
        <v>2.3451116465948751</v>
      </c>
      <c r="Q90" s="81">
        <v>6.8733598618480551E-2</v>
      </c>
      <c r="R90" s="81">
        <v>0</v>
      </c>
      <c r="S90" s="81">
        <v>0.12712383247514658</v>
      </c>
      <c r="T90" s="82"/>
      <c r="U90" s="81">
        <v>25920</v>
      </c>
      <c r="V90" s="81">
        <v>195</v>
      </c>
      <c r="W90" s="81">
        <v>39</v>
      </c>
      <c r="X90" s="81">
        <v>432</v>
      </c>
      <c r="Y90" s="81">
        <v>642</v>
      </c>
      <c r="Z90" s="81">
        <v>707</v>
      </c>
      <c r="AA90" s="81">
        <v>472</v>
      </c>
      <c r="AB90" s="81">
        <v>1179</v>
      </c>
      <c r="AC90" s="81">
        <v>0</v>
      </c>
      <c r="AD90" s="81">
        <v>0.12712383247514658</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1942</v>
      </c>
      <c r="B91" s="80">
        <v>58</v>
      </c>
      <c r="C91" s="80">
        <v>7</v>
      </c>
      <c r="D91" s="80">
        <v>4</v>
      </c>
      <c r="E91" s="80">
        <v>2010</v>
      </c>
      <c r="F91" s="80" t="s">
        <v>86</v>
      </c>
      <c r="G91" s="80" t="s">
        <v>1935</v>
      </c>
      <c r="H91" s="80" t="s">
        <v>1936</v>
      </c>
      <c r="I91" s="177"/>
      <c r="J91" s="81">
        <v>8.6968657312093911E-2</v>
      </c>
      <c r="K91" s="81">
        <v>0.30419301811841126</v>
      </c>
      <c r="L91" s="81">
        <v>1.6354348594906574</v>
      </c>
      <c r="M91" s="81">
        <v>1.7099714618892194</v>
      </c>
      <c r="N91" s="81">
        <v>1.6850220943785856</v>
      </c>
      <c r="O91" s="81">
        <v>1.3782959875678225</v>
      </c>
      <c r="P91" s="81">
        <v>2.3338377906378587</v>
      </c>
      <c r="Q91" s="81">
        <v>6.9541575702514902E-2</v>
      </c>
      <c r="R91" s="81">
        <v>0</v>
      </c>
      <c r="S91" s="81">
        <v>0.1036037198946901</v>
      </c>
      <c r="T91" s="82"/>
      <c r="U91" s="81">
        <v>22462</v>
      </c>
      <c r="V91" s="81">
        <v>195</v>
      </c>
      <c r="W91" s="81">
        <v>39</v>
      </c>
      <c r="X91" s="81">
        <v>432</v>
      </c>
      <c r="Y91" s="81">
        <v>628</v>
      </c>
      <c r="Z91" s="81">
        <v>700</v>
      </c>
      <c r="AA91" s="81">
        <v>458</v>
      </c>
      <c r="AB91" s="81">
        <v>1143</v>
      </c>
      <c r="AC91" s="81">
        <v>0</v>
      </c>
      <c r="AD91" s="81">
        <v>0.1036037198946901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1943</v>
      </c>
      <c r="B92" s="80">
        <v>59</v>
      </c>
      <c r="C92" s="80">
        <v>8</v>
      </c>
      <c r="D92" s="80">
        <v>4</v>
      </c>
      <c r="E92" s="80">
        <v>2011</v>
      </c>
      <c r="F92" s="80" t="s">
        <v>87</v>
      </c>
      <c r="G92" s="80" t="s">
        <v>1935</v>
      </c>
      <c r="H92" s="80" t="s">
        <v>1936</v>
      </c>
      <c r="I92" s="177"/>
      <c r="J92" s="81">
        <v>7.9924717782682064E-2</v>
      </c>
      <c r="K92" s="81">
        <v>0.43478277393199188</v>
      </c>
      <c r="L92" s="81">
        <v>1.3156223639248226</v>
      </c>
      <c r="M92" s="81">
        <v>2.0924684510323015</v>
      </c>
      <c r="N92" s="81">
        <v>2.1119763175383168</v>
      </c>
      <c r="O92" s="81">
        <v>1.3393535550922924</v>
      </c>
      <c r="P92" s="81">
        <v>2.1872182076968212</v>
      </c>
      <c r="Q92" s="81">
        <v>7.7476860611286683E-2</v>
      </c>
      <c r="R92" s="81">
        <v>0</v>
      </c>
      <c r="S92" s="81">
        <v>0.11360646987920567</v>
      </c>
      <c r="T92" s="82"/>
      <c r="U92" s="81">
        <v>16672</v>
      </c>
      <c r="V92" s="81">
        <v>195</v>
      </c>
      <c r="W92" s="81">
        <v>39</v>
      </c>
      <c r="X92" s="81">
        <v>432</v>
      </c>
      <c r="Y92" s="81">
        <v>622</v>
      </c>
      <c r="Z92" s="81">
        <v>695</v>
      </c>
      <c r="AA92" s="81">
        <v>442</v>
      </c>
      <c r="AB92" s="81">
        <v>1104</v>
      </c>
      <c r="AC92" s="81">
        <v>0</v>
      </c>
      <c r="AD92" s="81">
        <v>0.11360646987920567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1944</v>
      </c>
      <c r="B93" s="80">
        <v>60</v>
      </c>
      <c r="C93" s="80">
        <v>9</v>
      </c>
      <c r="D93" s="80">
        <v>4</v>
      </c>
      <c r="E93" s="80">
        <v>2012</v>
      </c>
      <c r="F93" s="80" t="s">
        <v>88</v>
      </c>
      <c r="G93" s="80" t="s">
        <v>1935</v>
      </c>
      <c r="H93" s="80" t="s">
        <v>1936</v>
      </c>
      <c r="I93" s="177"/>
      <c r="J93" s="81">
        <v>0</v>
      </c>
      <c r="K93" s="81">
        <v>0.4229773309854945</v>
      </c>
      <c r="L93" s="81">
        <v>1.2981937787718671</v>
      </c>
      <c r="M93" s="81">
        <v>2.1464135385202758</v>
      </c>
      <c r="N93" s="81">
        <v>2.36753838612097</v>
      </c>
      <c r="O93" s="81">
        <v>1.2982225249465602</v>
      </c>
      <c r="P93" s="81">
        <v>2.2394755575400369</v>
      </c>
      <c r="Q93" s="81">
        <v>8.2041839454458698E-2</v>
      </c>
      <c r="R93" s="81">
        <v>0</v>
      </c>
      <c r="S93" s="81">
        <v>0.14294353464567236</v>
      </c>
      <c r="T93" s="82"/>
      <c r="U93" s="81">
        <v>0</v>
      </c>
      <c r="V93" s="81">
        <v>195</v>
      </c>
      <c r="W93" s="81">
        <v>39</v>
      </c>
      <c r="X93" s="81">
        <v>432</v>
      </c>
      <c r="Y93" s="81">
        <v>615</v>
      </c>
      <c r="Z93" s="81">
        <v>679</v>
      </c>
      <c r="AA93" s="81">
        <v>450</v>
      </c>
      <c r="AB93" s="81">
        <v>1076</v>
      </c>
      <c r="AC93" s="81">
        <v>0</v>
      </c>
      <c r="AD93" s="81">
        <v>0.14294353464567236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1945</v>
      </c>
      <c r="B94" s="80">
        <v>61</v>
      </c>
      <c r="C94" s="80">
        <v>10</v>
      </c>
      <c r="D94" s="80">
        <v>4</v>
      </c>
      <c r="E94" s="80">
        <v>2013</v>
      </c>
      <c r="F94" s="80" t="s">
        <v>89</v>
      </c>
      <c r="G94" s="80" t="s">
        <v>1935</v>
      </c>
      <c r="H94" s="80" t="s">
        <v>1936</v>
      </c>
      <c r="I94" s="177"/>
      <c r="J94" s="81">
        <v>0</v>
      </c>
      <c r="K94" s="81">
        <v>0.34898762887521168</v>
      </c>
      <c r="L94" s="81">
        <v>1.1952356549468628</v>
      </c>
      <c r="M94" s="81">
        <v>2.2000478068053066</v>
      </c>
      <c r="N94" s="81">
        <v>2.4164868577835197</v>
      </c>
      <c r="O94" s="81">
        <v>1.2390761295523003</v>
      </c>
      <c r="P94" s="81">
        <v>2.2379229331883623</v>
      </c>
      <c r="Q94" s="81">
        <v>8.1920232353051251E-2</v>
      </c>
      <c r="R94" s="81">
        <v>0</v>
      </c>
      <c r="S94" s="81">
        <v>0.11143105164854551</v>
      </c>
      <c r="T94" s="82"/>
      <c r="U94" s="81">
        <v>0</v>
      </c>
      <c r="V94" s="81">
        <v>195</v>
      </c>
      <c r="W94" s="81">
        <v>39</v>
      </c>
      <c r="X94" s="81">
        <v>432</v>
      </c>
      <c r="Y94" s="81">
        <v>610</v>
      </c>
      <c r="Z94" s="81">
        <v>677</v>
      </c>
      <c r="AA94" s="81">
        <v>448</v>
      </c>
      <c r="AB94" s="81">
        <v>1059</v>
      </c>
      <c r="AC94" s="81">
        <v>0</v>
      </c>
      <c r="AD94" s="81">
        <v>0.11143105164854551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1946</v>
      </c>
      <c r="B95" s="80">
        <v>62</v>
      </c>
      <c r="C95" s="80">
        <v>11</v>
      </c>
      <c r="D95" s="80">
        <v>4</v>
      </c>
      <c r="E95" s="80">
        <v>2014</v>
      </c>
      <c r="F95" s="80" t="s">
        <v>90</v>
      </c>
      <c r="G95" s="80" t="s">
        <v>1935</v>
      </c>
      <c r="H95" s="80" t="s">
        <v>1936</v>
      </c>
      <c r="I95" s="177"/>
      <c r="J95" s="81">
        <v>0</v>
      </c>
      <c r="K95" s="81">
        <v>0.19351429528499844</v>
      </c>
      <c r="L95" s="81">
        <v>1.2198032006518376</v>
      </c>
      <c r="M95" s="81">
        <v>1.9466515439383891</v>
      </c>
      <c r="N95" s="81">
        <v>2.3527585434391614</v>
      </c>
      <c r="O95" s="81">
        <v>1.1834255905596089</v>
      </c>
      <c r="P95" s="81">
        <v>2.244541215293244</v>
      </c>
      <c r="Q95" s="81">
        <v>7.6669049080526422E-2</v>
      </c>
      <c r="R95" s="81">
        <v>0</v>
      </c>
      <c r="S95" s="81">
        <v>0.1494487595505056</v>
      </c>
      <c r="T95" s="82"/>
      <c r="U95" s="81">
        <v>0</v>
      </c>
      <c r="V95" s="81">
        <v>91</v>
      </c>
      <c r="W95" s="81">
        <v>32</v>
      </c>
      <c r="X95" s="81">
        <v>382</v>
      </c>
      <c r="Y95" s="81">
        <v>606</v>
      </c>
      <c r="Z95" s="81">
        <v>681</v>
      </c>
      <c r="AA95" s="81">
        <v>447</v>
      </c>
      <c r="AB95" s="81">
        <v>1033</v>
      </c>
      <c r="AC95" s="81">
        <v>0</v>
      </c>
      <c r="AD95" s="81">
        <v>0.1494487595505056</v>
      </c>
      <c r="AE95" s="82"/>
      <c r="AF95" s="81">
        <v>0</v>
      </c>
      <c r="AG95" s="81">
        <v>158565.74462183708</v>
      </c>
      <c r="AH95" s="81">
        <v>309854.95186869195</v>
      </c>
      <c r="AI95" s="81">
        <v>2525939.550002058</v>
      </c>
      <c r="AJ95" s="81">
        <v>3352268.6883733687</v>
      </c>
      <c r="AK95" s="81">
        <v>0</v>
      </c>
      <c r="AL95" s="81">
        <v>0</v>
      </c>
      <c r="AM95" s="81">
        <v>141815.46365893856</v>
      </c>
      <c r="AN95" s="81">
        <v>0</v>
      </c>
      <c r="AO95" s="81">
        <v>0</v>
      </c>
      <c r="AP95" s="82"/>
      <c r="AQ95" s="81">
        <v>12</v>
      </c>
      <c r="AR95" s="81">
        <v>1</v>
      </c>
      <c r="AS95" s="81">
        <v>0</v>
      </c>
      <c r="AT95" s="81">
        <v>0</v>
      </c>
      <c r="AU95" s="81">
        <v>0</v>
      </c>
      <c r="AV95" s="81">
        <v>0</v>
      </c>
      <c r="AW95" s="81" t="s">
        <v>564</v>
      </c>
      <c r="AX95" s="82"/>
      <c r="AY95" s="81">
        <v>69.900000000000006</v>
      </c>
      <c r="AZ95" s="81">
        <v>11</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1947</v>
      </c>
      <c r="B96" s="80">
        <v>63</v>
      </c>
      <c r="C96" s="80">
        <v>12</v>
      </c>
      <c r="D96" s="80">
        <v>4</v>
      </c>
      <c r="E96" s="80">
        <v>2015</v>
      </c>
      <c r="F96" s="80" t="s">
        <v>91</v>
      </c>
      <c r="G96" s="80" t="s">
        <v>1935</v>
      </c>
      <c r="H96" s="80" t="s">
        <v>1936</v>
      </c>
      <c r="I96" s="177"/>
      <c r="J96" s="81">
        <v>0</v>
      </c>
      <c r="K96" s="81">
        <v>0.2020593813047685</v>
      </c>
      <c r="L96" s="81">
        <v>1.4736359777154213</v>
      </c>
      <c r="M96" s="81">
        <v>2.0158065733926804</v>
      </c>
      <c r="N96" s="81">
        <v>2.1292103940885436</v>
      </c>
      <c r="O96" s="81">
        <v>1.1738535685017928</v>
      </c>
      <c r="P96" s="81">
        <v>2.2362566662308123</v>
      </c>
      <c r="Q96" s="81">
        <v>7.3020783057101107E-2</v>
      </c>
      <c r="R96" s="81">
        <v>0</v>
      </c>
      <c r="S96" s="81">
        <v>0.17646911475613591</v>
      </c>
      <c r="T96" s="82"/>
      <c r="U96" s="81">
        <v>0</v>
      </c>
      <c r="V96" s="81">
        <v>91</v>
      </c>
      <c r="W96" s="81">
        <v>32</v>
      </c>
      <c r="X96" s="81">
        <v>382</v>
      </c>
      <c r="Y96" s="81">
        <v>597</v>
      </c>
      <c r="Z96" s="81">
        <v>682</v>
      </c>
      <c r="AA96" s="81">
        <v>445</v>
      </c>
      <c r="AB96" s="81">
        <v>1005</v>
      </c>
      <c r="AC96" s="81">
        <v>0</v>
      </c>
      <c r="AD96" s="81">
        <v>0.17646911475613591</v>
      </c>
      <c r="AE96" s="82"/>
      <c r="AF96" s="81">
        <v>0</v>
      </c>
      <c r="AG96" s="81">
        <v>149461.9948026069</v>
      </c>
      <c r="AH96" s="81">
        <v>313097.83125307801</v>
      </c>
      <c r="AI96" s="81">
        <v>2466386.5620717164</v>
      </c>
      <c r="AJ96" s="81">
        <v>3153253.777082996</v>
      </c>
      <c r="AK96" s="81">
        <v>0</v>
      </c>
      <c r="AL96" s="81">
        <v>0</v>
      </c>
      <c r="AM96" s="81">
        <v>137731.03418355988</v>
      </c>
      <c r="AN96" s="81">
        <v>0</v>
      </c>
      <c r="AO96" s="81">
        <v>0</v>
      </c>
      <c r="AP96" s="82"/>
      <c r="AQ96" s="81">
        <v>13</v>
      </c>
      <c r="AR96" s="81">
        <v>1</v>
      </c>
      <c r="AS96" s="81">
        <v>0</v>
      </c>
      <c r="AT96" s="81">
        <v>0</v>
      </c>
      <c r="AU96" s="81">
        <v>0</v>
      </c>
      <c r="AV96" s="81">
        <v>0</v>
      </c>
      <c r="AW96" s="81" t="s">
        <v>564</v>
      </c>
      <c r="AX96" s="82"/>
      <c r="AY96" s="81">
        <v>77.2</v>
      </c>
      <c r="AZ96" s="81">
        <v>11</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1948</v>
      </c>
      <c r="B97" s="80">
        <v>64</v>
      </c>
      <c r="C97" s="80">
        <v>13</v>
      </c>
      <c r="D97" s="80">
        <v>4</v>
      </c>
      <c r="E97" s="80">
        <v>2016</v>
      </c>
      <c r="F97" s="80" t="s">
        <v>92</v>
      </c>
      <c r="G97" s="80" t="s">
        <v>1935</v>
      </c>
      <c r="H97" s="80" t="s">
        <v>1936</v>
      </c>
      <c r="I97" s="177"/>
      <c r="J97" s="81">
        <v>9.3504100486870398E-2</v>
      </c>
      <c r="K97" s="81">
        <v>0.2001871689499729</v>
      </c>
      <c r="L97" s="81">
        <v>1.5690422206417949</v>
      </c>
      <c r="M97" s="81">
        <v>1.7692427631296779</v>
      </c>
      <c r="N97" s="81">
        <v>2.1636113667638712</v>
      </c>
      <c r="O97" s="81">
        <v>1.1681003986681258</v>
      </c>
      <c r="P97" s="81">
        <v>2.1961423141954448</v>
      </c>
      <c r="Q97" s="81">
        <v>6.8795595127172121E-2</v>
      </c>
      <c r="R97" s="81">
        <v>0</v>
      </c>
      <c r="S97" s="81">
        <v>6.5278797441233577E-2</v>
      </c>
      <c r="T97" s="82"/>
      <c r="U97" s="81">
        <v>21166</v>
      </c>
      <c r="V97" s="81">
        <v>91</v>
      </c>
      <c r="W97" s="81">
        <v>32</v>
      </c>
      <c r="X97" s="81">
        <v>382</v>
      </c>
      <c r="Y97" s="81">
        <v>589</v>
      </c>
      <c r="Z97" s="81">
        <v>687</v>
      </c>
      <c r="AA97" s="81">
        <v>452</v>
      </c>
      <c r="AB97" s="81">
        <v>974</v>
      </c>
      <c r="AC97" s="81">
        <v>0</v>
      </c>
      <c r="AD97" s="81">
        <v>6.5278797441233577E-2</v>
      </c>
      <c r="AE97" s="82"/>
      <c r="AF97" s="81">
        <v>130121.06784335119</v>
      </c>
      <c r="AG97" s="81">
        <v>142378.92154720431</v>
      </c>
      <c r="AH97" s="81">
        <v>261315.02885408219</v>
      </c>
      <c r="AI97" s="81">
        <v>2617971.6042239619</v>
      </c>
      <c r="AJ97" s="81">
        <v>3057405.6989953052</v>
      </c>
      <c r="AK97" s="81">
        <v>0</v>
      </c>
      <c r="AL97" s="81">
        <v>0</v>
      </c>
      <c r="AM97" s="81">
        <v>133586.31711772399</v>
      </c>
      <c r="AN97" s="81">
        <v>0</v>
      </c>
      <c r="AO97" s="81">
        <v>0</v>
      </c>
      <c r="AP97" s="82"/>
      <c r="AQ97" s="81">
        <v>13</v>
      </c>
      <c r="AR97" s="81">
        <v>1</v>
      </c>
      <c r="AS97" s="81">
        <v>0</v>
      </c>
      <c r="AT97" s="81">
        <v>0</v>
      </c>
      <c r="AU97" s="81">
        <v>0</v>
      </c>
      <c r="AV97" s="81">
        <v>0</v>
      </c>
      <c r="AW97" s="81" t="s">
        <v>564</v>
      </c>
      <c r="AX97" s="82"/>
      <c r="AY97" s="81">
        <v>77.2</v>
      </c>
      <c r="AZ97" s="81">
        <v>11</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1949</v>
      </c>
      <c r="B98" s="80">
        <v>65</v>
      </c>
      <c r="C98" s="80">
        <v>14</v>
      </c>
      <c r="D98" s="80">
        <v>4</v>
      </c>
      <c r="E98" s="80">
        <v>2017</v>
      </c>
      <c r="F98" s="80" t="s">
        <v>71</v>
      </c>
      <c r="G98" s="80" t="s">
        <v>1935</v>
      </c>
      <c r="H98" s="80" t="s">
        <v>1936</v>
      </c>
      <c r="I98" s="177"/>
      <c r="J98" s="81">
        <v>8.2657139589124878E-2</v>
      </c>
      <c r="K98" s="81">
        <v>0.19733071397594015</v>
      </c>
      <c r="L98" s="81">
        <v>1.3436847096634339</v>
      </c>
      <c r="M98" s="81">
        <v>1.592285325477262</v>
      </c>
      <c r="N98" s="81">
        <v>1.8615474214555903</v>
      </c>
      <c r="O98" s="81">
        <v>1.1607476123892788</v>
      </c>
      <c r="P98" s="81">
        <v>2.1146393255307618</v>
      </c>
      <c r="Q98" s="81">
        <v>6.379281538033002E-2</v>
      </c>
      <c r="R98" s="81">
        <v>0</v>
      </c>
      <c r="S98" s="81">
        <v>0.21779212024446251</v>
      </c>
      <c r="T98" s="82"/>
      <c r="U98" s="81">
        <v>23868</v>
      </c>
      <c r="V98" s="81">
        <v>91</v>
      </c>
      <c r="W98" s="81">
        <v>32</v>
      </c>
      <c r="X98" s="81">
        <v>382</v>
      </c>
      <c r="Y98" s="81">
        <v>581</v>
      </c>
      <c r="Z98" s="81">
        <v>694</v>
      </c>
      <c r="AA98" s="81">
        <v>438</v>
      </c>
      <c r="AB98" s="81">
        <v>934</v>
      </c>
      <c r="AC98" s="81">
        <v>0</v>
      </c>
      <c r="AD98" s="81">
        <v>0.21779212024446251</v>
      </c>
      <c r="AE98" s="82"/>
      <c r="AF98" s="81">
        <v>128344.1650722054</v>
      </c>
      <c r="AG98" s="81">
        <v>146476.53515365199</v>
      </c>
      <c r="AH98" s="81">
        <v>300998.44877385662</v>
      </c>
      <c r="AI98" s="81">
        <v>2747988.5173597322</v>
      </c>
      <c r="AJ98" s="81">
        <v>3057252.09855279</v>
      </c>
      <c r="AK98" s="81">
        <v>0</v>
      </c>
      <c r="AL98" s="81">
        <v>0</v>
      </c>
      <c r="AM98" s="81">
        <v>128300.6679518508</v>
      </c>
      <c r="AN98" s="81">
        <v>0</v>
      </c>
      <c r="AO98" s="81">
        <v>0</v>
      </c>
      <c r="AP98" s="82"/>
      <c r="AQ98" s="81">
        <v>13</v>
      </c>
      <c r="AR98" s="81">
        <v>4</v>
      </c>
      <c r="AS98" s="81">
        <v>0</v>
      </c>
      <c r="AT98" s="81">
        <v>0</v>
      </c>
      <c r="AU98" s="81">
        <v>0</v>
      </c>
      <c r="AV98" s="81">
        <v>0</v>
      </c>
      <c r="AW98" s="81" t="s">
        <v>564</v>
      </c>
      <c r="AX98" s="82"/>
      <c r="AY98" s="81">
        <v>77.2</v>
      </c>
      <c r="AZ98" s="81">
        <v>87.7</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1950</v>
      </c>
      <c r="B99" s="80">
        <v>66</v>
      </c>
      <c r="C99" s="80">
        <v>15</v>
      </c>
      <c r="D99" s="80">
        <v>4</v>
      </c>
      <c r="E99" s="80">
        <v>2018</v>
      </c>
      <c r="F99" s="80" t="s">
        <v>93</v>
      </c>
      <c r="G99" s="80" t="s">
        <v>1935</v>
      </c>
      <c r="H99" s="80" t="s">
        <v>1936</v>
      </c>
      <c r="I99" s="177"/>
      <c r="J99" s="81">
        <v>8.7411084573582223E-2</v>
      </c>
      <c r="K99" s="81">
        <v>0.17607465749925208</v>
      </c>
      <c r="L99" s="81">
        <v>1.1899854260962262</v>
      </c>
      <c r="M99" s="81">
        <v>1.4101056513882553</v>
      </c>
      <c r="N99" s="81">
        <v>1.4069058735716542</v>
      </c>
      <c r="O99" s="81">
        <v>1.134016327565996</v>
      </c>
      <c r="P99" s="81">
        <v>2.13660867027582</v>
      </c>
      <c r="Q99" s="81">
        <v>5.7802162891705026E-2</v>
      </c>
      <c r="R99" s="81">
        <v>0</v>
      </c>
      <c r="S99" s="81">
        <v>0.16405177491213713</v>
      </c>
      <c r="T99" s="82"/>
      <c r="U99" s="81">
        <v>29315</v>
      </c>
      <c r="V99" s="81">
        <v>91</v>
      </c>
      <c r="W99" s="81">
        <v>32</v>
      </c>
      <c r="X99" s="81">
        <v>382</v>
      </c>
      <c r="Y99" s="81">
        <v>569</v>
      </c>
      <c r="Z99" s="81">
        <v>691</v>
      </c>
      <c r="AA99" s="81">
        <v>447</v>
      </c>
      <c r="AB99" s="81">
        <v>912</v>
      </c>
      <c r="AC99" s="81">
        <v>0</v>
      </c>
      <c r="AD99" s="81">
        <v>0.1640517749121371</v>
      </c>
      <c r="AE99" s="82"/>
      <c r="AF99" s="81">
        <v>153609.26834324689</v>
      </c>
      <c r="AG99" s="81">
        <v>128625.78845337449</v>
      </c>
      <c r="AH99" s="81">
        <v>281340.62944115809</v>
      </c>
      <c r="AI99" s="81">
        <v>2700860.9505478251</v>
      </c>
      <c r="AJ99" s="81">
        <v>2673674.3145599491</v>
      </c>
      <c r="AK99" s="81">
        <v>0</v>
      </c>
      <c r="AL99" s="81">
        <v>0</v>
      </c>
      <c r="AM99" s="81">
        <v>125537.8129690238</v>
      </c>
      <c r="AN99" s="81">
        <v>0</v>
      </c>
      <c r="AO99" s="81">
        <v>0</v>
      </c>
      <c r="AP99" s="82"/>
      <c r="AQ99" s="81">
        <v>13</v>
      </c>
      <c r="AR99" s="81">
        <v>5</v>
      </c>
      <c r="AS99" s="81">
        <v>0</v>
      </c>
      <c r="AT99" s="81">
        <v>0</v>
      </c>
      <c r="AU99" s="81">
        <v>0</v>
      </c>
      <c r="AV99" s="81">
        <v>0</v>
      </c>
      <c r="AW99" s="81" t="s">
        <v>564</v>
      </c>
      <c r="AX99" s="82"/>
      <c r="AY99" s="81">
        <v>77.199999999999989</v>
      </c>
      <c r="AZ99" s="81">
        <v>137</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1951</v>
      </c>
      <c r="B100" s="80">
        <v>67</v>
      </c>
      <c r="C100" s="80">
        <v>16</v>
      </c>
      <c r="D100" s="80">
        <v>4</v>
      </c>
      <c r="E100" s="80">
        <v>2019</v>
      </c>
      <c r="F100" s="80" t="s">
        <v>73</v>
      </c>
      <c r="G100" s="80" t="s">
        <v>1935</v>
      </c>
      <c r="H100" s="80" t="s">
        <v>1936</v>
      </c>
      <c r="I100" s="177"/>
      <c r="J100" s="81">
        <v>8.3007720151678233E-2</v>
      </c>
      <c r="K100" s="81">
        <v>0.16339665175234505</v>
      </c>
      <c r="L100" s="81">
        <v>1.1998835749444152</v>
      </c>
      <c r="M100" s="81">
        <v>1.2566768360664435</v>
      </c>
      <c r="N100" s="81">
        <v>1.4410932057717869</v>
      </c>
      <c r="O100" s="81">
        <v>1.0589895139553391</v>
      </c>
      <c r="P100" s="81">
        <v>2.0467701420685978</v>
      </c>
      <c r="Q100" s="81">
        <v>5.4550570289979818E-2</v>
      </c>
      <c r="R100" s="81">
        <v>0</v>
      </c>
      <c r="S100" s="81">
        <v>0.23313370876331024</v>
      </c>
      <c r="T100" s="82"/>
      <c r="U100" s="81">
        <v>29270</v>
      </c>
      <c r="V100" s="81">
        <v>91</v>
      </c>
      <c r="W100" s="81">
        <v>32</v>
      </c>
      <c r="X100" s="81">
        <v>382</v>
      </c>
      <c r="Y100" s="81">
        <v>553</v>
      </c>
      <c r="Z100" s="81">
        <v>663</v>
      </c>
      <c r="AA100" s="81">
        <v>425</v>
      </c>
      <c r="AB100" s="81">
        <v>884</v>
      </c>
      <c r="AC100" s="81">
        <v>0</v>
      </c>
      <c r="AD100" s="81">
        <v>0.23313370876331019</v>
      </c>
      <c r="AE100" s="82"/>
      <c r="AF100" s="81">
        <v>153272.5768303689</v>
      </c>
      <c r="AG100" s="81">
        <v>125496.5327478735</v>
      </c>
      <c r="AH100" s="81">
        <v>301960.62307111651</v>
      </c>
      <c r="AI100" s="81">
        <v>2512465.4929319061</v>
      </c>
      <c r="AJ100" s="81">
        <v>2807561.0594560937</v>
      </c>
      <c r="AK100" s="81">
        <v>0</v>
      </c>
      <c r="AL100" s="81">
        <v>0</v>
      </c>
      <c r="AM100" s="81">
        <v>120394.14525156294</v>
      </c>
      <c r="AN100" s="81">
        <v>0</v>
      </c>
      <c r="AO100" s="81">
        <v>0</v>
      </c>
      <c r="AP100" s="82"/>
      <c r="AQ100" s="81">
        <v>13</v>
      </c>
      <c r="AR100" s="81">
        <v>5</v>
      </c>
      <c r="AS100" s="81">
        <v>0</v>
      </c>
      <c r="AT100" s="81">
        <v>0</v>
      </c>
      <c r="AU100" s="81">
        <v>0</v>
      </c>
      <c r="AV100" s="81">
        <v>0</v>
      </c>
      <c r="AW100" s="81" t="s">
        <v>564</v>
      </c>
      <c r="AX100" s="82"/>
      <c r="AY100" s="81">
        <v>77.2</v>
      </c>
      <c r="AZ100" s="81">
        <v>137.19999999999999</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1952</v>
      </c>
      <c r="B101" s="80">
        <v>68</v>
      </c>
      <c r="C101" s="80">
        <v>17</v>
      </c>
      <c r="D101" s="80">
        <v>4</v>
      </c>
      <c r="E101" s="80">
        <v>2020</v>
      </c>
      <c r="F101" s="80" t="s">
        <v>218</v>
      </c>
      <c r="G101" s="80" t="s">
        <v>1935</v>
      </c>
      <c r="H101" s="80" t="s">
        <v>1936</v>
      </c>
      <c r="I101" s="177"/>
      <c r="J101" s="81">
        <v>9.0866887748216385E-2</v>
      </c>
      <c r="K101" s="81">
        <v>0.16497605136104582</v>
      </c>
      <c r="L101" s="81">
        <v>0.98053377872587233</v>
      </c>
      <c r="M101" s="81">
        <v>1.4959496335426739</v>
      </c>
      <c r="N101" s="81">
        <v>1.2810005490740095</v>
      </c>
      <c r="O101" s="81">
        <v>0.90123541911407401</v>
      </c>
      <c r="P101" s="81">
        <v>1.9990962982931613</v>
      </c>
      <c r="Q101" s="81">
        <v>5.0649363933838121E-2</v>
      </c>
      <c r="R101" s="81">
        <v>0</v>
      </c>
      <c r="S101" s="81">
        <v>0.29544270562148128</v>
      </c>
      <c r="T101" s="82"/>
      <c r="U101" s="81">
        <v>25026</v>
      </c>
      <c r="V101" s="81">
        <v>79</v>
      </c>
      <c r="W101" s="81">
        <v>38</v>
      </c>
      <c r="X101" s="81">
        <v>512</v>
      </c>
      <c r="Y101" s="81">
        <v>541</v>
      </c>
      <c r="Z101" s="81">
        <v>644</v>
      </c>
      <c r="AA101" s="81">
        <v>451</v>
      </c>
      <c r="AB101" s="81">
        <v>859</v>
      </c>
      <c r="AC101" s="81">
        <v>0</v>
      </c>
      <c r="AD101" s="81">
        <v>0.29544270562148128</v>
      </c>
      <c r="AE101" s="82"/>
      <c r="AF101" s="81">
        <v>155727.7462913421</v>
      </c>
      <c r="AG101" s="81">
        <v>116475.42212031773</v>
      </c>
      <c r="AH101" s="81">
        <v>272445.48481197178</v>
      </c>
      <c r="AI101" s="81">
        <v>2883886.2713436219</v>
      </c>
      <c r="AJ101" s="81">
        <v>2348461.4183645314</v>
      </c>
      <c r="AK101" s="81"/>
      <c r="AL101" s="81"/>
      <c r="AM101" s="81">
        <v>112109.04368905317</v>
      </c>
      <c r="AN101" s="81"/>
      <c r="AO101" s="81"/>
      <c r="AP101" s="82"/>
      <c r="AQ101" s="81">
        <v>13</v>
      </c>
      <c r="AR101" s="81">
        <v>5</v>
      </c>
      <c r="AS101" s="81">
        <v>0</v>
      </c>
      <c r="AT101" s="81">
        <v>1</v>
      </c>
      <c r="AU101" s="81">
        <v>0</v>
      </c>
      <c r="AV101" s="81">
        <v>0</v>
      </c>
      <c r="AW101" s="81">
        <v>0</v>
      </c>
      <c r="AX101" s="82"/>
      <c r="AY101" s="81">
        <v>77.2</v>
      </c>
      <c r="AZ101" s="81">
        <v>137.19999999999999</v>
      </c>
      <c r="BA101" s="81">
        <v>0</v>
      </c>
      <c r="BB101" s="81">
        <v>179.7</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1953</v>
      </c>
      <c r="B102" s="80">
        <v>68</v>
      </c>
      <c r="C102" s="80">
        <v>18</v>
      </c>
      <c r="D102" s="80">
        <v>4</v>
      </c>
      <c r="E102" s="80">
        <v>2021</v>
      </c>
      <c r="F102" s="80" t="s">
        <v>75</v>
      </c>
      <c r="G102" s="174" t="s">
        <v>1935</v>
      </c>
      <c r="H102" s="80" t="s">
        <v>1936</v>
      </c>
      <c r="I102" s="177"/>
      <c r="J102" s="81">
        <v>0.11359699511966254</v>
      </c>
      <c r="K102" s="81">
        <v>0.1730807816660283</v>
      </c>
      <c r="L102" s="81">
        <v>1.0950843165960009</v>
      </c>
      <c r="M102" s="81">
        <v>1.4981543486667497</v>
      </c>
      <c r="N102" s="81">
        <v>1.2196078680530218</v>
      </c>
      <c r="O102" s="81">
        <v>0.90107595547619745</v>
      </c>
      <c r="P102" s="81">
        <v>2.0499266522130575</v>
      </c>
      <c r="Q102" s="81">
        <v>4.9646086395713905E-2</v>
      </c>
      <c r="R102" s="81">
        <v>0</v>
      </c>
      <c r="S102" s="81">
        <v>0.42016374580364518</v>
      </c>
      <c r="T102" s="82"/>
      <c r="U102" s="81">
        <v>41124</v>
      </c>
      <c r="V102" s="81">
        <v>79</v>
      </c>
      <c r="W102" s="81">
        <v>38</v>
      </c>
      <c r="X102" s="81">
        <v>512</v>
      </c>
      <c r="Y102" s="81">
        <v>531</v>
      </c>
      <c r="Z102" s="81">
        <v>663</v>
      </c>
      <c r="AA102" s="81">
        <v>451</v>
      </c>
      <c r="AB102" s="81">
        <v>832</v>
      </c>
      <c r="AC102" s="81">
        <v>0</v>
      </c>
      <c r="AD102" s="81">
        <v>0.42016374580364518</v>
      </c>
      <c r="AE102" s="82"/>
      <c r="AF102" s="81">
        <v>238736.27662655557</v>
      </c>
      <c r="AG102" s="81">
        <v>126729.24089525625</v>
      </c>
      <c r="AH102" s="81">
        <v>293843.79953646677</v>
      </c>
      <c r="AI102" s="81">
        <v>3320494.2398825558</v>
      </c>
      <c r="AJ102" s="81">
        <v>2433438.1181273605</v>
      </c>
      <c r="AK102" s="81">
        <v>0</v>
      </c>
      <c r="AL102" s="81">
        <v>0</v>
      </c>
      <c r="AM102" s="81">
        <v>109211.55465609203</v>
      </c>
      <c r="AN102" s="81">
        <v>0</v>
      </c>
      <c r="AO102" s="81">
        <v>0</v>
      </c>
      <c r="AP102" s="82"/>
      <c r="AQ102" s="81">
        <v>13</v>
      </c>
      <c r="AR102" s="81">
        <v>5</v>
      </c>
      <c r="AS102" s="81">
        <v>0</v>
      </c>
      <c r="AT102" s="81">
        <v>1</v>
      </c>
      <c r="AU102" s="81">
        <v>0</v>
      </c>
      <c r="AV102" s="81">
        <v>0</v>
      </c>
      <c r="AW102" s="81"/>
      <c r="AX102" s="82"/>
      <c r="AY102" s="81">
        <v>77.2</v>
      </c>
      <c r="AZ102" s="81">
        <v>137.19999999999999</v>
      </c>
      <c r="BA102" s="81">
        <v>0</v>
      </c>
      <c r="BB102" s="81">
        <v>179.7</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1954</v>
      </c>
      <c r="B103" s="80">
        <v>68</v>
      </c>
      <c r="C103" s="80">
        <v>19</v>
      </c>
      <c r="D103" s="80">
        <v>4</v>
      </c>
      <c r="E103" s="80">
        <v>2022</v>
      </c>
      <c r="F103" s="80" t="s">
        <v>568</v>
      </c>
      <c r="G103" s="174" t="s">
        <v>1935</v>
      </c>
      <c r="H103" s="80" t="s">
        <v>1936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14</v>
      </c>
      <c r="AR103" s="81">
        <v>5</v>
      </c>
      <c r="AS103" s="81">
        <v>0</v>
      </c>
      <c r="AT103" s="81">
        <v>1</v>
      </c>
      <c r="AU103" s="81">
        <v>0</v>
      </c>
      <c r="AV103" s="81">
        <v>0</v>
      </c>
      <c r="AW103" s="81"/>
      <c r="AX103" s="82"/>
      <c r="AY103" s="81">
        <v>80.599999999999994</v>
      </c>
      <c r="AZ103" s="81">
        <v>137.19999999999999</v>
      </c>
      <c r="BA103" s="81">
        <v>0</v>
      </c>
      <c r="BB103" s="81">
        <v>179.7</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1955</v>
      </c>
      <c r="B104" s="80">
        <v>86</v>
      </c>
      <c r="C104" s="80">
        <v>1</v>
      </c>
      <c r="D104" s="80">
        <v>6</v>
      </c>
      <c r="E104" s="80">
        <v>1990</v>
      </c>
      <c r="F104" s="80" t="s">
        <v>562</v>
      </c>
      <c r="G104" s="80" t="s">
        <v>1659</v>
      </c>
      <c r="H104" s="80" t="s">
        <v>1660</v>
      </c>
      <c r="I104" s="177"/>
      <c r="J104" s="81">
        <v>6.2855877029577369</v>
      </c>
      <c r="K104" s="81">
        <v>0.16396121529767355</v>
      </c>
      <c r="L104" s="81">
        <v>1.0259464767530451</v>
      </c>
      <c r="M104" s="81">
        <v>1.0437610895779394</v>
      </c>
      <c r="N104" s="81">
        <v>2.9355911818910836</v>
      </c>
      <c r="O104" s="81">
        <v>1.111079521815735</v>
      </c>
      <c r="P104" s="81">
        <v>0.60540891246732398</v>
      </c>
      <c r="Q104" s="81">
        <v>9.8296422004499048E-2</v>
      </c>
      <c r="R104" s="81">
        <v>0</v>
      </c>
      <c r="S104" s="81">
        <v>8.0043976471242798E-2</v>
      </c>
      <c r="T104" s="82"/>
      <c r="U104" s="81">
        <v>176477</v>
      </c>
      <c r="V104" s="81">
        <v>30</v>
      </c>
      <c r="W104" s="81">
        <v>12</v>
      </c>
      <c r="X104" s="81">
        <v>350</v>
      </c>
      <c r="Y104" s="81">
        <v>628</v>
      </c>
      <c r="Z104" s="81">
        <v>457</v>
      </c>
      <c r="AA104" s="81">
        <v>147</v>
      </c>
      <c r="AB104" s="81">
        <v>1596</v>
      </c>
      <c r="AC104" s="81">
        <v>0</v>
      </c>
      <c r="AD104" s="81">
        <v>8.0043976471242798E-2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1956</v>
      </c>
      <c r="B105" s="80">
        <v>87</v>
      </c>
      <c r="C105" s="80">
        <v>2</v>
      </c>
      <c r="D105" s="80">
        <v>6</v>
      </c>
      <c r="E105" s="80">
        <v>2005</v>
      </c>
      <c r="F105" s="80" t="s">
        <v>565</v>
      </c>
      <c r="G105" s="80" t="s">
        <v>1659</v>
      </c>
      <c r="H105" s="80" t="s">
        <v>1660</v>
      </c>
      <c r="I105" s="177"/>
      <c r="J105" s="81">
        <v>4.0678151333018207</v>
      </c>
      <c r="K105" s="81">
        <v>7.8679023884369481E-2</v>
      </c>
      <c r="L105" s="81">
        <v>0.11261406444230189</v>
      </c>
      <c r="M105" s="81">
        <v>1.6872220696666278</v>
      </c>
      <c r="N105" s="81">
        <v>2.57996972396151</v>
      </c>
      <c r="O105" s="81">
        <v>1.056798053555821</v>
      </c>
      <c r="P105" s="81">
        <v>0.64869759253641457</v>
      </c>
      <c r="Q105" s="81">
        <v>6.680938648130326E-2</v>
      </c>
      <c r="R105" s="81">
        <v>0</v>
      </c>
      <c r="S105" s="81">
        <v>0.30237162377053706</v>
      </c>
      <c r="T105" s="82"/>
      <c r="U105" s="81">
        <v>125636</v>
      </c>
      <c r="V105" s="81">
        <v>24</v>
      </c>
      <c r="W105" s="81">
        <v>1</v>
      </c>
      <c r="X105" s="81">
        <v>274</v>
      </c>
      <c r="Y105" s="81">
        <v>526</v>
      </c>
      <c r="Z105" s="81">
        <v>503</v>
      </c>
      <c r="AA105" s="81">
        <v>129</v>
      </c>
      <c r="AB105" s="81">
        <v>1134</v>
      </c>
      <c r="AC105" s="81">
        <v>0</v>
      </c>
      <c r="AD105" s="81">
        <v>0.30237162377053706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1957</v>
      </c>
      <c r="B106" s="80">
        <v>88</v>
      </c>
      <c r="C106" s="80">
        <v>3</v>
      </c>
      <c r="D106" s="80">
        <v>6</v>
      </c>
      <c r="E106" s="80">
        <v>2006</v>
      </c>
      <c r="F106" s="80" t="s">
        <v>566</v>
      </c>
      <c r="G106" s="80" t="s">
        <v>1659</v>
      </c>
      <c r="H106" s="80" t="s">
        <v>1660</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1958</v>
      </c>
      <c r="B107" s="80">
        <v>89</v>
      </c>
      <c r="C107" s="80">
        <v>4</v>
      </c>
      <c r="D107" s="80">
        <v>6</v>
      </c>
      <c r="E107" s="80">
        <v>2007</v>
      </c>
      <c r="F107" s="80" t="s">
        <v>567</v>
      </c>
      <c r="G107" s="80" t="s">
        <v>1659</v>
      </c>
      <c r="H107" s="80" t="s">
        <v>1660</v>
      </c>
      <c r="I107" s="177"/>
      <c r="J107" s="81">
        <v>0</v>
      </c>
      <c r="K107" s="81">
        <v>4.808907210329947E-2</v>
      </c>
      <c r="L107" s="81">
        <v>0.1641376331501638</v>
      </c>
      <c r="M107" s="81">
        <v>1.892723918763598</v>
      </c>
      <c r="N107" s="81">
        <v>2.5438462057339515</v>
      </c>
      <c r="O107" s="81">
        <v>0.9984007803768602</v>
      </c>
      <c r="P107" s="81">
        <v>0.63831267629847299</v>
      </c>
      <c r="Q107" s="81">
        <v>6.7802912246558475E-2</v>
      </c>
      <c r="R107" s="81">
        <v>0</v>
      </c>
      <c r="S107" s="81">
        <v>0.27467703601630089</v>
      </c>
      <c r="T107" s="82"/>
      <c r="U107" s="81">
        <v>0</v>
      </c>
      <c r="V107" s="81">
        <v>16</v>
      </c>
      <c r="W107" s="81">
        <v>2</v>
      </c>
      <c r="X107" s="81">
        <v>385</v>
      </c>
      <c r="Y107" s="81">
        <v>520</v>
      </c>
      <c r="Z107" s="81">
        <v>494</v>
      </c>
      <c r="AA107" s="81">
        <v>125</v>
      </c>
      <c r="AB107" s="81">
        <v>1090</v>
      </c>
      <c r="AC107" s="81">
        <v>0</v>
      </c>
      <c r="AD107" s="81">
        <v>0.27467703601630089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1959</v>
      </c>
      <c r="B108" s="80">
        <v>90</v>
      </c>
      <c r="C108" s="80">
        <v>5</v>
      </c>
      <c r="D108" s="80">
        <v>6</v>
      </c>
      <c r="E108" s="80">
        <v>2008</v>
      </c>
      <c r="F108" s="80" t="s">
        <v>84</v>
      </c>
      <c r="G108" s="80" t="s">
        <v>1659</v>
      </c>
      <c r="H108" s="80" t="s">
        <v>1660</v>
      </c>
      <c r="I108" s="177"/>
      <c r="J108" s="81">
        <v>0</v>
      </c>
      <c r="K108" s="81">
        <v>4.220573356985486E-2</v>
      </c>
      <c r="L108" s="81">
        <v>0.14172665135417767</v>
      </c>
      <c r="M108" s="81">
        <v>2.2146702677734487</v>
      </c>
      <c r="N108" s="81">
        <v>2.5880019724315386</v>
      </c>
      <c r="O108" s="81">
        <v>0.97626201963743264</v>
      </c>
      <c r="P108" s="81">
        <v>0.63248454272403776</v>
      </c>
      <c r="Q108" s="81">
        <v>6.6767974393915491E-2</v>
      </c>
      <c r="R108" s="81">
        <v>0</v>
      </c>
      <c r="S108" s="81">
        <v>0.22731074724820502</v>
      </c>
      <c r="T108" s="82"/>
      <c r="U108" s="81">
        <v>0</v>
      </c>
      <c r="V108" s="81">
        <v>16</v>
      </c>
      <c r="W108" s="81">
        <v>2</v>
      </c>
      <c r="X108" s="81">
        <v>385</v>
      </c>
      <c r="Y108" s="81">
        <v>522</v>
      </c>
      <c r="Z108" s="81">
        <v>500</v>
      </c>
      <c r="AA108" s="81">
        <v>124</v>
      </c>
      <c r="AB108" s="81">
        <v>1091</v>
      </c>
      <c r="AC108" s="81">
        <v>0</v>
      </c>
      <c r="AD108" s="81">
        <v>0.22731074724820502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1960</v>
      </c>
      <c r="B109" s="80">
        <v>91</v>
      </c>
      <c r="C109" s="80">
        <v>6</v>
      </c>
      <c r="D109" s="80">
        <v>6</v>
      </c>
      <c r="E109" s="80">
        <v>2009</v>
      </c>
      <c r="F109" s="80" t="s">
        <v>85</v>
      </c>
      <c r="G109" s="80" t="s">
        <v>1659</v>
      </c>
      <c r="H109" s="80" t="s">
        <v>1660</v>
      </c>
      <c r="I109" s="177"/>
      <c r="J109" s="81">
        <v>0</v>
      </c>
      <c r="K109" s="81">
        <v>5.3844328939285674E-2</v>
      </c>
      <c r="L109" s="81">
        <v>0.92759243941212433</v>
      </c>
      <c r="M109" s="81">
        <v>1.7217465995171886</v>
      </c>
      <c r="N109" s="81">
        <v>2.2442027538162224</v>
      </c>
      <c r="O109" s="81">
        <v>0.99302818237857271</v>
      </c>
      <c r="P109" s="81">
        <v>0.63596248043250847</v>
      </c>
      <c r="Q109" s="81">
        <v>6.2787180417390634E-2</v>
      </c>
      <c r="R109" s="81">
        <v>0</v>
      </c>
      <c r="S109" s="81">
        <v>0.10561362520578373</v>
      </c>
      <c r="T109" s="82"/>
      <c r="U109" s="81">
        <v>0</v>
      </c>
      <c r="V109" s="81">
        <v>25</v>
      </c>
      <c r="W109" s="81">
        <v>15</v>
      </c>
      <c r="X109" s="81">
        <v>378</v>
      </c>
      <c r="Y109" s="81">
        <v>527</v>
      </c>
      <c r="Z109" s="81">
        <v>502</v>
      </c>
      <c r="AA109" s="81">
        <v>128</v>
      </c>
      <c r="AB109" s="81">
        <v>1077</v>
      </c>
      <c r="AC109" s="81">
        <v>0</v>
      </c>
      <c r="AD109" s="81">
        <v>0.10561362520578373</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1961</v>
      </c>
      <c r="B110" s="80">
        <v>92</v>
      </c>
      <c r="C110" s="80">
        <v>7</v>
      </c>
      <c r="D110" s="80">
        <v>6</v>
      </c>
      <c r="E110" s="80">
        <v>2010</v>
      </c>
      <c r="F110" s="80" t="s">
        <v>86</v>
      </c>
      <c r="G110" s="80" t="s">
        <v>1659</v>
      </c>
      <c r="H110" s="80" t="s">
        <v>1660</v>
      </c>
      <c r="I110" s="177"/>
      <c r="J110" s="81">
        <v>0</v>
      </c>
      <c r="K110" s="81">
        <v>5.6154585810959938E-2</v>
      </c>
      <c r="L110" s="81">
        <v>0.84448224681243989</v>
      </c>
      <c r="M110" s="81">
        <v>1.541203334849601</v>
      </c>
      <c r="N110" s="81">
        <v>2.1605618271117684</v>
      </c>
      <c r="O110" s="81">
        <v>0.99237311104883219</v>
      </c>
      <c r="P110" s="81">
        <v>0.64206017821041528</v>
      </c>
      <c r="Q110" s="81">
        <v>6.3153241976562094E-2</v>
      </c>
      <c r="R110" s="81">
        <v>0</v>
      </c>
      <c r="S110" s="81">
        <v>0.24191379018529272</v>
      </c>
      <c r="T110" s="82"/>
      <c r="U110" s="81">
        <v>0</v>
      </c>
      <c r="V110" s="81">
        <v>25</v>
      </c>
      <c r="W110" s="81">
        <v>15</v>
      </c>
      <c r="X110" s="81">
        <v>378</v>
      </c>
      <c r="Y110" s="81">
        <v>516</v>
      </c>
      <c r="Z110" s="81">
        <v>504</v>
      </c>
      <c r="AA110" s="81">
        <v>126</v>
      </c>
      <c r="AB110" s="81">
        <v>1038</v>
      </c>
      <c r="AC110" s="81">
        <v>0</v>
      </c>
      <c r="AD110" s="81">
        <v>0.24191379018529272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1962</v>
      </c>
      <c r="B111" s="80">
        <v>93</v>
      </c>
      <c r="C111" s="80">
        <v>8</v>
      </c>
      <c r="D111" s="80">
        <v>6</v>
      </c>
      <c r="E111" s="80">
        <v>2011</v>
      </c>
      <c r="F111" s="80" t="s">
        <v>87</v>
      </c>
      <c r="G111" s="80" t="s">
        <v>1659</v>
      </c>
      <c r="H111" s="80" t="s">
        <v>1660</v>
      </c>
      <c r="I111" s="177"/>
      <c r="J111" s="81">
        <v>0</v>
      </c>
      <c r="K111" s="81">
        <v>7.8683019843156454E-2</v>
      </c>
      <c r="L111" s="81">
        <v>0.78796346934073935</v>
      </c>
      <c r="M111" s="81">
        <v>1.9469731127018701</v>
      </c>
      <c r="N111" s="81">
        <v>2.5754225772383568</v>
      </c>
      <c r="O111" s="81">
        <v>0.97898072803868275</v>
      </c>
      <c r="P111" s="81">
        <v>0.61855718543462135</v>
      </c>
      <c r="Q111" s="81">
        <v>7.1090633876117221E-2</v>
      </c>
      <c r="R111" s="81">
        <v>0</v>
      </c>
      <c r="S111" s="81">
        <v>0.17925024027130815</v>
      </c>
      <c r="T111" s="82"/>
      <c r="U111" s="81">
        <v>0</v>
      </c>
      <c r="V111" s="81">
        <v>25</v>
      </c>
      <c r="W111" s="81">
        <v>15</v>
      </c>
      <c r="X111" s="81">
        <v>378</v>
      </c>
      <c r="Y111" s="81">
        <v>511</v>
      </c>
      <c r="Z111" s="81">
        <v>508</v>
      </c>
      <c r="AA111" s="81">
        <v>125</v>
      </c>
      <c r="AB111" s="81">
        <v>1013</v>
      </c>
      <c r="AC111" s="81">
        <v>0</v>
      </c>
      <c r="AD111" s="81">
        <v>0.17925024027130815</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1963</v>
      </c>
      <c r="B112" s="80">
        <v>94</v>
      </c>
      <c r="C112" s="80">
        <v>9</v>
      </c>
      <c r="D112" s="80">
        <v>6</v>
      </c>
      <c r="E112" s="80">
        <v>2012</v>
      </c>
      <c r="F112" s="80" t="s">
        <v>88</v>
      </c>
      <c r="G112" s="80" t="s">
        <v>1659</v>
      </c>
      <c r="H112" s="80" t="s">
        <v>1660</v>
      </c>
      <c r="I112" s="177"/>
      <c r="J112" s="81">
        <v>0</v>
      </c>
      <c r="K112" s="81">
        <v>8.8639464999763662E-2</v>
      </c>
      <c r="L112" s="81">
        <v>0.79503170984552629</v>
      </c>
      <c r="M112" s="81">
        <v>2.4181344197861558</v>
      </c>
      <c r="N112" s="81">
        <v>2.840199670910144</v>
      </c>
      <c r="O112" s="81">
        <v>0.96936497812651867</v>
      </c>
      <c r="P112" s="81">
        <v>0.60714670671085447</v>
      </c>
      <c r="Q112" s="81">
        <v>7.5484592063117209E-2</v>
      </c>
      <c r="R112" s="81">
        <v>0</v>
      </c>
      <c r="S112" s="81">
        <v>0.18190083335551258</v>
      </c>
      <c r="T112" s="82"/>
      <c r="U112" s="81">
        <v>0</v>
      </c>
      <c r="V112" s="81">
        <v>25</v>
      </c>
      <c r="W112" s="81">
        <v>15</v>
      </c>
      <c r="X112" s="81">
        <v>378</v>
      </c>
      <c r="Y112" s="81">
        <v>513</v>
      </c>
      <c r="Z112" s="81">
        <v>507</v>
      </c>
      <c r="AA112" s="81">
        <v>122</v>
      </c>
      <c r="AB112" s="81">
        <v>990</v>
      </c>
      <c r="AC112" s="81">
        <v>0</v>
      </c>
      <c r="AD112" s="81">
        <v>0.18190083335551258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1964</v>
      </c>
      <c r="B113" s="80">
        <v>95</v>
      </c>
      <c r="C113" s="80">
        <v>10</v>
      </c>
      <c r="D113" s="80">
        <v>6</v>
      </c>
      <c r="E113" s="80">
        <v>2013</v>
      </c>
      <c r="F113" s="80" t="s">
        <v>89</v>
      </c>
      <c r="G113" s="80" t="s">
        <v>1659</v>
      </c>
      <c r="H113" s="80" t="s">
        <v>1660</v>
      </c>
      <c r="I113" s="177"/>
      <c r="J113" s="81">
        <v>0</v>
      </c>
      <c r="K113" s="81">
        <v>7.3260820168558602E-2</v>
      </c>
      <c r="L113" s="81">
        <v>0.70207568933331266</v>
      </c>
      <c r="M113" s="81">
        <v>2.248922823645243</v>
      </c>
      <c r="N113" s="81">
        <v>2.698875675269802</v>
      </c>
      <c r="O113" s="81">
        <v>0.91878318616728927</v>
      </c>
      <c r="P113" s="81">
        <v>0.60943437019861657</v>
      </c>
      <c r="Q113" s="81">
        <v>7.5577022671323005E-2</v>
      </c>
      <c r="R113" s="81">
        <v>0</v>
      </c>
      <c r="S113" s="81">
        <v>0.19281974775156369</v>
      </c>
      <c r="T113" s="82"/>
      <c r="U113" s="81">
        <v>0</v>
      </c>
      <c r="V113" s="81">
        <v>25</v>
      </c>
      <c r="W113" s="81">
        <v>15</v>
      </c>
      <c r="X113" s="81">
        <v>378</v>
      </c>
      <c r="Y113" s="81">
        <v>503</v>
      </c>
      <c r="Z113" s="81">
        <v>502</v>
      </c>
      <c r="AA113" s="81">
        <v>122</v>
      </c>
      <c r="AB113" s="81">
        <v>977</v>
      </c>
      <c r="AC113" s="81">
        <v>0</v>
      </c>
      <c r="AD113" s="81">
        <v>0.19281974775156369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1965</v>
      </c>
      <c r="B114" s="80">
        <v>96</v>
      </c>
      <c r="C114" s="80">
        <v>11</v>
      </c>
      <c r="D114" s="80">
        <v>6</v>
      </c>
      <c r="E114" s="80">
        <v>2014</v>
      </c>
      <c r="F114" s="80" t="s">
        <v>90</v>
      </c>
      <c r="G114" s="80" t="s">
        <v>1659</v>
      </c>
      <c r="H114" s="80" t="s">
        <v>1660</v>
      </c>
      <c r="I114" s="177"/>
      <c r="J114" s="81">
        <v>0</v>
      </c>
      <c r="K114" s="81">
        <v>5.3962747629632393E-2</v>
      </c>
      <c r="L114" s="81">
        <v>0.36682449546082763</v>
      </c>
      <c r="M114" s="81">
        <v>2.2028316738906146</v>
      </c>
      <c r="N114" s="81">
        <v>2.8350352201308482</v>
      </c>
      <c r="O114" s="81">
        <v>0.86541254640041887</v>
      </c>
      <c r="P114" s="81">
        <v>0.65779619508593956</v>
      </c>
      <c r="Q114" s="81">
        <v>7.021192684431557E-2</v>
      </c>
      <c r="R114" s="81">
        <v>0</v>
      </c>
      <c r="S114" s="81">
        <v>0.18760887985038141</v>
      </c>
      <c r="T114" s="82"/>
      <c r="U114" s="81">
        <v>0</v>
      </c>
      <c r="V114" s="81">
        <v>16</v>
      </c>
      <c r="W114" s="81">
        <v>8</v>
      </c>
      <c r="X114" s="81">
        <v>352</v>
      </c>
      <c r="Y114" s="81">
        <v>499</v>
      </c>
      <c r="Z114" s="81">
        <v>498</v>
      </c>
      <c r="AA114" s="81">
        <v>131</v>
      </c>
      <c r="AB114" s="81">
        <v>946</v>
      </c>
      <c r="AC114" s="81">
        <v>0</v>
      </c>
      <c r="AD114" s="81">
        <v>0.18760887985038141</v>
      </c>
      <c r="AE114" s="82"/>
      <c r="AF114" s="81">
        <v>0</v>
      </c>
      <c r="AG114" s="81">
        <v>37865.370805644779</v>
      </c>
      <c r="AH114" s="81">
        <v>59664.042068914503</v>
      </c>
      <c r="AI114" s="81">
        <v>2318065.642422386</v>
      </c>
      <c r="AJ114" s="81">
        <v>2146186.9614045881</v>
      </c>
      <c r="AK114" s="81">
        <v>0</v>
      </c>
      <c r="AL114" s="81">
        <v>0</v>
      </c>
      <c r="AM114" s="81">
        <v>129871.66371864073</v>
      </c>
      <c r="AN114" s="81">
        <v>0</v>
      </c>
      <c r="AO114" s="81">
        <v>0</v>
      </c>
      <c r="AP114" s="82"/>
      <c r="AQ114" s="81">
        <v>1</v>
      </c>
      <c r="AR114" s="81">
        <v>0</v>
      </c>
      <c r="AS114" s="81">
        <v>0</v>
      </c>
      <c r="AT114" s="81">
        <v>0</v>
      </c>
      <c r="AU114" s="81">
        <v>0</v>
      </c>
      <c r="AV114" s="81">
        <v>0</v>
      </c>
      <c r="AW114" s="81" t="s">
        <v>564</v>
      </c>
      <c r="AX114" s="82"/>
      <c r="AY114" s="81">
        <v>5</v>
      </c>
      <c r="AZ114" s="81">
        <v>0</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1966</v>
      </c>
      <c r="B115" s="80">
        <v>97</v>
      </c>
      <c r="C115" s="80">
        <v>12</v>
      </c>
      <c r="D115" s="80">
        <v>6</v>
      </c>
      <c r="E115" s="80">
        <v>2015</v>
      </c>
      <c r="F115" s="80" t="s">
        <v>91</v>
      </c>
      <c r="G115" s="80" t="s">
        <v>1659</v>
      </c>
      <c r="H115" s="80" t="s">
        <v>1660</v>
      </c>
      <c r="I115" s="177"/>
      <c r="J115" s="81">
        <v>0</v>
      </c>
      <c r="K115" s="81">
        <v>5.1744665398753921E-2</v>
      </c>
      <c r="L115" s="81">
        <v>0.38612104997327207</v>
      </c>
      <c r="M115" s="81">
        <v>2.1314001022494984</v>
      </c>
      <c r="N115" s="81">
        <v>2.5623016604383806</v>
      </c>
      <c r="O115" s="81">
        <v>0.81756663495359472</v>
      </c>
      <c r="P115" s="81">
        <v>0.6281619848962956</v>
      </c>
      <c r="Q115" s="81">
        <v>6.7062868419606278E-2</v>
      </c>
      <c r="R115" s="81">
        <v>0</v>
      </c>
      <c r="S115" s="81">
        <v>0.22619555041373154</v>
      </c>
      <c r="T115" s="82"/>
      <c r="U115" s="81">
        <v>0</v>
      </c>
      <c r="V115" s="81">
        <v>16</v>
      </c>
      <c r="W115" s="81">
        <v>8</v>
      </c>
      <c r="X115" s="81">
        <v>352</v>
      </c>
      <c r="Y115" s="81">
        <v>490</v>
      </c>
      <c r="Z115" s="81">
        <v>475</v>
      </c>
      <c r="AA115" s="81">
        <v>125</v>
      </c>
      <c r="AB115" s="81">
        <v>923</v>
      </c>
      <c r="AC115" s="81">
        <v>0</v>
      </c>
      <c r="AD115" s="81">
        <v>0.22619555041373154</v>
      </c>
      <c r="AE115" s="82"/>
      <c r="AF115" s="81">
        <v>0</v>
      </c>
      <c r="AG115" s="81">
        <v>34473.324141039113</v>
      </c>
      <c r="AH115" s="81">
        <v>49926.171640002933</v>
      </c>
      <c r="AI115" s="81">
        <v>2238748.5698059294</v>
      </c>
      <c r="AJ115" s="81">
        <v>2022501.8088735517</v>
      </c>
      <c r="AK115" s="81">
        <v>0</v>
      </c>
      <c r="AL115" s="81">
        <v>0</v>
      </c>
      <c r="AM115" s="81">
        <v>126493.27816062266</v>
      </c>
      <c r="AN115" s="81">
        <v>0</v>
      </c>
      <c r="AO115" s="81">
        <v>0</v>
      </c>
      <c r="AP115" s="82"/>
      <c r="AQ115" s="81">
        <v>1</v>
      </c>
      <c r="AR115" s="81">
        <v>0</v>
      </c>
      <c r="AS115" s="81">
        <v>0</v>
      </c>
      <c r="AT115" s="81">
        <v>0</v>
      </c>
      <c r="AU115" s="81">
        <v>0</v>
      </c>
      <c r="AV115" s="81">
        <v>0</v>
      </c>
      <c r="AW115" s="81" t="s">
        <v>564</v>
      </c>
      <c r="AX115" s="82"/>
      <c r="AY115" s="81">
        <v>5</v>
      </c>
      <c r="AZ115" s="81">
        <v>0</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1967</v>
      </c>
      <c r="B116" s="80">
        <v>98</v>
      </c>
      <c r="C116" s="80">
        <v>13</v>
      </c>
      <c r="D116" s="80">
        <v>6</v>
      </c>
      <c r="E116" s="80">
        <v>2016</v>
      </c>
      <c r="F116" s="80" t="s">
        <v>92</v>
      </c>
      <c r="G116" s="80" t="s">
        <v>1659</v>
      </c>
      <c r="H116" s="80" t="s">
        <v>1660</v>
      </c>
      <c r="I116" s="177"/>
      <c r="J116" s="81">
        <v>0</v>
      </c>
      <c r="K116" s="81">
        <v>4.8809607493476584E-2</v>
      </c>
      <c r="L116" s="81">
        <v>0.41521456600776752</v>
      </c>
      <c r="M116" s="81">
        <v>1.8274284013117224</v>
      </c>
      <c r="N116" s="81">
        <v>2.5791028131849942</v>
      </c>
      <c r="O116" s="81">
        <v>0.80423797462885516</v>
      </c>
      <c r="P116" s="81">
        <v>0.64621001723007554</v>
      </c>
      <c r="Q116" s="81">
        <v>6.3639457094026769E-2</v>
      </c>
      <c r="R116" s="81">
        <v>0</v>
      </c>
      <c r="S116" s="81">
        <v>0.18050598356113384</v>
      </c>
      <c r="T116" s="82"/>
      <c r="U116" s="81">
        <v>0</v>
      </c>
      <c r="V116" s="81">
        <v>16</v>
      </c>
      <c r="W116" s="81">
        <v>8</v>
      </c>
      <c r="X116" s="81">
        <v>352</v>
      </c>
      <c r="Y116" s="81">
        <v>485</v>
      </c>
      <c r="Z116" s="81">
        <v>473</v>
      </c>
      <c r="AA116" s="81">
        <v>133</v>
      </c>
      <c r="AB116" s="81">
        <v>901</v>
      </c>
      <c r="AC116" s="81">
        <v>0</v>
      </c>
      <c r="AD116" s="81">
        <v>0.18050598356113379</v>
      </c>
      <c r="AE116" s="82"/>
      <c r="AF116" s="81">
        <v>0</v>
      </c>
      <c r="AG116" s="81">
        <v>32860.12807159307</v>
      </c>
      <c r="AH116" s="81">
        <v>42314.890607111513</v>
      </c>
      <c r="AI116" s="81">
        <v>2234717.428846166</v>
      </c>
      <c r="AJ116" s="81">
        <v>2083654.672630067</v>
      </c>
      <c r="AK116" s="81">
        <v>0</v>
      </c>
      <c r="AL116" s="81">
        <v>0</v>
      </c>
      <c r="AM116" s="81">
        <v>123574.20094770991</v>
      </c>
      <c r="AN116" s="81">
        <v>0</v>
      </c>
      <c r="AO116" s="81">
        <v>0</v>
      </c>
      <c r="AP116" s="82"/>
      <c r="AQ116" s="81">
        <v>1</v>
      </c>
      <c r="AR116" s="81">
        <v>0</v>
      </c>
      <c r="AS116" s="81">
        <v>0</v>
      </c>
      <c r="AT116" s="81">
        <v>0</v>
      </c>
      <c r="AU116" s="81">
        <v>0</v>
      </c>
      <c r="AV116" s="81">
        <v>0</v>
      </c>
      <c r="AW116" s="81" t="s">
        <v>564</v>
      </c>
      <c r="AX116" s="82"/>
      <c r="AY116" s="81">
        <v>5</v>
      </c>
      <c r="AZ116" s="81">
        <v>0</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1968</v>
      </c>
      <c r="B117" s="80">
        <v>99</v>
      </c>
      <c r="C117" s="80">
        <v>14</v>
      </c>
      <c r="D117" s="80">
        <v>6</v>
      </c>
      <c r="E117" s="80">
        <v>2017</v>
      </c>
      <c r="F117" s="80" t="s">
        <v>71</v>
      </c>
      <c r="G117" s="80" t="s">
        <v>1659</v>
      </c>
      <c r="H117" s="80" t="s">
        <v>1660</v>
      </c>
      <c r="I117" s="177"/>
      <c r="J117" s="81">
        <v>0</v>
      </c>
      <c r="K117" s="81">
        <v>4.9876110692642459E-2</v>
      </c>
      <c r="L117" s="81">
        <v>0.37481836374038685</v>
      </c>
      <c r="M117" s="81">
        <v>1.8323441297768075</v>
      </c>
      <c r="N117" s="81">
        <v>2.5446158406965158</v>
      </c>
      <c r="O117" s="81">
        <v>0.80282255611938602</v>
      </c>
      <c r="P117" s="81">
        <v>0.63728856385858579</v>
      </c>
      <c r="Q117" s="81">
        <v>6.0992488366846578E-2</v>
      </c>
      <c r="R117" s="81">
        <v>0</v>
      </c>
      <c r="S117" s="81">
        <v>0.17755986617204209</v>
      </c>
      <c r="T117" s="82"/>
      <c r="U117" s="81">
        <v>0</v>
      </c>
      <c r="V117" s="81">
        <v>16</v>
      </c>
      <c r="W117" s="81">
        <v>8</v>
      </c>
      <c r="X117" s="81">
        <v>352</v>
      </c>
      <c r="Y117" s="81">
        <v>489</v>
      </c>
      <c r="Z117" s="81">
        <v>480</v>
      </c>
      <c r="AA117" s="81">
        <v>132</v>
      </c>
      <c r="AB117" s="81">
        <v>893</v>
      </c>
      <c r="AC117" s="81">
        <v>0</v>
      </c>
      <c r="AD117" s="81">
        <v>0.17755986617204211</v>
      </c>
      <c r="AE117" s="82"/>
      <c r="AF117" s="81">
        <v>0</v>
      </c>
      <c r="AG117" s="81">
        <v>32955.604756462402</v>
      </c>
      <c r="AH117" s="81">
        <v>51692.115926327308</v>
      </c>
      <c r="AI117" s="81">
        <v>2179429.112982837</v>
      </c>
      <c r="AJ117" s="81">
        <v>1841046.476246322</v>
      </c>
      <c r="AK117" s="81">
        <v>0</v>
      </c>
      <c r="AL117" s="81">
        <v>0</v>
      </c>
      <c r="AM117" s="81">
        <v>122668.6257826582</v>
      </c>
      <c r="AN117" s="81">
        <v>0</v>
      </c>
      <c r="AO117" s="81">
        <v>0</v>
      </c>
      <c r="AP117" s="82"/>
      <c r="AQ117" s="81">
        <v>1</v>
      </c>
      <c r="AR117" s="81">
        <v>0</v>
      </c>
      <c r="AS117" s="81">
        <v>0</v>
      </c>
      <c r="AT117" s="81">
        <v>0</v>
      </c>
      <c r="AU117" s="81">
        <v>0</v>
      </c>
      <c r="AV117" s="81">
        <v>0</v>
      </c>
      <c r="AW117" s="81" t="s">
        <v>564</v>
      </c>
      <c r="AX117" s="82"/>
      <c r="AY117" s="81">
        <v>5</v>
      </c>
      <c r="AZ117" s="81">
        <v>0</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1969</v>
      </c>
      <c r="B118" s="80">
        <v>100</v>
      </c>
      <c r="C118" s="80">
        <v>15</v>
      </c>
      <c r="D118" s="80">
        <v>6</v>
      </c>
      <c r="E118" s="80">
        <v>2018</v>
      </c>
      <c r="F118" s="80" t="s">
        <v>93</v>
      </c>
      <c r="G118" s="80" t="s">
        <v>1659</v>
      </c>
      <c r="H118" s="80" t="s">
        <v>1660</v>
      </c>
      <c r="I118" s="177"/>
      <c r="J118" s="81">
        <v>0</v>
      </c>
      <c r="K118" s="81">
        <v>4.6421149905038109E-2</v>
      </c>
      <c r="L118" s="81">
        <v>0.34384757080591477</v>
      </c>
      <c r="M118" s="81">
        <v>1.8413813909794998</v>
      </c>
      <c r="N118" s="81">
        <v>2.2852931700310344</v>
      </c>
      <c r="O118" s="81">
        <v>0.78609814892056762</v>
      </c>
      <c r="P118" s="81">
        <v>0.60704541638708975</v>
      </c>
      <c r="Q118" s="81">
        <v>5.456980509841889E-2</v>
      </c>
      <c r="R118" s="81">
        <v>0</v>
      </c>
      <c r="S118" s="81">
        <v>0.1628399606511933</v>
      </c>
      <c r="T118" s="82"/>
      <c r="U118" s="81">
        <v>0</v>
      </c>
      <c r="V118" s="81">
        <v>16</v>
      </c>
      <c r="W118" s="81">
        <v>8</v>
      </c>
      <c r="X118" s="81">
        <v>352</v>
      </c>
      <c r="Y118" s="81">
        <v>477</v>
      </c>
      <c r="Z118" s="81">
        <v>479</v>
      </c>
      <c r="AA118" s="81">
        <v>127</v>
      </c>
      <c r="AB118" s="81">
        <v>861</v>
      </c>
      <c r="AC118" s="81">
        <v>0</v>
      </c>
      <c r="AD118" s="81">
        <v>0.1628399606511933</v>
      </c>
      <c r="AE118" s="82"/>
      <c r="AF118" s="81">
        <v>0</v>
      </c>
      <c r="AG118" s="81">
        <v>29816.938603237191</v>
      </c>
      <c r="AH118" s="81">
        <v>48719.82562099566</v>
      </c>
      <c r="AI118" s="81">
        <v>2227821.7335118619</v>
      </c>
      <c r="AJ118" s="81">
        <v>1740514.486894381</v>
      </c>
      <c r="AK118" s="81">
        <v>0</v>
      </c>
      <c r="AL118" s="81">
        <v>0</v>
      </c>
      <c r="AM118" s="81">
        <v>118517.6063227297</v>
      </c>
      <c r="AN118" s="81">
        <v>0</v>
      </c>
      <c r="AO118" s="81">
        <v>0</v>
      </c>
      <c r="AP118" s="82"/>
      <c r="AQ118" s="81">
        <v>1</v>
      </c>
      <c r="AR118" s="81">
        <v>0</v>
      </c>
      <c r="AS118" s="81">
        <v>0</v>
      </c>
      <c r="AT118" s="81">
        <v>0</v>
      </c>
      <c r="AU118" s="81">
        <v>0</v>
      </c>
      <c r="AV118" s="81">
        <v>0</v>
      </c>
      <c r="AW118" s="81" t="s">
        <v>564</v>
      </c>
      <c r="AX118" s="82"/>
      <c r="AY118" s="81">
        <v>5</v>
      </c>
      <c r="AZ118" s="81">
        <v>0</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1970</v>
      </c>
      <c r="B119" s="80">
        <v>101</v>
      </c>
      <c r="C119" s="80">
        <v>16</v>
      </c>
      <c r="D119" s="80">
        <v>6</v>
      </c>
      <c r="E119" s="80">
        <v>2019</v>
      </c>
      <c r="F119" s="80" t="s">
        <v>73</v>
      </c>
      <c r="G119" s="80" t="s">
        <v>1659</v>
      </c>
      <c r="H119" s="80" t="s">
        <v>1660</v>
      </c>
      <c r="I119" s="177"/>
      <c r="J119" s="81">
        <v>0</v>
      </c>
      <c r="K119" s="81">
        <v>4.3075408880485097E-2</v>
      </c>
      <c r="L119" s="81">
        <v>0.34538812524771745</v>
      </c>
      <c r="M119" s="81">
        <v>1.6518863105696957</v>
      </c>
      <c r="N119" s="81">
        <v>2.2892660815747163</v>
      </c>
      <c r="O119" s="81">
        <v>0.74432747134719168</v>
      </c>
      <c r="P119" s="81">
        <v>0.60199121825546997</v>
      </c>
      <c r="Q119" s="81">
        <v>5.1835383533464979E-2</v>
      </c>
      <c r="R119" s="81">
        <v>0</v>
      </c>
      <c r="S119" s="81">
        <v>0.1911864614550676</v>
      </c>
      <c r="T119" s="82"/>
      <c r="U119" s="81">
        <v>0</v>
      </c>
      <c r="V119" s="81">
        <v>16</v>
      </c>
      <c r="W119" s="81">
        <v>8</v>
      </c>
      <c r="X119" s="81">
        <v>352</v>
      </c>
      <c r="Y119" s="81">
        <v>472</v>
      </c>
      <c r="Z119" s="81">
        <v>466</v>
      </c>
      <c r="AA119" s="81">
        <v>125</v>
      </c>
      <c r="AB119" s="81">
        <v>840</v>
      </c>
      <c r="AC119" s="81">
        <v>0</v>
      </c>
      <c r="AD119" s="81">
        <v>0.1911864614550676</v>
      </c>
      <c r="AE119" s="82"/>
      <c r="AF119" s="81">
        <v>0</v>
      </c>
      <c r="AG119" s="81">
        <v>29808.108970911118</v>
      </c>
      <c r="AH119" s="81">
        <v>52602.858953961571</v>
      </c>
      <c r="AI119" s="81">
        <v>2183080.3557070461</v>
      </c>
      <c r="AJ119" s="81">
        <v>1751621.5871594739</v>
      </c>
      <c r="AK119" s="81">
        <v>0</v>
      </c>
      <c r="AL119" s="81">
        <v>0</v>
      </c>
      <c r="AM119" s="81">
        <v>114401.67648338559</v>
      </c>
      <c r="AN119" s="81">
        <v>0</v>
      </c>
      <c r="AO119" s="81">
        <v>0</v>
      </c>
      <c r="AP119" s="82"/>
      <c r="AQ119" s="81">
        <v>1</v>
      </c>
      <c r="AR119" s="81">
        <v>0</v>
      </c>
      <c r="AS119" s="81">
        <v>0</v>
      </c>
      <c r="AT119" s="81">
        <v>0</v>
      </c>
      <c r="AU119" s="81">
        <v>0</v>
      </c>
      <c r="AV119" s="81">
        <v>0</v>
      </c>
      <c r="AW119" s="81" t="s">
        <v>564</v>
      </c>
      <c r="AX119" s="82"/>
      <c r="AY119" s="81">
        <v>5</v>
      </c>
      <c r="AZ119" s="81">
        <v>0</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1971</v>
      </c>
      <c r="B120" s="80">
        <v>102</v>
      </c>
      <c r="C120" s="80">
        <v>17</v>
      </c>
      <c r="D120" s="80">
        <v>6</v>
      </c>
      <c r="E120" s="80">
        <v>2020</v>
      </c>
      <c r="F120" s="80" t="s">
        <v>218</v>
      </c>
      <c r="G120" s="80" t="s">
        <v>1659</v>
      </c>
      <c r="H120" s="80" t="s">
        <v>1660</v>
      </c>
      <c r="I120" s="177"/>
      <c r="J120" s="81">
        <v>0</v>
      </c>
      <c r="K120" s="81">
        <v>4.364862522582031E-2</v>
      </c>
      <c r="L120" s="81">
        <v>0.43729030194489127</v>
      </c>
      <c r="M120" s="81">
        <v>1.2852617336632126</v>
      </c>
      <c r="N120" s="81">
        <v>2.0582327651275056</v>
      </c>
      <c r="O120" s="81">
        <v>0.65773392388760055</v>
      </c>
      <c r="P120" s="81">
        <v>0.57623618354348338</v>
      </c>
      <c r="Q120" s="81">
        <v>4.8054984407541412E-2</v>
      </c>
      <c r="R120" s="81">
        <v>0</v>
      </c>
      <c r="S120" s="81">
        <v>0.24590843554883299</v>
      </c>
      <c r="T120" s="82"/>
      <c r="U120" s="81">
        <v>0</v>
      </c>
      <c r="V120" s="81">
        <v>15</v>
      </c>
      <c r="W120" s="81">
        <v>9</v>
      </c>
      <c r="X120" s="81">
        <v>288</v>
      </c>
      <c r="Y120" s="81">
        <v>463</v>
      </c>
      <c r="Z120" s="81">
        <v>470</v>
      </c>
      <c r="AA120" s="81">
        <v>130</v>
      </c>
      <c r="AB120" s="81">
        <v>815</v>
      </c>
      <c r="AC120" s="81">
        <v>0</v>
      </c>
      <c r="AD120" s="81">
        <v>0.24590843554883299</v>
      </c>
      <c r="AE120" s="82"/>
      <c r="AF120" s="81"/>
      <c r="AG120" s="81">
        <v>27965.700194085541</v>
      </c>
      <c r="AH120" s="81">
        <v>64127.87417432206</v>
      </c>
      <c r="AI120" s="81">
        <v>1653604.3175225272</v>
      </c>
      <c r="AJ120" s="81">
        <v>1754130.7006186633</v>
      </c>
      <c r="AK120" s="81"/>
      <c r="AL120" s="81"/>
      <c r="AM120" s="81">
        <v>106366.55483885719</v>
      </c>
      <c r="AN120" s="81"/>
      <c r="AO120" s="81"/>
      <c r="AP120" s="82"/>
      <c r="AQ120" s="81">
        <v>1</v>
      </c>
      <c r="AR120" s="81">
        <v>0</v>
      </c>
      <c r="AS120" s="81">
        <v>0</v>
      </c>
      <c r="AT120" s="81">
        <v>0</v>
      </c>
      <c r="AU120" s="81">
        <v>0</v>
      </c>
      <c r="AV120" s="81">
        <v>0</v>
      </c>
      <c r="AW120" s="81">
        <v>0</v>
      </c>
      <c r="AX120" s="82"/>
      <c r="AY120" s="81">
        <v>5</v>
      </c>
      <c r="AZ120" s="81">
        <v>0</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1661</v>
      </c>
      <c r="B121" s="80">
        <v>102</v>
      </c>
      <c r="C121" s="80">
        <v>18</v>
      </c>
      <c r="D121" s="80">
        <v>6</v>
      </c>
      <c r="E121" s="80">
        <v>2021</v>
      </c>
      <c r="F121" s="80" t="s">
        <v>75</v>
      </c>
      <c r="G121" s="174" t="s">
        <v>1659</v>
      </c>
      <c r="H121" s="80" t="s">
        <v>1660</v>
      </c>
      <c r="I121" s="177"/>
      <c r="J121" s="81">
        <v>0</v>
      </c>
      <c r="K121" s="81">
        <v>4.2045742205894562E-2</v>
      </c>
      <c r="L121" s="81">
        <v>0.39906629476565425</v>
      </c>
      <c r="M121" s="81">
        <v>1.2981552155727341</v>
      </c>
      <c r="N121" s="81">
        <v>1.9635768009399888</v>
      </c>
      <c r="O121" s="81">
        <v>0.66867174976514199</v>
      </c>
      <c r="P121" s="81">
        <v>0.59997853235504117</v>
      </c>
      <c r="Q121" s="81">
        <v>4.7557609203586516E-2</v>
      </c>
      <c r="R121" s="81">
        <v>0</v>
      </c>
      <c r="S121" s="81">
        <v>0.1980848185258782</v>
      </c>
      <c r="T121" s="82"/>
      <c r="U121" s="81"/>
      <c r="V121" s="81">
        <v>15</v>
      </c>
      <c r="W121" s="81">
        <v>9</v>
      </c>
      <c r="X121" s="81">
        <v>288</v>
      </c>
      <c r="Y121" s="81">
        <v>465</v>
      </c>
      <c r="Z121" s="81">
        <v>492</v>
      </c>
      <c r="AA121" s="81">
        <v>132</v>
      </c>
      <c r="AB121" s="81">
        <v>797</v>
      </c>
      <c r="AC121" s="81">
        <v>0</v>
      </c>
      <c r="AD121" s="81">
        <v>0.1980848185258782</v>
      </c>
      <c r="AE121" s="82"/>
      <c r="AF121" s="81">
        <v>0</v>
      </c>
      <c r="AG121" s="81">
        <v>28448.623939671932</v>
      </c>
      <c r="AH121" s="81">
        <v>57494.371207471719</v>
      </c>
      <c r="AI121" s="81">
        <v>1804326.605061277</v>
      </c>
      <c r="AJ121" s="81">
        <v>1716825.8958710043</v>
      </c>
      <c r="AK121" s="81">
        <v>0</v>
      </c>
      <c r="AL121" s="81">
        <v>0</v>
      </c>
      <c r="AM121" s="81">
        <v>104617.31858281893</v>
      </c>
      <c r="AN121" s="81">
        <v>0</v>
      </c>
      <c r="AO121" s="81">
        <v>0</v>
      </c>
      <c r="AP121" s="82"/>
      <c r="AQ121" s="81">
        <v>1</v>
      </c>
      <c r="AR121" s="81">
        <v>0</v>
      </c>
      <c r="AS121" s="81">
        <v>0</v>
      </c>
      <c r="AT121" s="81">
        <v>0</v>
      </c>
      <c r="AU121" s="81">
        <v>0</v>
      </c>
      <c r="AV121" s="81">
        <v>0</v>
      </c>
      <c r="AW121" s="81"/>
      <c r="AX121" s="82"/>
      <c r="AY121" s="81">
        <v>5</v>
      </c>
      <c r="AZ121" s="81">
        <v>0</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1658</v>
      </c>
      <c r="B122" s="80">
        <v>102</v>
      </c>
      <c r="C122" s="80">
        <v>19</v>
      </c>
      <c r="D122" s="80">
        <v>6</v>
      </c>
      <c r="E122" s="80">
        <v>2022</v>
      </c>
      <c r="F122" s="80" t="s">
        <v>568</v>
      </c>
      <c r="G122" s="174" t="s">
        <v>1659</v>
      </c>
      <c r="H122" s="80" t="s">
        <v>1660</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v>
      </c>
      <c r="AR122" s="81">
        <v>0</v>
      </c>
      <c r="AS122" s="81">
        <v>0</v>
      </c>
      <c r="AT122" s="81">
        <v>0</v>
      </c>
      <c r="AU122" s="81">
        <v>0</v>
      </c>
      <c r="AV122" s="81">
        <v>0</v>
      </c>
      <c r="AW122" s="81"/>
      <c r="AX122" s="82"/>
      <c r="AY122" s="81">
        <v>5</v>
      </c>
      <c r="AZ122" s="81">
        <v>0</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1972</v>
      </c>
      <c r="B123" s="80">
        <v>154</v>
      </c>
      <c r="C123" s="80">
        <v>1</v>
      </c>
      <c r="D123" s="80">
        <v>10</v>
      </c>
      <c r="E123" s="80">
        <v>1990</v>
      </c>
      <c r="F123" s="80" t="s">
        <v>562</v>
      </c>
      <c r="G123" s="80" t="s">
        <v>1973</v>
      </c>
      <c r="H123" s="80" t="s">
        <v>1974</v>
      </c>
      <c r="I123" s="177"/>
      <c r="J123" s="81">
        <v>0</v>
      </c>
      <c r="K123" s="81">
        <v>5.1391106185344045E-2</v>
      </c>
      <c r="L123" s="81">
        <v>0</v>
      </c>
      <c r="M123" s="81">
        <v>1.4574854692052905</v>
      </c>
      <c r="N123" s="81">
        <v>1.2832173955339019</v>
      </c>
      <c r="O123" s="81">
        <v>0.53001167561450824</v>
      </c>
      <c r="P123" s="81">
        <v>0.7248433237704015</v>
      </c>
      <c r="Q123" s="81">
        <v>4.3728358159896188E-2</v>
      </c>
      <c r="R123" s="81">
        <v>1.0567095729306428</v>
      </c>
      <c r="S123" s="81">
        <v>4.4721593130878819E-2</v>
      </c>
      <c r="T123" s="82"/>
      <c r="U123" s="81">
        <v>0</v>
      </c>
      <c r="V123" s="81">
        <v>12</v>
      </c>
      <c r="W123" s="81">
        <v>0</v>
      </c>
      <c r="X123" s="81">
        <v>316</v>
      </c>
      <c r="Y123" s="81">
        <v>295</v>
      </c>
      <c r="Z123" s="81">
        <v>218</v>
      </c>
      <c r="AA123" s="81">
        <v>176</v>
      </c>
      <c r="AB123" s="81">
        <v>710</v>
      </c>
      <c r="AC123" s="81">
        <v>183024</v>
      </c>
      <c r="AD123" s="81">
        <v>4.4721593130878819E-2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1975</v>
      </c>
      <c r="B124" s="80">
        <v>155</v>
      </c>
      <c r="C124" s="80">
        <v>2</v>
      </c>
      <c r="D124" s="80">
        <v>10</v>
      </c>
      <c r="E124" s="80">
        <v>2005</v>
      </c>
      <c r="F124" s="80" t="s">
        <v>565</v>
      </c>
      <c r="G124" s="80" t="s">
        <v>1973</v>
      </c>
      <c r="H124" s="80" t="s">
        <v>1974</v>
      </c>
      <c r="I124" s="177"/>
      <c r="J124" s="81">
        <v>0</v>
      </c>
      <c r="K124" s="81">
        <v>5.6561089992324065E-2</v>
      </c>
      <c r="L124" s="81">
        <v>9.2002427316422081E-2</v>
      </c>
      <c r="M124" s="81">
        <v>2.6927868431441921</v>
      </c>
      <c r="N124" s="81">
        <v>1.8443854200223824</v>
      </c>
      <c r="O124" s="81">
        <v>0.77946735162864722</v>
      </c>
      <c r="P124" s="81">
        <v>1.433169099789753</v>
      </c>
      <c r="Q124" s="81">
        <v>4.3714783747025587E-2</v>
      </c>
      <c r="R124" s="81">
        <v>1.7286841613588428</v>
      </c>
      <c r="S124" s="81">
        <v>0.19049992999999998</v>
      </c>
      <c r="T124" s="82"/>
      <c r="U124" s="81">
        <v>0</v>
      </c>
      <c r="V124" s="81">
        <v>15</v>
      </c>
      <c r="W124" s="81">
        <v>1</v>
      </c>
      <c r="X124" s="81">
        <v>251</v>
      </c>
      <c r="Y124" s="81">
        <v>372</v>
      </c>
      <c r="Z124" s="81">
        <v>371</v>
      </c>
      <c r="AA124" s="81">
        <v>285</v>
      </c>
      <c r="AB124" s="81">
        <v>742</v>
      </c>
      <c r="AC124" s="81">
        <v>305682</v>
      </c>
      <c r="AD124" s="81">
        <v>0.19049992999999998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1976</v>
      </c>
      <c r="B125" s="80">
        <v>156</v>
      </c>
      <c r="C125" s="80">
        <v>3</v>
      </c>
      <c r="D125" s="80">
        <v>10</v>
      </c>
      <c r="E125" s="80">
        <v>2006</v>
      </c>
      <c r="F125" s="80" t="s">
        <v>566</v>
      </c>
      <c r="G125" s="80" t="s">
        <v>1973</v>
      </c>
      <c r="H125" s="80" t="s">
        <v>1974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1977</v>
      </c>
      <c r="B126" s="80">
        <v>157</v>
      </c>
      <c r="C126" s="80">
        <v>4</v>
      </c>
      <c r="D126" s="80">
        <v>10</v>
      </c>
      <c r="E126" s="80">
        <v>2007</v>
      </c>
      <c r="F126" s="80" t="s">
        <v>567</v>
      </c>
      <c r="G126" s="80" t="s">
        <v>1973</v>
      </c>
      <c r="H126" s="80" t="s">
        <v>1974</v>
      </c>
      <c r="I126" s="177"/>
      <c r="J126" s="81">
        <v>0</v>
      </c>
      <c r="K126" s="81">
        <v>5.5800003542934198E-2</v>
      </c>
      <c r="L126" s="81">
        <v>0</v>
      </c>
      <c r="M126" s="81">
        <v>3.1133777612588776</v>
      </c>
      <c r="N126" s="81">
        <v>1.69937884664022</v>
      </c>
      <c r="O126" s="81">
        <v>0.69928475710606008</v>
      </c>
      <c r="P126" s="81">
        <v>1.4757789076020698</v>
      </c>
      <c r="Q126" s="81">
        <v>4.559590337314437E-2</v>
      </c>
      <c r="R126" s="81">
        <v>1.6005729960623396</v>
      </c>
      <c r="S126" s="81">
        <v>0.14674506616999999</v>
      </c>
      <c r="T126" s="82"/>
      <c r="U126" s="81">
        <v>0</v>
      </c>
      <c r="V126" s="81">
        <v>15</v>
      </c>
      <c r="W126" s="81">
        <v>0</v>
      </c>
      <c r="X126" s="81">
        <v>403</v>
      </c>
      <c r="Y126" s="81">
        <v>386</v>
      </c>
      <c r="Z126" s="81">
        <v>346</v>
      </c>
      <c r="AA126" s="81">
        <v>289</v>
      </c>
      <c r="AB126" s="81">
        <v>733</v>
      </c>
      <c r="AC126" s="81">
        <v>291149</v>
      </c>
      <c r="AD126" s="81">
        <v>0.14674506616999999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1978</v>
      </c>
      <c r="B127" s="80">
        <v>158</v>
      </c>
      <c r="C127" s="80">
        <v>5</v>
      </c>
      <c r="D127" s="80">
        <v>10</v>
      </c>
      <c r="E127" s="80">
        <v>2008</v>
      </c>
      <c r="F127" s="80" t="s">
        <v>84</v>
      </c>
      <c r="G127" s="80" t="s">
        <v>1973</v>
      </c>
      <c r="H127" s="80" t="s">
        <v>1974</v>
      </c>
      <c r="I127" s="177"/>
      <c r="J127" s="81">
        <v>0</v>
      </c>
      <c r="K127" s="81">
        <v>4.31979039536666E-2</v>
      </c>
      <c r="L127" s="81">
        <v>0</v>
      </c>
      <c r="M127" s="81">
        <v>3.4800390899393809</v>
      </c>
      <c r="N127" s="81">
        <v>1.8146354369649522</v>
      </c>
      <c r="O127" s="81">
        <v>0.6462854569999803</v>
      </c>
      <c r="P127" s="81">
        <v>1.423090221129085</v>
      </c>
      <c r="Q127" s="81">
        <v>4.3818395660901455E-2</v>
      </c>
      <c r="R127" s="81">
        <v>1.5208466141535661</v>
      </c>
      <c r="S127" s="81">
        <v>0.20463812655000002</v>
      </c>
      <c r="T127" s="82"/>
      <c r="U127" s="81">
        <v>0</v>
      </c>
      <c r="V127" s="81">
        <v>15</v>
      </c>
      <c r="W127" s="81">
        <v>0</v>
      </c>
      <c r="X127" s="81">
        <v>403</v>
      </c>
      <c r="Y127" s="81">
        <v>390</v>
      </c>
      <c r="Z127" s="81">
        <v>331</v>
      </c>
      <c r="AA127" s="81">
        <v>279</v>
      </c>
      <c r="AB127" s="81">
        <v>716</v>
      </c>
      <c r="AC127" s="81">
        <v>287267</v>
      </c>
      <c r="AD127" s="81">
        <v>0.20463812655000002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1979</v>
      </c>
      <c r="B128" s="80">
        <v>159</v>
      </c>
      <c r="C128" s="80">
        <v>6</v>
      </c>
      <c r="D128" s="80">
        <v>10</v>
      </c>
      <c r="E128" s="80">
        <v>2009</v>
      </c>
      <c r="F128" s="80" t="s">
        <v>85</v>
      </c>
      <c r="G128" s="80" t="s">
        <v>1973</v>
      </c>
      <c r="H128" s="80" t="s">
        <v>1974</v>
      </c>
      <c r="I128" s="177"/>
      <c r="J128" s="81">
        <v>0</v>
      </c>
      <c r="K128" s="81">
        <v>3.7511688716838049E-2</v>
      </c>
      <c r="L128" s="81">
        <v>0.31554717757206885</v>
      </c>
      <c r="M128" s="81">
        <v>3.5131549177861063</v>
      </c>
      <c r="N128" s="81">
        <v>1.6095111868628396</v>
      </c>
      <c r="O128" s="81">
        <v>0.66465631330518016</v>
      </c>
      <c r="P128" s="81">
        <v>1.4458209516082812</v>
      </c>
      <c r="Q128" s="81">
        <v>3.9526191571950649E-2</v>
      </c>
      <c r="R128" s="81">
        <v>1.5109863645271981</v>
      </c>
      <c r="S128" s="81">
        <v>0.18585640570000003</v>
      </c>
      <c r="T128" s="82"/>
      <c r="U128" s="81">
        <v>0</v>
      </c>
      <c r="V128" s="81">
        <v>13</v>
      </c>
      <c r="W128" s="81">
        <v>7</v>
      </c>
      <c r="X128" s="81">
        <v>454</v>
      </c>
      <c r="Y128" s="81">
        <v>388</v>
      </c>
      <c r="Z128" s="81">
        <v>336</v>
      </c>
      <c r="AA128" s="81">
        <v>291</v>
      </c>
      <c r="AB128" s="81">
        <v>678</v>
      </c>
      <c r="AC128" s="81">
        <v>278435</v>
      </c>
      <c r="AD128" s="81">
        <v>0.18585640570000003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0.32500000000000001</v>
      </c>
      <c r="BK128" s="81">
        <v>0</v>
      </c>
      <c r="BL128" s="81">
        <v>0</v>
      </c>
      <c r="BM128" s="82"/>
      <c r="BN128" s="81">
        <v>0</v>
      </c>
      <c r="BO128" s="81">
        <v>0</v>
      </c>
      <c r="BP128" s="81">
        <v>0</v>
      </c>
      <c r="BQ128" s="81">
        <v>1</v>
      </c>
      <c r="BR128" s="81">
        <v>0</v>
      </c>
      <c r="BS128" s="81">
        <v>0</v>
      </c>
      <c r="BT128"/>
      <c r="BU128" s="80"/>
      <c r="BV128" s="80"/>
      <c r="BW128" s="80"/>
      <c r="BX128" s="80"/>
      <c r="BY128" s="80"/>
      <c r="BZ128" s="80"/>
      <c r="CA128" s="80"/>
      <c r="CB128" s="80"/>
      <c r="CC128" s="80"/>
    </row>
    <row r="129" spans="1:81">
      <c r="A129" s="80" t="s">
        <v>1980</v>
      </c>
      <c r="B129" s="80">
        <v>160</v>
      </c>
      <c r="C129" s="80">
        <v>7</v>
      </c>
      <c r="D129" s="80">
        <v>10</v>
      </c>
      <c r="E129" s="80">
        <v>2010</v>
      </c>
      <c r="F129" s="80" t="s">
        <v>86</v>
      </c>
      <c r="G129" s="80" t="s">
        <v>1973</v>
      </c>
      <c r="H129" s="80" t="s">
        <v>1974</v>
      </c>
      <c r="I129" s="177"/>
      <c r="J129" s="81">
        <v>0</v>
      </c>
      <c r="K129" s="81">
        <v>3.9769272672759759E-2</v>
      </c>
      <c r="L129" s="81">
        <v>0.30764757592143238</v>
      </c>
      <c r="M129" s="81">
        <v>3.6421566685546756</v>
      </c>
      <c r="N129" s="81">
        <v>1.7907399452253496</v>
      </c>
      <c r="O129" s="81">
        <v>0.67930302244414109</v>
      </c>
      <c r="P129" s="81">
        <v>1.4777575530239715</v>
      </c>
      <c r="Q129" s="81">
        <v>4.2893097874254597E-2</v>
      </c>
      <c r="R129" s="81">
        <v>1.5938114052407186</v>
      </c>
      <c r="S129" s="81">
        <v>0.11749550064000001</v>
      </c>
      <c r="T129" s="82"/>
      <c r="U129" s="81">
        <v>0</v>
      </c>
      <c r="V129" s="81">
        <v>13</v>
      </c>
      <c r="W129" s="81">
        <v>7</v>
      </c>
      <c r="X129" s="81">
        <v>454</v>
      </c>
      <c r="Y129" s="81">
        <v>409</v>
      </c>
      <c r="Z129" s="81">
        <v>345</v>
      </c>
      <c r="AA129" s="81">
        <v>290</v>
      </c>
      <c r="AB129" s="81">
        <v>705</v>
      </c>
      <c r="AC129" s="81">
        <v>278325</v>
      </c>
      <c r="AD129" s="81">
        <v>0.11749550064000001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0.33900000000000002</v>
      </c>
      <c r="BK129" s="81">
        <v>0</v>
      </c>
      <c r="BL129" s="81">
        <v>0</v>
      </c>
      <c r="BM129" s="82"/>
      <c r="BN129" s="81">
        <v>0</v>
      </c>
      <c r="BO129" s="81">
        <v>0</v>
      </c>
      <c r="BP129" s="81">
        <v>0</v>
      </c>
      <c r="BQ129" s="81">
        <v>1</v>
      </c>
      <c r="BR129" s="81">
        <v>0</v>
      </c>
      <c r="BS129" s="81">
        <v>0</v>
      </c>
      <c r="BT129"/>
      <c r="BU129" s="80">
        <v>0.33900000000000002</v>
      </c>
      <c r="BV129" s="80">
        <v>0</v>
      </c>
      <c r="BW129" s="80">
        <v>0</v>
      </c>
      <c r="BX129" s="80">
        <v>0</v>
      </c>
      <c r="BY129" s="80">
        <v>0</v>
      </c>
      <c r="BZ129" s="80">
        <v>0</v>
      </c>
      <c r="CA129" s="80">
        <v>0</v>
      </c>
      <c r="CB129" s="80">
        <v>0</v>
      </c>
      <c r="CC129" s="80">
        <v>0</v>
      </c>
    </row>
    <row r="130" spans="1:81">
      <c r="A130" s="80" t="s">
        <v>1981</v>
      </c>
      <c r="B130" s="80">
        <v>161</v>
      </c>
      <c r="C130" s="80">
        <v>8</v>
      </c>
      <c r="D130" s="80">
        <v>10</v>
      </c>
      <c r="E130" s="80">
        <v>2011</v>
      </c>
      <c r="F130" s="80" t="s">
        <v>87</v>
      </c>
      <c r="G130" s="80" t="s">
        <v>1973</v>
      </c>
      <c r="H130" s="80" t="s">
        <v>1974</v>
      </c>
      <c r="I130" s="177"/>
      <c r="J130" s="81">
        <v>0</v>
      </c>
      <c r="K130" s="81">
        <v>4.493192471595156E-2</v>
      </c>
      <c r="L130" s="81">
        <v>0.34538264754524589</v>
      </c>
      <c r="M130" s="81">
        <v>3.5453459064241186</v>
      </c>
      <c r="N130" s="81">
        <v>1.8375345952949755</v>
      </c>
      <c r="O130" s="81">
        <v>0.67256746867224471</v>
      </c>
      <c r="P130" s="81">
        <v>1.4053619253074598</v>
      </c>
      <c r="Q130" s="81">
        <v>4.8844107776680731E-2</v>
      </c>
      <c r="R130" s="81">
        <v>1.5322208333863556</v>
      </c>
      <c r="S130" s="81">
        <v>0.12548229945000003</v>
      </c>
      <c r="T130" s="82"/>
      <c r="U130" s="81">
        <v>0</v>
      </c>
      <c r="V130" s="81">
        <v>13</v>
      </c>
      <c r="W130" s="81">
        <v>7</v>
      </c>
      <c r="X130" s="81">
        <v>454</v>
      </c>
      <c r="Y130" s="81">
        <v>407</v>
      </c>
      <c r="Z130" s="81">
        <v>349</v>
      </c>
      <c r="AA130" s="81">
        <v>284</v>
      </c>
      <c r="AB130" s="81">
        <v>696</v>
      </c>
      <c r="AC130" s="81">
        <v>267127</v>
      </c>
      <c r="AD130" s="81">
        <v>0.12548229945000003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0.35199999999999998</v>
      </c>
      <c r="BK130" s="81">
        <v>0</v>
      </c>
      <c r="BL130" s="81">
        <v>0</v>
      </c>
      <c r="BM130" s="82"/>
      <c r="BN130" s="81">
        <v>0</v>
      </c>
      <c r="BO130" s="81">
        <v>0</v>
      </c>
      <c r="BP130" s="81">
        <v>0</v>
      </c>
      <c r="BQ130" s="81">
        <v>1</v>
      </c>
      <c r="BR130" s="81">
        <v>0</v>
      </c>
      <c r="BS130" s="81">
        <v>0</v>
      </c>
      <c r="BT130"/>
      <c r="BU130" s="80">
        <v>0.35199999999999998</v>
      </c>
      <c r="BV130" s="80">
        <v>0</v>
      </c>
      <c r="BW130" s="80">
        <v>0</v>
      </c>
      <c r="BX130" s="80">
        <v>0</v>
      </c>
      <c r="BY130" s="80">
        <v>0</v>
      </c>
      <c r="BZ130" s="80">
        <v>0</v>
      </c>
      <c r="CA130" s="80">
        <v>0</v>
      </c>
      <c r="CB130" s="80">
        <v>0</v>
      </c>
      <c r="CC130" s="80">
        <v>0</v>
      </c>
    </row>
    <row r="131" spans="1:81">
      <c r="A131" s="80" t="s">
        <v>1982</v>
      </c>
      <c r="B131" s="80">
        <v>162</v>
      </c>
      <c r="C131" s="80">
        <v>9</v>
      </c>
      <c r="D131" s="80">
        <v>10</v>
      </c>
      <c r="E131" s="80">
        <v>2012</v>
      </c>
      <c r="F131" s="80" t="s">
        <v>88</v>
      </c>
      <c r="G131" s="80" t="s">
        <v>1973</v>
      </c>
      <c r="H131" s="80" t="s">
        <v>1974</v>
      </c>
      <c r="I131" s="177"/>
      <c r="J131" s="81">
        <v>0</v>
      </c>
      <c r="K131" s="81">
        <v>3.9766063444873719E-2</v>
      </c>
      <c r="L131" s="81">
        <v>0.33323418297633955</v>
      </c>
      <c r="M131" s="81">
        <v>3.6748549092016249</v>
      </c>
      <c r="N131" s="81">
        <v>1.7605326882697951</v>
      </c>
      <c r="O131" s="81">
        <v>0.67683471845520227</v>
      </c>
      <c r="P131" s="81">
        <v>1.4531708062259794</v>
      </c>
      <c r="Q131" s="81">
        <v>5.3906673321842284E-2</v>
      </c>
      <c r="R131" s="81">
        <v>1.5516515456755273</v>
      </c>
      <c r="S131" s="81">
        <v>0.16208265474</v>
      </c>
      <c r="T131" s="82"/>
      <c r="U131" s="81">
        <v>0</v>
      </c>
      <c r="V131" s="81">
        <v>13</v>
      </c>
      <c r="W131" s="81">
        <v>7</v>
      </c>
      <c r="X131" s="81">
        <v>454</v>
      </c>
      <c r="Y131" s="81">
        <v>448</v>
      </c>
      <c r="Z131" s="81">
        <v>354</v>
      </c>
      <c r="AA131" s="81">
        <v>292</v>
      </c>
      <c r="AB131" s="81">
        <v>707</v>
      </c>
      <c r="AC131" s="81">
        <v>263508</v>
      </c>
      <c r="AD131" s="81">
        <v>0.16208265474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0.33</v>
      </c>
      <c r="BK131" s="81">
        <v>0</v>
      </c>
      <c r="BL131" s="81">
        <v>0</v>
      </c>
      <c r="BM131" s="82"/>
      <c r="BN131" s="81">
        <v>0</v>
      </c>
      <c r="BO131" s="81">
        <v>0</v>
      </c>
      <c r="BP131" s="81">
        <v>0</v>
      </c>
      <c r="BQ131" s="81">
        <v>1</v>
      </c>
      <c r="BR131" s="81">
        <v>0</v>
      </c>
      <c r="BS131" s="81">
        <v>0</v>
      </c>
      <c r="BT131"/>
      <c r="BU131" s="80">
        <v>0.33</v>
      </c>
      <c r="BV131" s="80">
        <v>0</v>
      </c>
      <c r="BW131" s="80">
        <v>0</v>
      </c>
      <c r="BX131" s="80">
        <v>0</v>
      </c>
      <c r="BY131" s="80">
        <v>0</v>
      </c>
      <c r="BZ131" s="80">
        <v>0</v>
      </c>
      <c r="CA131" s="80">
        <v>0</v>
      </c>
      <c r="CB131" s="80">
        <v>0</v>
      </c>
      <c r="CC131" s="80">
        <v>0</v>
      </c>
    </row>
    <row r="132" spans="1:81">
      <c r="A132" s="80" t="s">
        <v>1983</v>
      </c>
      <c r="B132" s="80">
        <v>163</v>
      </c>
      <c r="C132" s="80">
        <v>10</v>
      </c>
      <c r="D132" s="80">
        <v>10</v>
      </c>
      <c r="E132" s="80">
        <v>2013</v>
      </c>
      <c r="F132" s="80" t="s">
        <v>89</v>
      </c>
      <c r="G132" s="80" t="s">
        <v>1973</v>
      </c>
      <c r="H132" s="80" t="s">
        <v>1974</v>
      </c>
      <c r="I132" s="177"/>
      <c r="J132" s="81">
        <v>0</v>
      </c>
      <c r="K132" s="81">
        <v>3.6944986478016813E-2</v>
      </c>
      <c r="L132" s="81">
        <v>0.29867993126187614</v>
      </c>
      <c r="M132" s="81">
        <v>3.7932184899812205</v>
      </c>
      <c r="N132" s="81">
        <v>1.6748050801177203</v>
      </c>
      <c r="O132" s="81">
        <v>0.66437907685005182</v>
      </c>
      <c r="P132" s="81">
        <v>1.4136879243131844</v>
      </c>
      <c r="Q132" s="81">
        <v>5.4536132019736665E-2</v>
      </c>
      <c r="R132" s="81">
        <v>1.6065035450700733</v>
      </c>
      <c r="S132" s="81">
        <v>8.1976730400000003E-2</v>
      </c>
      <c r="T132" s="82"/>
      <c r="U132" s="81">
        <v>0</v>
      </c>
      <c r="V132" s="81">
        <v>13</v>
      </c>
      <c r="W132" s="81">
        <v>7</v>
      </c>
      <c r="X132" s="81">
        <v>454</v>
      </c>
      <c r="Y132" s="81">
        <v>426</v>
      </c>
      <c r="Z132" s="81">
        <v>363</v>
      </c>
      <c r="AA132" s="81">
        <v>283</v>
      </c>
      <c r="AB132" s="81">
        <v>705</v>
      </c>
      <c r="AC132" s="81">
        <v>266313</v>
      </c>
      <c r="AD132" s="81">
        <v>8.1976730400000003E-2</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0.33300000000000002</v>
      </c>
      <c r="BK132" s="81">
        <v>0</v>
      </c>
      <c r="BL132" s="81">
        <v>0</v>
      </c>
      <c r="BM132" s="82"/>
      <c r="BN132" s="81">
        <v>0</v>
      </c>
      <c r="BO132" s="81">
        <v>0</v>
      </c>
      <c r="BP132" s="81">
        <v>0</v>
      </c>
      <c r="BQ132" s="81">
        <v>1</v>
      </c>
      <c r="BR132" s="81">
        <v>0</v>
      </c>
      <c r="BS132" s="81">
        <v>0</v>
      </c>
      <c r="BT132"/>
      <c r="BU132" s="80">
        <v>0.33300000000000002</v>
      </c>
      <c r="BV132" s="80">
        <v>0</v>
      </c>
      <c r="BW132" s="80">
        <v>0</v>
      </c>
      <c r="BX132" s="80">
        <v>0</v>
      </c>
      <c r="BY132" s="80">
        <v>0</v>
      </c>
      <c r="BZ132" s="80">
        <v>0</v>
      </c>
      <c r="CA132" s="80">
        <v>0</v>
      </c>
      <c r="CB132" s="80">
        <v>0</v>
      </c>
      <c r="CC132" s="80">
        <v>0</v>
      </c>
    </row>
    <row r="133" spans="1:81">
      <c r="A133" s="80" t="s">
        <v>1984</v>
      </c>
      <c r="B133" s="80">
        <v>164</v>
      </c>
      <c r="C133" s="80">
        <v>11</v>
      </c>
      <c r="D133" s="80">
        <v>10</v>
      </c>
      <c r="E133" s="80">
        <v>2014</v>
      </c>
      <c r="F133" s="80" t="s">
        <v>90</v>
      </c>
      <c r="G133" s="80" t="s">
        <v>1973</v>
      </c>
      <c r="H133" s="80" t="s">
        <v>1974</v>
      </c>
      <c r="I133" s="177"/>
      <c r="J133" s="81">
        <v>0</v>
      </c>
      <c r="K133" s="81">
        <v>5.2681224262077407E-2</v>
      </c>
      <c r="L133" s="81">
        <v>0</v>
      </c>
      <c r="M133" s="81">
        <v>3.144775394514546</v>
      </c>
      <c r="N133" s="81">
        <v>1.6279956045885331</v>
      </c>
      <c r="O133" s="81">
        <v>0.6829460456533426</v>
      </c>
      <c r="P133" s="81">
        <v>1.3909125651817194</v>
      </c>
      <c r="Q133" s="81">
        <v>5.0692120544046024E-2</v>
      </c>
      <c r="R133" s="81">
        <v>1.5427583232034934</v>
      </c>
      <c r="S133" s="81">
        <v>0.1716067392</v>
      </c>
      <c r="T133" s="82"/>
      <c r="U133" s="81">
        <v>0</v>
      </c>
      <c r="V133" s="81">
        <v>17</v>
      </c>
      <c r="W133" s="81">
        <v>0</v>
      </c>
      <c r="X133" s="81">
        <v>426</v>
      </c>
      <c r="Y133" s="81">
        <v>413</v>
      </c>
      <c r="Z133" s="81">
        <v>393</v>
      </c>
      <c r="AA133" s="81">
        <v>277</v>
      </c>
      <c r="AB133" s="81">
        <v>683</v>
      </c>
      <c r="AC133" s="81">
        <v>256550</v>
      </c>
      <c r="AD133" s="81">
        <v>0.1716067392</v>
      </c>
      <c r="AE133" s="82"/>
      <c r="AF133" s="81">
        <v>0</v>
      </c>
      <c r="AG133" s="81">
        <v>33200.061362282606</v>
      </c>
      <c r="AH133" s="81">
        <v>0</v>
      </c>
      <c r="AI133" s="81">
        <v>2956723.0181509098</v>
      </c>
      <c r="AJ133" s="81">
        <v>1699009.3765391207</v>
      </c>
      <c r="AK133" s="81">
        <v>0</v>
      </c>
      <c r="AL133" s="81">
        <v>0</v>
      </c>
      <c r="AM133" s="81">
        <v>93765.693784177172</v>
      </c>
      <c r="AN133" s="81">
        <v>0</v>
      </c>
      <c r="AO133" s="81">
        <v>0</v>
      </c>
      <c r="AP133" s="82"/>
      <c r="AQ133" s="81">
        <v>0</v>
      </c>
      <c r="AR133" s="81">
        <v>1</v>
      </c>
      <c r="AS133" s="81">
        <v>0</v>
      </c>
      <c r="AT133" s="81">
        <v>0</v>
      </c>
      <c r="AU133" s="81">
        <v>0</v>
      </c>
      <c r="AV133" s="81">
        <v>0</v>
      </c>
      <c r="AW133" s="81" t="s">
        <v>564</v>
      </c>
      <c r="AX133" s="82"/>
      <c r="AY133" s="81">
        <v>0</v>
      </c>
      <c r="AZ133" s="81">
        <v>198</v>
      </c>
      <c r="BA133" s="81">
        <v>0</v>
      </c>
      <c r="BB133" s="81">
        <v>0</v>
      </c>
      <c r="BC133" s="81">
        <v>0</v>
      </c>
      <c r="BD133" s="81">
        <v>0</v>
      </c>
      <c r="BE133" s="81" t="s">
        <v>564</v>
      </c>
      <c r="BF133" s="82"/>
      <c r="BG133" s="81">
        <v>0</v>
      </c>
      <c r="BH133" s="81">
        <v>0</v>
      </c>
      <c r="BI133" s="81">
        <v>0</v>
      </c>
      <c r="BJ133" s="81">
        <v>0.33100000000000002</v>
      </c>
      <c r="BK133" s="81">
        <v>0</v>
      </c>
      <c r="BL133" s="81">
        <v>0</v>
      </c>
      <c r="BM133" s="82"/>
      <c r="BN133" s="81">
        <v>0</v>
      </c>
      <c r="BO133" s="81">
        <v>0</v>
      </c>
      <c r="BP133" s="81">
        <v>0</v>
      </c>
      <c r="BQ133" s="81">
        <v>1</v>
      </c>
      <c r="BR133" s="81">
        <v>0</v>
      </c>
      <c r="BS133" s="81">
        <v>0</v>
      </c>
      <c r="BT133"/>
      <c r="BU133" s="80">
        <v>0.33100000000000002</v>
      </c>
      <c r="BV133" s="80">
        <v>0</v>
      </c>
      <c r="BW133" s="80">
        <v>0</v>
      </c>
      <c r="BX133" s="80">
        <v>0</v>
      </c>
      <c r="BY133" s="80">
        <v>0</v>
      </c>
      <c r="BZ133" s="80">
        <v>0</v>
      </c>
      <c r="CA133" s="80">
        <v>0</v>
      </c>
      <c r="CB133" s="80">
        <v>0</v>
      </c>
      <c r="CC133" s="80">
        <v>0</v>
      </c>
    </row>
    <row r="134" spans="1:81">
      <c r="A134" s="80" t="s">
        <v>1985</v>
      </c>
      <c r="B134" s="80">
        <v>165</v>
      </c>
      <c r="C134" s="80">
        <v>12</v>
      </c>
      <c r="D134" s="80">
        <v>10</v>
      </c>
      <c r="E134" s="80">
        <v>2015</v>
      </c>
      <c r="F134" s="80" t="s">
        <v>91</v>
      </c>
      <c r="G134" s="80" t="s">
        <v>1973</v>
      </c>
      <c r="H134" s="80" t="s">
        <v>1974</v>
      </c>
      <c r="I134" s="177"/>
      <c r="J134" s="81">
        <v>0</v>
      </c>
      <c r="K134" s="81">
        <v>5.2393482024802776E-2</v>
      </c>
      <c r="L134" s="81">
        <v>0</v>
      </c>
      <c r="M134" s="81">
        <v>2.847063752492152</v>
      </c>
      <c r="N134" s="81">
        <v>1.5342211202195903</v>
      </c>
      <c r="O134" s="81">
        <v>0.69536193793947843</v>
      </c>
      <c r="P134" s="81">
        <v>1.4673863967177465</v>
      </c>
      <c r="Q134" s="81">
        <v>5.035164443638912E-2</v>
      </c>
      <c r="R134" s="81">
        <v>1.5396129435143731</v>
      </c>
      <c r="S134" s="81">
        <v>0.20360121599999997</v>
      </c>
      <c r="T134" s="82"/>
      <c r="U134" s="81">
        <v>0</v>
      </c>
      <c r="V134" s="81">
        <v>17</v>
      </c>
      <c r="W134" s="81">
        <v>0</v>
      </c>
      <c r="X134" s="81">
        <v>426</v>
      </c>
      <c r="Y134" s="81">
        <v>411</v>
      </c>
      <c r="Z134" s="81">
        <v>404</v>
      </c>
      <c r="AA134" s="81">
        <v>292</v>
      </c>
      <c r="AB134" s="81">
        <v>693</v>
      </c>
      <c r="AC134" s="81">
        <v>263740</v>
      </c>
      <c r="AD134" s="81">
        <v>0.20360121599999997</v>
      </c>
      <c r="AE134" s="82"/>
      <c r="AF134" s="81">
        <v>0</v>
      </c>
      <c r="AG134" s="81">
        <v>33554.779869378166</v>
      </c>
      <c r="AH134" s="81">
        <v>0</v>
      </c>
      <c r="AI134" s="81">
        <v>2869471.5125428336</v>
      </c>
      <c r="AJ134" s="81">
        <v>1591602.6263823013</v>
      </c>
      <c r="AK134" s="81">
        <v>0</v>
      </c>
      <c r="AL134" s="81">
        <v>0</v>
      </c>
      <c r="AM134" s="81">
        <v>94972.742974335328</v>
      </c>
      <c r="AN134" s="81">
        <v>0</v>
      </c>
      <c r="AO134" s="81">
        <v>0</v>
      </c>
      <c r="AP134" s="82"/>
      <c r="AQ134" s="81">
        <v>0</v>
      </c>
      <c r="AR134" s="81">
        <v>1</v>
      </c>
      <c r="AS134" s="81">
        <v>0</v>
      </c>
      <c r="AT134" s="81">
        <v>0</v>
      </c>
      <c r="AU134" s="81">
        <v>0</v>
      </c>
      <c r="AV134" s="81">
        <v>0</v>
      </c>
      <c r="AW134" s="81" t="s">
        <v>564</v>
      </c>
      <c r="AX134" s="82"/>
      <c r="AY134" s="81">
        <v>0</v>
      </c>
      <c r="AZ134" s="81">
        <v>198</v>
      </c>
      <c r="BA134" s="81">
        <v>0</v>
      </c>
      <c r="BB134" s="81">
        <v>0</v>
      </c>
      <c r="BC134" s="81">
        <v>0</v>
      </c>
      <c r="BD134" s="81">
        <v>0</v>
      </c>
      <c r="BE134" s="81" t="s">
        <v>564</v>
      </c>
      <c r="BF134" s="82"/>
      <c r="BG134" s="81">
        <v>0</v>
      </c>
      <c r="BH134" s="81">
        <v>0</v>
      </c>
      <c r="BI134" s="81">
        <v>0</v>
      </c>
      <c r="BJ134" s="81">
        <v>0.40899999999999997</v>
      </c>
      <c r="BK134" s="81">
        <v>0</v>
      </c>
      <c r="BL134" s="81">
        <v>0</v>
      </c>
      <c r="BM134" s="82"/>
      <c r="BN134" s="81">
        <v>0</v>
      </c>
      <c r="BO134" s="81">
        <v>0</v>
      </c>
      <c r="BP134" s="81">
        <v>0</v>
      </c>
      <c r="BQ134" s="81">
        <v>1</v>
      </c>
      <c r="BR134" s="81">
        <v>0</v>
      </c>
      <c r="BS134" s="81">
        <v>0</v>
      </c>
      <c r="BT134"/>
      <c r="BU134" s="80">
        <v>0.40899999999999997</v>
      </c>
      <c r="BV134" s="80">
        <v>0</v>
      </c>
      <c r="BW134" s="80">
        <v>0</v>
      </c>
      <c r="BX134" s="80">
        <v>0</v>
      </c>
      <c r="BY134" s="80">
        <v>0</v>
      </c>
      <c r="BZ134" s="80">
        <v>0</v>
      </c>
      <c r="CA134" s="80">
        <v>0</v>
      </c>
      <c r="CB134" s="80">
        <v>0</v>
      </c>
      <c r="CC134" s="80">
        <v>0</v>
      </c>
    </row>
    <row r="135" spans="1:81">
      <c r="A135" s="80" t="s">
        <v>1986</v>
      </c>
      <c r="B135" s="80">
        <v>166</v>
      </c>
      <c r="C135" s="80">
        <v>13</v>
      </c>
      <c r="D135" s="80">
        <v>10</v>
      </c>
      <c r="E135" s="80">
        <v>2016</v>
      </c>
      <c r="F135" s="80" t="s">
        <v>92</v>
      </c>
      <c r="G135" s="80" t="s">
        <v>1973</v>
      </c>
      <c r="H135" s="80" t="s">
        <v>1974</v>
      </c>
      <c r="I135" s="177"/>
      <c r="J135" s="81">
        <v>0</v>
      </c>
      <c r="K135" s="81">
        <v>4.9961186431872077E-2</v>
      </c>
      <c r="L135" s="81">
        <v>0</v>
      </c>
      <c r="M135" s="81">
        <v>2.9507882037373259</v>
      </c>
      <c r="N135" s="81">
        <v>1.5495196873231623</v>
      </c>
      <c r="O135" s="81">
        <v>0.69031843065394327</v>
      </c>
      <c r="P135" s="81">
        <v>1.4527578582841547</v>
      </c>
      <c r="Q135" s="81">
        <v>4.9583683551616867E-2</v>
      </c>
      <c r="R135" s="81">
        <v>1.2222518647784739</v>
      </c>
      <c r="S135" s="81">
        <v>0.16294138359999996</v>
      </c>
      <c r="T135" s="82"/>
      <c r="U135" s="81">
        <v>0</v>
      </c>
      <c r="V135" s="81">
        <v>17</v>
      </c>
      <c r="W135" s="81">
        <v>0</v>
      </c>
      <c r="X135" s="81">
        <v>426</v>
      </c>
      <c r="Y135" s="81">
        <v>417</v>
      </c>
      <c r="Z135" s="81">
        <v>406</v>
      </c>
      <c r="AA135" s="81">
        <v>299</v>
      </c>
      <c r="AB135" s="81">
        <v>702</v>
      </c>
      <c r="AC135" s="81">
        <v>208748.58729231951</v>
      </c>
      <c r="AD135" s="81">
        <v>0.16294138359999999</v>
      </c>
      <c r="AE135" s="82"/>
      <c r="AF135" s="81">
        <v>0</v>
      </c>
      <c r="AG135" s="81">
        <v>29252.797576821129</v>
      </c>
      <c r="AH135" s="81">
        <v>0</v>
      </c>
      <c r="AI135" s="81">
        <v>3080330.7813459411</v>
      </c>
      <c r="AJ135" s="81">
        <v>1710870.9667168681</v>
      </c>
      <c r="AK135" s="81">
        <v>0</v>
      </c>
      <c r="AL135" s="81">
        <v>0</v>
      </c>
      <c r="AM135" s="81">
        <v>96280.897963698459</v>
      </c>
      <c r="AN135" s="81">
        <v>0</v>
      </c>
      <c r="AO135" s="81">
        <v>0</v>
      </c>
      <c r="AP135" s="82"/>
      <c r="AQ135" s="81">
        <v>0</v>
      </c>
      <c r="AR135" s="81">
        <v>1</v>
      </c>
      <c r="AS135" s="81">
        <v>0</v>
      </c>
      <c r="AT135" s="81">
        <v>0</v>
      </c>
      <c r="AU135" s="81">
        <v>0</v>
      </c>
      <c r="AV135" s="81">
        <v>0</v>
      </c>
      <c r="AW135" s="81" t="s">
        <v>564</v>
      </c>
      <c r="AX135" s="82"/>
      <c r="AY135" s="81">
        <v>0</v>
      </c>
      <c r="AZ135" s="81">
        <v>198</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1987</v>
      </c>
      <c r="B136" s="80">
        <v>167</v>
      </c>
      <c r="C136" s="80">
        <v>14</v>
      </c>
      <c r="D136" s="80">
        <v>10</v>
      </c>
      <c r="E136" s="80">
        <v>2017</v>
      </c>
      <c r="F136" s="80" t="s">
        <v>71</v>
      </c>
      <c r="G136" s="80" t="s">
        <v>1973</v>
      </c>
      <c r="H136" s="80" t="s">
        <v>1974</v>
      </c>
      <c r="I136" s="177"/>
      <c r="J136" s="81">
        <v>0</v>
      </c>
      <c r="K136" s="81">
        <v>5.3784670215734853E-2</v>
      </c>
      <c r="L136" s="81">
        <v>0</v>
      </c>
      <c r="M136" s="81">
        <v>2.9629623176495361</v>
      </c>
      <c r="N136" s="81">
        <v>1.6050788967027754</v>
      </c>
      <c r="O136" s="81">
        <v>0.66400115579040886</v>
      </c>
      <c r="P136" s="81">
        <v>1.4725228180065806</v>
      </c>
      <c r="Q136" s="81">
        <v>4.7878761864680236E-2</v>
      </c>
      <c r="R136" s="81">
        <v>1.4804885578978786</v>
      </c>
      <c r="S136" s="81">
        <v>0.25654328448000002</v>
      </c>
      <c r="T136" s="82"/>
      <c r="U136" s="81">
        <v>0</v>
      </c>
      <c r="V136" s="81">
        <v>17</v>
      </c>
      <c r="W136" s="81">
        <v>0</v>
      </c>
      <c r="X136" s="81">
        <v>426</v>
      </c>
      <c r="Y136" s="81">
        <v>420</v>
      </c>
      <c r="Z136" s="81">
        <v>397</v>
      </c>
      <c r="AA136" s="81">
        <v>305</v>
      </c>
      <c r="AB136" s="81">
        <v>701</v>
      </c>
      <c r="AC136" s="81">
        <v>257869.99999999991</v>
      </c>
      <c r="AD136" s="81">
        <v>0.25654328448000002</v>
      </c>
      <c r="AE136" s="82"/>
      <c r="AF136" s="81">
        <v>0</v>
      </c>
      <c r="AG136" s="81">
        <v>31645.02153792221</v>
      </c>
      <c r="AH136" s="81">
        <v>0</v>
      </c>
      <c r="AI136" s="81">
        <v>3158618.3071123781</v>
      </c>
      <c r="AJ136" s="81">
        <v>1760538.513802767</v>
      </c>
      <c r="AK136" s="81">
        <v>0</v>
      </c>
      <c r="AL136" s="81">
        <v>0</v>
      </c>
      <c r="AM136" s="81">
        <v>96294.184404975793</v>
      </c>
      <c r="AN136" s="81">
        <v>0</v>
      </c>
      <c r="AO136" s="81">
        <v>0</v>
      </c>
      <c r="AP136" s="82"/>
      <c r="AQ136" s="81">
        <v>0</v>
      </c>
      <c r="AR136" s="81">
        <v>1</v>
      </c>
      <c r="AS136" s="81">
        <v>0</v>
      </c>
      <c r="AT136" s="81">
        <v>0</v>
      </c>
      <c r="AU136" s="81">
        <v>0</v>
      </c>
      <c r="AV136" s="81">
        <v>0</v>
      </c>
      <c r="AW136" s="81" t="s">
        <v>564</v>
      </c>
      <c r="AX136" s="82"/>
      <c r="AY136" s="81">
        <v>0</v>
      </c>
      <c r="AZ136" s="81">
        <v>198</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1988</v>
      </c>
      <c r="B137" s="80">
        <v>168</v>
      </c>
      <c r="C137" s="80">
        <v>15</v>
      </c>
      <c r="D137" s="80">
        <v>10</v>
      </c>
      <c r="E137" s="80">
        <v>2018</v>
      </c>
      <c r="F137" s="80" t="s">
        <v>93</v>
      </c>
      <c r="G137" s="80" t="s">
        <v>1973</v>
      </c>
      <c r="H137" s="80" t="s">
        <v>1974</v>
      </c>
      <c r="I137" s="177"/>
      <c r="J137" s="81">
        <v>0</v>
      </c>
      <c r="K137" s="81">
        <v>5.1314612495738078E-2</v>
      </c>
      <c r="L137" s="81">
        <v>0</v>
      </c>
      <c r="M137" s="81">
        <v>3.428200212203377</v>
      </c>
      <c r="N137" s="81">
        <v>1.4616023882219316</v>
      </c>
      <c r="O137" s="81">
        <v>0.67121950502820893</v>
      </c>
      <c r="P137" s="81">
        <v>1.4291856653522821</v>
      </c>
      <c r="Q137" s="81">
        <v>4.5950184316322522E-2</v>
      </c>
      <c r="R137" s="81">
        <v>1.3459360400829619</v>
      </c>
      <c r="S137" s="81">
        <v>0.138359385</v>
      </c>
      <c r="T137" s="82"/>
      <c r="U137" s="81">
        <v>0</v>
      </c>
      <c r="V137" s="81">
        <v>17</v>
      </c>
      <c r="W137" s="81">
        <v>0</v>
      </c>
      <c r="X137" s="81">
        <v>426</v>
      </c>
      <c r="Y137" s="81">
        <v>426</v>
      </c>
      <c r="Z137" s="81">
        <v>409</v>
      </c>
      <c r="AA137" s="81">
        <v>299</v>
      </c>
      <c r="AB137" s="81">
        <v>725</v>
      </c>
      <c r="AC137" s="81">
        <v>233515</v>
      </c>
      <c r="AD137" s="81">
        <v>0.138359385</v>
      </c>
      <c r="AE137" s="82"/>
      <c r="AF137" s="81">
        <v>0</v>
      </c>
      <c r="AG137" s="81">
        <v>28336.73724142653</v>
      </c>
      <c r="AH137" s="81">
        <v>0</v>
      </c>
      <c r="AI137" s="81">
        <v>3704031.3885586299</v>
      </c>
      <c r="AJ137" s="81">
        <v>1576050.8579700161</v>
      </c>
      <c r="AK137" s="81">
        <v>0</v>
      </c>
      <c r="AL137" s="81">
        <v>0</v>
      </c>
      <c r="AM137" s="81">
        <v>99797.055265945426</v>
      </c>
      <c r="AN137" s="81">
        <v>0</v>
      </c>
      <c r="AO137" s="81">
        <v>0</v>
      </c>
      <c r="AP137" s="82"/>
      <c r="AQ137" s="81">
        <v>0</v>
      </c>
      <c r="AR137" s="81">
        <v>1</v>
      </c>
      <c r="AS137" s="81">
        <v>0</v>
      </c>
      <c r="AT137" s="81">
        <v>0</v>
      </c>
      <c r="AU137" s="81">
        <v>0</v>
      </c>
      <c r="AV137" s="81">
        <v>0</v>
      </c>
      <c r="AW137" s="81" t="s">
        <v>564</v>
      </c>
      <c r="AX137" s="82"/>
      <c r="AY137" s="81">
        <v>0</v>
      </c>
      <c r="AZ137" s="81">
        <v>198</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1989</v>
      </c>
      <c r="B138" s="80">
        <v>169</v>
      </c>
      <c r="C138" s="80">
        <v>16</v>
      </c>
      <c r="D138" s="80">
        <v>10</v>
      </c>
      <c r="E138" s="80">
        <v>2019</v>
      </c>
      <c r="F138" s="80" t="s">
        <v>73</v>
      </c>
      <c r="G138" s="80" t="s">
        <v>1973</v>
      </c>
      <c r="H138" s="80" t="s">
        <v>1974</v>
      </c>
      <c r="I138" s="177"/>
      <c r="J138" s="81">
        <v>0</v>
      </c>
      <c r="K138" s="81">
        <v>4.8013935877356272E-2</v>
      </c>
      <c r="L138" s="81">
        <v>0</v>
      </c>
      <c r="M138" s="81">
        <v>2.8214521606111433</v>
      </c>
      <c r="N138" s="81">
        <v>1.404761238003374</v>
      </c>
      <c r="O138" s="81">
        <v>0.64689404698629316</v>
      </c>
      <c r="P138" s="81">
        <v>1.382171837114559</v>
      </c>
      <c r="Q138" s="81">
        <v>4.387494963368286E-2</v>
      </c>
      <c r="R138" s="81">
        <v>1.33447681510491</v>
      </c>
      <c r="S138" s="81">
        <v>0.23346113453999998</v>
      </c>
      <c r="T138" s="82"/>
      <c r="U138" s="81">
        <v>0</v>
      </c>
      <c r="V138" s="81">
        <v>17</v>
      </c>
      <c r="W138" s="81">
        <v>0</v>
      </c>
      <c r="X138" s="81">
        <v>426</v>
      </c>
      <c r="Y138" s="81">
        <v>417</v>
      </c>
      <c r="Z138" s="81">
        <v>405</v>
      </c>
      <c r="AA138" s="81">
        <v>287</v>
      </c>
      <c r="AB138" s="81">
        <v>711</v>
      </c>
      <c r="AC138" s="81">
        <v>235319</v>
      </c>
      <c r="AD138" s="81">
        <v>0.23346113454</v>
      </c>
      <c r="AE138" s="82"/>
      <c r="AF138" s="81">
        <v>0</v>
      </c>
      <c r="AG138" s="81">
        <v>27546.952967208221</v>
      </c>
      <c r="AH138" s="81">
        <v>0</v>
      </c>
      <c r="AI138" s="81">
        <v>2924692.9475096208</v>
      </c>
      <c r="AJ138" s="81">
        <v>1489513.4545990373</v>
      </c>
      <c r="AK138" s="81">
        <v>0</v>
      </c>
      <c r="AL138" s="81">
        <v>0</v>
      </c>
      <c r="AM138" s="81">
        <v>96832.847594865656</v>
      </c>
      <c r="AN138" s="81">
        <v>0</v>
      </c>
      <c r="AO138" s="81">
        <v>0</v>
      </c>
      <c r="AP138" s="82"/>
      <c r="AQ138" s="81">
        <v>0</v>
      </c>
      <c r="AR138" s="81">
        <v>1</v>
      </c>
      <c r="AS138" s="81">
        <v>0</v>
      </c>
      <c r="AT138" s="81">
        <v>0</v>
      </c>
      <c r="AU138" s="81">
        <v>0</v>
      </c>
      <c r="AV138" s="81">
        <v>0</v>
      </c>
      <c r="AW138" s="81" t="s">
        <v>564</v>
      </c>
      <c r="AX138" s="82"/>
      <c r="AY138" s="81">
        <v>0</v>
      </c>
      <c r="AZ138" s="81">
        <v>198</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1990</v>
      </c>
      <c r="B139" s="80">
        <v>170</v>
      </c>
      <c r="C139" s="80">
        <v>17</v>
      </c>
      <c r="D139" s="80">
        <v>10</v>
      </c>
      <c r="E139" s="80">
        <v>2020</v>
      </c>
      <c r="F139" s="80" t="s">
        <v>218</v>
      </c>
      <c r="G139" s="80" t="s">
        <v>1973</v>
      </c>
      <c r="H139" s="80" t="s">
        <v>1974</v>
      </c>
      <c r="I139" s="177"/>
      <c r="J139" s="81">
        <v>0</v>
      </c>
      <c r="K139" s="81">
        <v>2.1535440554867148E-2</v>
      </c>
      <c r="L139" s="81">
        <v>0</v>
      </c>
      <c r="M139" s="81">
        <v>1.9142293024004335</v>
      </c>
      <c r="N139" s="81">
        <v>1.3317412182464257</v>
      </c>
      <c r="O139" s="81">
        <v>0.57236845717027374</v>
      </c>
      <c r="P139" s="81">
        <v>1.2898825339319511</v>
      </c>
      <c r="Q139" s="81">
        <v>4.2689335841791388E-2</v>
      </c>
      <c r="R139" s="81">
        <v>1.5225493677945128</v>
      </c>
      <c r="S139" s="81">
        <v>8.8328036549999989E-2</v>
      </c>
      <c r="T139" s="82"/>
      <c r="U139" s="81">
        <v>0</v>
      </c>
      <c r="V139" s="81">
        <v>9</v>
      </c>
      <c r="W139" s="81">
        <v>0</v>
      </c>
      <c r="X139" s="81">
        <v>374</v>
      </c>
      <c r="Y139" s="81">
        <v>424</v>
      </c>
      <c r="Z139" s="81">
        <v>409</v>
      </c>
      <c r="AA139" s="81">
        <v>291</v>
      </c>
      <c r="AB139" s="81">
        <v>724</v>
      </c>
      <c r="AC139" s="81">
        <v>269884</v>
      </c>
      <c r="AD139" s="81">
        <v>8.8328036549999989E-2</v>
      </c>
      <c r="AE139" s="82"/>
      <c r="AF139" s="81">
        <v>0</v>
      </c>
      <c r="AG139" s="81">
        <v>12323.766160093412</v>
      </c>
      <c r="AH139" s="81">
        <v>0</v>
      </c>
      <c r="AI139" s="81">
        <v>2149976.1853296892</v>
      </c>
      <c r="AJ139" s="81">
        <v>1582052.1223180825</v>
      </c>
      <c r="AK139" s="81"/>
      <c r="AL139" s="81"/>
      <c r="AM139" s="81">
        <v>94490.043807770067</v>
      </c>
      <c r="AN139" s="81"/>
      <c r="AO139" s="81"/>
      <c r="AP139" s="82"/>
      <c r="AQ139" s="81">
        <v>0</v>
      </c>
      <c r="AR139" s="81">
        <v>2</v>
      </c>
      <c r="AS139" s="81">
        <v>0</v>
      </c>
      <c r="AT139" s="81">
        <v>0</v>
      </c>
      <c r="AU139" s="81">
        <v>0</v>
      </c>
      <c r="AV139" s="81">
        <v>0</v>
      </c>
      <c r="AW139" s="81">
        <v>0</v>
      </c>
      <c r="AX139" s="82"/>
      <c r="AY139" s="81">
        <v>0</v>
      </c>
      <c r="AZ139" s="81">
        <v>247.2</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1991</v>
      </c>
      <c r="B140" s="80">
        <v>170</v>
      </c>
      <c r="C140" s="80">
        <v>18</v>
      </c>
      <c r="D140" s="80">
        <v>10</v>
      </c>
      <c r="E140" s="80">
        <v>2021</v>
      </c>
      <c r="F140" s="80" t="s">
        <v>75</v>
      </c>
      <c r="G140" s="174" t="s">
        <v>1973</v>
      </c>
      <c r="H140" s="80" t="s">
        <v>1974</v>
      </c>
      <c r="I140" s="177"/>
      <c r="J140" s="81">
        <v>0</v>
      </c>
      <c r="K140" s="81">
        <v>2.2805412398837006E-2</v>
      </c>
      <c r="L140" s="81">
        <v>0</v>
      </c>
      <c r="M140" s="81">
        <v>2.0606637593280976</v>
      </c>
      <c r="N140" s="81">
        <v>1.2732387769550373</v>
      </c>
      <c r="O140" s="81">
        <v>0.56266281382676586</v>
      </c>
      <c r="P140" s="81">
        <v>1.2954081948574754</v>
      </c>
      <c r="Q140" s="81">
        <v>4.2724276273234565E-2</v>
      </c>
      <c r="R140" s="81">
        <v>1.596708227958811</v>
      </c>
      <c r="S140" s="81">
        <v>0.15048307599999999</v>
      </c>
      <c r="T140" s="82"/>
      <c r="U140" s="81">
        <v>0</v>
      </c>
      <c r="V140" s="81">
        <v>9</v>
      </c>
      <c r="W140" s="81">
        <v>0</v>
      </c>
      <c r="X140" s="81">
        <v>374</v>
      </c>
      <c r="Y140" s="81">
        <v>410</v>
      </c>
      <c r="Z140" s="81">
        <v>414</v>
      </c>
      <c r="AA140" s="81">
        <v>285</v>
      </c>
      <c r="AB140" s="81">
        <v>716</v>
      </c>
      <c r="AC140" s="81">
        <v>274329.99999999994</v>
      </c>
      <c r="AD140" s="81">
        <v>0.15048307599999999</v>
      </c>
      <c r="AE140" s="82"/>
      <c r="AF140" s="81">
        <v>0</v>
      </c>
      <c r="AG140" s="81">
        <v>13206.862123073284</v>
      </c>
      <c r="AH140" s="81">
        <v>0</v>
      </c>
      <c r="AI140" s="81">
        <v>2355758.8749817717</v>
      </c>
      <c r="AJ140" s="81">
        <v>1517262.4618232988</v>
      </c>
      <c r="AK140" s="81">
        <v>0</v>
      </c>
      <c r="AL140" s="81">
        <v>0</v>
      </c>
      <c r="AM140" s="81">
        <v>93984.943670386885</v>
      </c>
      <c r="AN140" s="81">
        <v>0</v>
      </c>
      <c r="AO140" s="81">
        <v>0</v>
      </c>
      <c r="AP140" s="82"/>
      <c r="AQ140" s="81">
        <v>0</v>
      </c>
      <c r="AR140" s="81">
        <v>2</v>
      </c>
      <c r="AS140" s="81">
        <v>0</v>
      </c>
      <c r="AT140" s="81">
        <v>0</v>
      </c>
      <c r="AU140" s="81">
        <v>0</v>
      </c>
      <c r="AV140" s="81">
        <v>0</v>
      </c>
      <c r="AW140" s="81"/>
      <c r="AX140" s="82"/>
      <c r="AY140" s="81">
        <v>0</v>
      </c>
      <c r="AZ140" s="81">
        <v>247.2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1992</v>
      </c>
      <c r="B141" s="80">
        <v>170</v>
      </c>
      <c r="C141" s="80">
        <v>19</v>
      </c>
      <c r="D141" s="80">
        <v>10</v>
      </c>
      <c r="E141" s="80">
        <v>2022</v>
      </c>
      <c r="F141" s="80" t="s">
        <v>568</v>
      </c>
      <c r="G141" s="174" t="s">
        <v>1973</v>
      </c>
      <c r="H141" s="80" t="s">
        <v>1974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0</v>
      </c>
      <c r="AR141" s="81">
        <v>2</v>
      </c>
      <c r="AS141" s="81">
        <v>0</v>
      </c>
      <c r="AT141" s="81">
        <v>0</v>
      </c>
      <c r="AU141" s="81">
        <v>0</v>
      </c>
      <c r="AV141" s="81">
        <v>0</v>
      </c>
      <c r="AW141" s="81"/>
      <c r="AX141" s="82"/>
      <c r="AY141" s="81">
        <v>0</v>
      </c>
      <c r="AZ141" s="81">
        <v>247.2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1993</v>
      </c>
      <c r="B142" s="80">
        <v>137</v>
      </c>
      <c r="C142" s="80">
        <v>1</v>
      </c>
      <c r="D142" s="80">
        <v>9</v>
      </c>
      <c r="E142" s="80">
        <v>1990</v>
      </c>
      <c r="F142" s="80" t="s">
        <v>562</v>
      </c>
      <c r="G142" s="80" t="s">
        <v>1994</v>
      </c>
      <c r="H142" s="80" t="s">
        <v>1995</v>
      </c>
      <c r="I142" s="177"/>
      <c r="J142" s="81">
        <v>1.2411507772073074</v>
      </c>
      <c r="K142" s="81">
        <v>0.14060001905246938</v>
      </c>
      <c r="L142" s="81">
        <v>18.195508903478981</v>
      </c>
      <c r="M142" s="81">
        <v>1.3657221839050215</v>
      </c>
      <c r="N142" s="81">
        <v>1.7824185604906126</v>
      </c>
      <c r="O142" s="81">
        <v>1.137823230218302</v>
      </c>
      <c r="P142" s="81">
        <v>1.7256213219306717</v>
      </c>
      <c r="Q142" s="81">
        <v>7.6309064450861108E-2</v>
      </c>
      <c r="R142" s="81">
        <v>0</v>
      </c>
      <c r="S142" s="81">
        <v>6.8791628186115811E-2</v>
      </c>
      <c r="T142" s="82"/>
      <c r="U142" s="81">
        <v>184779</v>
      </c>
      <c r="V142" s="81">
        <v>41</v>
      </c>
      <c r="W142" s="81">
        <v>259</v>
      </c>
      <c r="X142" s="81">
        <v>470</v>
      </c>
      <c r="Y142" s="81">
        <v>443</v>
      </c>
      <c r="Z142" s="81">
        <v>468</v>
      </c>
      <c r="AA142" s="81">
        <v>419</v>
      </c>
      <c r="AB142" s="81">
        <v>1239</v>
      </c>
      <c r="AC142" s="81">
        <v>0</v>
      </c>
      <c r="AD142" s="81">
        <v>6.8791628186115811E-2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1996</v>
      </c>
      <c r="B143" s="80">
        <v>138</v>
      </c>
      <c r="C143" s="80">
        <v>2</v>
      </c>
      <c r="D143" s="80">
        <v>9</v>
      </c>
      <c r="E143" s="80">
        <v>2005</v>
      </c>
      <c r="F143" s="80" t="s">
        <v>565</v>
      </c>
      <c r="G143" s="80" t="s">
        <v>1994</v>
      </c>
      <c r="H143" s="80" t="s">
        <v>1995</v>
      </c>
      <c r="I143" s="177"/>
      <c r="J143" s="81">
        <v>0.34848843809195695</v>
      </c>
      <c r="K143" s="81">
        <v>0.10412844783431859</v>
      </c>
      <c r="L143" s="81">
        <v>5.234874537407169</v>
      </c>
      <c r="M143" s="81">
        <v>1.9125353246502803</v>
      </c>
      <c r="N143" s="81">
        <v>2.2583784994134537</v>
      </c>
      <c r="O143" s="81">
        <v>1.3047148931573853</v>
      </c>
      <c r="P143" s="81">
        <v>1.4432264268058212</v>
      </c>
      <c r="Q143" s="81">
        <v>6.1271395009308095E-2</v>
      </c>
      <c r="R143" s="81">
        <v>0</v>
      </c>
      <c r="S143" s="81">
        <v>0.34472926272789894</v>
      </c>
      <c r="T143" s="82"/>
      <c r="U143" s="81">
        <v>62793</v>
      </c>
      <c r="V143" s="81">
        <v>40</v>
      </c>
      <c r="W143" s="81">
        <v>70</v>
      </c>
      <c r="X143" s="81">
        <v>351</v>
      </c>
      <c r="Y143" s="81">
        <v>422</v>
      </c>
      <c r="Z143" s="81">
        <v>621</v>
      </c>
      <c r="AA143" s="81">
        <v>287</v>
      </c>
      <c r="AB143" s="81">
        <v>1040</v>
      </c>
      <c r="AC143" s="81">
        <v>0</v>
      </c>
      <c r="AD143" s="81">
        <v>0.34472926272789894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1997</v>
      </c>
      <c r="B144" s="80">
        <v>139</v>
      </c>
      <c r="C144" s="80">
        <v>3</v>
      </c>
      <c r="D144" s="80">
        <v>9</v>
      </c>
      <c r="E144" s="80">
        <v>2006</v>
      </c>
      <c r="F144" s="80" t="s">
        <v>566</v>
      </c>
      <c r="G144" s="80" t="s">
        <v>1994</v>
      </c>
      <c r="H144" s="80" t="s">
        <v>1995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1998</v>
      </c>
      <c r="B145" s="80">
        <v>140</v>
      </c>
      <c r="C145" s="80">
        <v>4</v>
      </c>
      <c r="D145" s="80">
        <v>9</v>
      </c>
      <c r="E145" s="80">
        <v>2007</v>
      </c>
      <c r="F145" s="80" t="s">
        <v>567</v>
      </c>
      <c r="G145" s="80" t="s">
        <v>1994</v>
      </c>
      <c r="H145" s="80" t="s">
        <v>1995</v>
      </c>
      <c r="I145" s="177"/>
      <c r="J145" s="81">
        <v>0.35311079576218962</v>
      </c>
      <c r="K145" s="81">
        <v>9.0980032913992023E-2</v>
      </c>
      <c r="L145" s="81">
        <v>4.9739385158572853</v>
      </c>
      <c r="M145" s="81">
        <v>1.9566742242849506</v>
      </c>
      <c r="N145" s="81">
        <v>2.0153844721591065</v>
      </c>
      <c r="O145" s="81">
        <v>1.1944430388719118</v>
      </c>
      <c r="P145" s="81">
        <v>1.3991813864462528</v>
      </c>
      <c r="Q145" s="81">
        <v>6.2017893128274125E-2</v>
      </c>
      <c r="R145" s="81">
        <v>0</v>
      </c>
      <c r="S145" s="81">
        <v>0.26455187655679124</v>
      </c>
      <c r="T145" s="82"/>
      <c r="U145" s="81">
        <v>65091</v>
      </c>
      <c r="V145" s="81">
        <v>34</v>
      </c>
      <c r="W145" s="81">
        <v>81</v>
      </c>
      <c r="X145" s="81">
        <v>419</v>
      </c>
      <c r="Y145" s="81">
        <v>429</v>
      </c>
      <c r="Z145" s="81">
        <v>591</v>
      </c>
      <c r="AA145" s="81">
        <v>274</v>
      </c>
      <c r="AB145" s="81">
        <v>997</v>
      </c>
      <c r="AC145" s="81">
        <v>0</v>
      </c>
      <c r="AD145" s="81">
        <v>0.26455187655679124</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1999</v>
      </c>
      <c r="B146" s="80">
        <v>141</v>
      </c>
      <c r="C146" s="80">
        <v>5</v>
      </c>
      <c r="D146" s="80">
        <v>9</v>
      </c>
      <c r="E146" s="80">
        <v>2008</v>
      </c>
      <c r="F146" s="80" t="s">
        <v>84</v>
      </c>
      <c r="G146" s="80" t="s">
        <v>1994</v>
      </c>
      <c r="H146" s="80" t="s">
        <v>1995</v>
      </c>
      <c r="I146" s="177"/>
      <c r="J146" s="81">
        <v>0.29121605587899363</v>
      </c>
      <c r="K146" s="81">
        <v>6.7442192751984334E-2</v>
      </c>
      <c r="L146" s="81">
        <v>4.5189385209987263</v>
      </c>
      <c r="M146" s="81">
        <v>2.1167378399039398</v>
      </c>
      <c r="N146" s="81">
        <v>1.8145969509616484</v>
      </c>
      <c r="O146" s="81">
        <v>1.128558894700872</v>
      </c>
      <c r="P146" s="81">
        <v>1.3516806759828228</v>
      </c>
      <c r="Q146" s="81">
        <v>5.9179313692865512E-2</v>
      </c>
      <c r="R146" s="81">
        <v>0</v>
      </c>
      <c r="S146" s="81">
        <v>0.22392464719520533</v>
      </c>
      <c r="T146" s="82"/>
      <c r="U146" s="81">
        <v>62293</v>
      </c>
      <c r="V146" s="81">
        <v>34</v>
      </c>
      <c r="W146" s="81">
        <v>81</v>
      </c>
      <c r="X146" s="81">
        <v>419</v>
      </c>
      <c r="Y146" s="81">
        <v>425</v>
      </c>
      <c r="Z146" s="81">
        <v>578</v>
      </c>
      <c r="AA146" s="81">
        <v>265</v>
      </c>
      <c r="AB146" s="81">
        <v>967</v>
      </c>
      <c r="AC146" s="81">
        <v>0</v>
      </c>
      <c r="AD146" s="81">
        <v>0.22392464719520533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2000</v>
      </c>
      <c r="B147" s="80">
        <v>142</v>
      </c>
      <c r="C147" s="80">
        <v>6</v>
      </c>
      <c r="D147" s="80">
        <v>9</v>
      </c>
      <c r="E147" s="80">
        <v>2009</v>
      </c>
      <c r="F147" s="80" t="s">
        <v>85</v>
      </c>
      <c r="G147" s="80" t="s">
        <v>1994</v>
      </c>
      <c r="H147" s="80" t="s">
        <v>1995</v>
      </c>
      <c r="I147" s="177"/>
      <c r="J147" s="81">
        <v>0</v>
      </c>
      <c r="K147" s="81">
        <v>6.2105219384235452E-2</v>
      </c>
      <c r="L147" s="81">
        <v>2.1626182056143457</v>
      </c>
      <c r="M147" s="81">
        <v>2.2345356844414521</v>
      </c>
      <c r="N147" s="81">
        <v>1.7770382518135523</v>
      </c>
      <c r="O147" s="81">
        <v>1.1453452541776765</v>
      </c>
      <c r="P147" s="81">
        <v>1.3017357021352909</v>
      </c>
      <c r="Q147" s="81">
        <v>5.4975219251252892E-2</v>
      </c>
      <c r="R147" s="81">
        <v>0</v>
      </c>
      <c r="S147" s="81">
        <v>0.24341623103363239</v>
      </c>
      <c r="T147" s="82"/>
      <c r="U147" s="81">
        <v>0</v>
      </c>
      <c r="V147" s="81">
        <v>30</v>
      </c>
      <c r="W147" s="81">
        <v>54</v>
      </c>
      <c r="X147" s="81">
        <v>451</v>
      </c>
      <c r="Y147" s="81">
        <v>413</v>
      </c>
      <c r="Z147" s="81">
        <v>579</v>
      </c>
      <c r="AA147" s="81">
        <v>262</v>
      </c>
      <c r="AB147" s="81">
        <v>943</v>
      </c>
      <c r="AC147" s="81">
        <v>0</v>
      </c>
      <c r="AD147" s="81">
        <v>0.24341623103363239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2001</v>
      </c>
      <c r="B148" s="80">
        <v>143</v>
      </c>
      <c r="C148" s="80">
        <v>7</v>
      </c>
      <c r="D148" s="80">
        <v>9</v>
      </c>
      <c r="E148" s="80">
        <v>2010</v>
      </c>
      <c r="F148" s="80" t="s">
        <v>86</v>
      </c>
      <c r="G148" s="80" t="s">
        <v>1994</v>
      </c>
      <c r="H148" s="80" t="s">
        <v>1995</v>
      </c>
      <c r="I148" s="177"/>
      <c r="J148" s="81">
        <v>0</v>
      </c>
      <c r="K148" s="81">
        <v>6.6532620922274466E-2</v>
      </c>
      <c r="L148" s="81">
        <v>2.2022897610330157</v>
      </c>
      <c r="M148" s="81">
        <v>2.3087162567788244</v>
      </c>
      <c r="N148" s="81">
        <v>1.8775026258120679</v>
      </c>
      <c r="O148" s="81">
        <v>1.1262647212697066</v>
      </c>
      <c r="P148" s="81">
        <v>1.3095989349212438</v>
      </c>
      <c r="Q148" s="81">
        <v>5.664322570344827E-2</v>
      </c>
      <c r="R148" s="81">
        <v>0</v>
      </c>
      <c r="S148" s="81">
        <v>0.12312826941648106</v>
      </c>
      <c r="T148" s="82"/>
      <c r="U148" s="81">
        <v>0</v>
      </c>
      <c r="V148" s="81">
        <v>30</v>
      </c>
      <c r="W148" s="81">
        <v>54</v>
      </c>
      <c r="X148" s="81">
        <v>451</v>
      </c>
      <c r="Y148" s="81">
        <v>410</v>
      </c>
      <c r="Z148" s="81">
        <v>572</v>
      </c>
      <c r="AA148" s="81">
        <v>257</v>
      </c>
      <c r="AB148" s="81">
        <v>931</v>
      </c>
      <c r="AC148" s="81">
        <v>0</v>
      </c>
      <c r="AD148" s="81">
        <v>0.12312826941648106</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2002</v>
      </c>
      <c r="B149" s="80">
        <v>144</v>
      </c>
      <c r="C149" s="80">
        <v>8</v>
      </c>
      <c r="D149" s="80">
        <v>9</v>
      </c>
      <c r="E149" s="80">
        <v>2011</v>
      </c>
      <c r="F149" s="80" t="s">
        <v>87</v>
      </c>
      <c r="G149" s="80" t="s">
        <v>1994</v>
      </c>
      <c r="H149" s="80" t="s">
        <v>1995</v>
      </c>
      <c r="I149" s="177"/>
      <c r="J149" s="81">
        <v>0</v>
      </c>
      <c r="K149" s="81">
        <v>8.3507092060506286E-2</v>
      </c>
      <c r="L149" s="81">
        <v>1.9650181411149288</v>
      </c>
      <c r="M149" s="81">
        <v>2.5407700437206562</v>
      </c>
      <c r="N149" s="81">
        <v>1.715794411930186</v>
      </c>
      <c r="O149" s="81">
        <v>1.0811184811608288</v>
      </c>
      <c r="P149" s="81">
        <v>1.2222689984188118</v>
      </c>
      <c r="Q149" s="81">
        <v>6.3230662509754801E-2</v>
      </c>
      <c r="R149" s="81">
        <v>0</v>
      </c>
      <c r="S149" s="81">
        <v>0.1335937006700112</v>
      </c>
      <c r="T149" s="82"/>
      <c r="U149" s="81">
        <v>0</v>
      </c>
      <c r="V149" s="81">
        <v>30</v>
      </c>
      <c r="W149" s="81">
        <v>54</v>
      </c>
      <c r="X149" s="81">
        <v>451</v>
      </c>
      <c r="Y149" s="81">
        <v>399</v>
      </c>
      <c r="Z149" s="81">
        <v>561</v>
      </c>
      <c r="AA149" s="81">
        <v>247</v>
      </c>
      <c r="AB149" s="81">
        <v>901</v>
      </c>
      <c r="AC149" s="81">
        <v>0</v>
      </c>
      <c r="AD149" s="81">
        <v>0.1335937006700112</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2003</v>
      </c>
      <c r="B150" s="80">
        <v>145</v>
      </c>
      <c r="C150" s="80">
        <v>9</v>
      </c>
      <c r="D150" s="80">
        <v>9</v>
      </c>
      <c r="E150" s="80">
        <v>2012</v>
      </c>
      <c r="F150" s="80" t="s">
        <v>88</v>
      </c>
      <c r="G150" s="80" t="s">
        <v>1994</v>
      </c>
      <c r="H150" s="80" t="s">
        <v>1995</v>
      </c>
      <c r="I150" s="177"/>
      <c r="J150" s="81">
        <v>0</v>
      </c>
      <c r="K150" s="81">
        <v>7.5375715711592864E-2</v>
      </c>
      <c r="L150" s="81">
        <v>1.9979572672938357</v>
      </c>
      <c r="M150" s="81">
        <v>2.2874777712432741</v>
      </c>
      <c r="N150" s="81">
        <v>1.645255880330128</v>
      </c>
      <c r="O150" s="81">
        <v>1.0706989896466479</v>
      </c>
      <c r="P150" s="81">
        <v>1.2192700257717979</v>
      </c>
      <c r="Q150" s="81">
        <v>6.770739166873542E-2</v>
      </c>
      <c r="R150" s="81">
        <v>0</v>
      </c>
      <c r="S150" s="81">
        <v>0.11300558293219319</v>
      </c>
      <c r="T150" s="82"/>
      <c r="U150" s="81">
        <v>0</v>
      </c>
      <c r="V150" s="81">
        <v>30</v>
      </c>
      <c r="W150" s="81">
        <v>54</v>
      </c>
      <c r="X150" s="81">
        <v>451</v>
      </c>
      <c r="Y150" s="81">
        <v>395</v>
      </c>
      <c r="Z150" s="81">
        <v>560</v>
      </c>
      <c r="AA150" s="81">
        <v>245</v>
      </c>
      <c r="AB150" s="81">
        <v>888</v>
      </c>
      <c r="AC150" s="81">
        <v>0</v>
      </c>
      <c r="AD150" s="81">
        <v>0.11300558293219319</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2004</v>
      </c>
      <c r="B151" s="80">
        <v>146</v>
      </c>
      <c r="C151" s="80">
        <v>10</v>
      </c>
      <c r="D151" s="80">
        <v>9</v>
      </c>
      <c r="E151" s="80">
        <v>2013</v>
      </c>
      <c r="F151" s="80" t="s">
        <v>89</v>
      </c>
      <c r="G151" s="80" t="s">
        <v>1994</v>
      </c>
      <c r="H151" s="80" t="s">
        <v>1995</v>
      </c>
      <c r="I151" s="177"/>
      <c r="J151" s="81">
        <v>0</v>
      </c>
      <c r="K151" s="81">
        <v>6.200294383202954E-2</v>
      </c>
      <c r="L151" s="81">
        <v>2.0309961279629167</v>
      </c>
      <c r="M151" s="81">
        <v>2.2051712955291203</v>
      </c>
      <c r="N151" s="81">
        <v>1.7876042664401584</v>
      </c>
      <c r="O151" s="81">
        <v>1.0285979096135787</v>
      </c>
      <c r="P151" s="81">
        <v>1.183901194566165</v>
      </c>
      <c r="Q151" s="81">
        <v>6.7145195167562302E-2</v>
      </c>
      <c r="R151" s="81">
        <v>0</v>
      </c>
      <c r="S151" s="81">
        <v>0.14190838453586652</v>
      </c>
      <c r="T151" s="82"/>
      <c r="U151" s="81">
        <v>0</v>
      </c>
      <c r="V151" s="81">
        <v>30</v>
      </c>
      <c r="W151" s="81">
        <v>54</v>
      </c>
      <c r="X151" s="81">
        <v>451</v>
      </c>
      <c r="Y151" s="81">
        <v>401</v>
      </c>
      <c r="Z151" s="81">
        <v>562</v>
      </c>
      <c r="AA151" s="81">
        <v>237</v>
      </c>
      <c r="AB151" s="81">
        <v>868</v>
      </c>
      <c r="AC151" s="81">
        <v>0</v>
      </c>
      <c r="AD151" s="81">
        <v>0.14190838453586652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2005</v>
      </c>
      <c r="B152" s="80">
        <v>147</v>
      </c>
      <c r="C152" s="80">
        <v>11</v>
      </c>
      <c r="D152" s="80">
        <v>9</v>
      </c>
      <c r="E152" s="80">
        <v>2014</v>
      </c>
      <c r="F152" s="80" t="s">
        <v>90</v>
      </c>
      <c r="G152" s="80" t="s">
        <v>1994</v>
      </c>
      <c r="H152" s="80" t="s">
        <v>1995</v>
      </c>
      <c r="I152" s="177"/>
      <c r="J152" s="81">
        <v>0</v>
      </c>
      <c r="K152" s="81">
        <v>5.5821440367058481E-2</v>
      </c>
      <c r="L152" s="81">
        <v>1.3542948021273391</v>
      </c>
      <c r="M152" s="81">
        <v>1.8010294587337574</v>
      </c>
      <c r="N152" s="81">
        <v>1.7987255250452219</v>
      </c>
      <c r="O152" s="81">
        <v>0.98184355163902948</v>
      </c>
      <c r="P152" s="81">
        <v>1.2051228001574463</v>
      </c>
      <c r="Q152" s="81">
        <v>6.36063650164677E-2</v>
      </c>
      <c r="R152" s="81">
        <v>0</v>
      </c>
      <c r="S152" s="81">
        <v>0.15059326423522448</v>
      </c>
      <c r="T152" s="82"/>
      <c r="U152" s="81">
        <v>0</v>
      </c>
      <c r="V152" s="81">
        <v>23</v>
      </c>
      <c r="W152" s="81">
        <v>50</v>
      </c>
      <c r="X152" s="81">
        <v>370</v>
      </c>
      <c r="Y152" s="81">
        <v>407</v>
      </c>
      <c r="Z152" s="81">
        <v>565</v>
      </c>
      <c r="AA152" s="81">
        <v>240</v>
      </c>
      <c r="AB152" s="81">
        <v>857</v>
      </c>
      <c r="AC152" s="81">
        <v>0</v>
      </c>
      <c r="AD152" s="81">
        <v>0.15059326423522448</v>
      </c>
      <c r="AE152" s="82"/>
      <c r="AF152" s="81">
        <v>0</v>
      </c>
      <c r="AG152" s="81">
        <v>46008.203242860814</v>
      </c>
      <c r="AH152" s="81">
        <v>346266.55536399578</v>
      </c>
      <c r="AI152" s="81">
        <v>2239152.7233972987</v>
      </c>
      <c r="AJ152" s="81">
        <v>2234199.0972512914</v>
      </c>
      <c r="AK152" s="81">
        <v>0</v>
      </c>
      <c r="AL152" s="81">
        <v>0</v>
      </c>
      <c r="AM152" s="81">
        <v>117653.29366477283</v>
      </c>
      <c r="AN152" s="81">
        <v>0</v>
      </c>
      <c r="AO152" s="81">
        <v>0</v>
      </c>
      <c r="AP152" s="82"/>
      <c r="AQ152" s="81">
        <v>6</v>
      </c>
      <c r="AR152" s="81">
        <v>1</v>
      </c>
      <c r="AS152" s="81">
        <v>0</v>
      </c>
      <c r="AT152" s="81">
        <v>0</v>
      </c>
      <c r="AU152" s="81">
        <v>0</v>
      </c>
      <c r="AV152" s="81">
        <v>0</v>
      </c>
      <c r="AW152" s="81" t="s">
        <v>564</v>
      </c>
      <c r="AX152" s="82"/>
      <c r="AY152" s="81">
        <v>29.9</v>
      </c>
      <c r="AZ152" s="81">
        <v>49</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2006</v>
      </c>
      <c r="B153" s="80">
        <v>148</v>
      </c>
      <c r="C153" s="80">
        <v>12</v>
      </c>
      <c r="D153" s="80">
        <v>9</v>
      </c>
      <c r="E153" s="80">
        <v>2015</v>
      </c>
      <c r="F153" s="80" t="s">
        <v>91</v>
      </c>
      <c r="G153" s="80" t="s">
        <v>1994</v>
      </c>
      <c r="H153" s="80" t="s">
        <v>1995</v>
      </c>
      <c r="I153" s="177"/>
      <c r="J153" s="81">
        <v>0</v>
      </c>
      <c r="K153" s="81">
        <v>5.1947354274209545E-2</v>
      </c>
      <c r="L153" s="81">
        <v>1.4610789993873337</v>
      </c>
      <c r="M153" s="81">
        <v>1.9199857228132831</v>
      </c>
      <c r="N153" s="81">
        <v>1.5227327197327087</v>
      </c>
      <c r="O153" s="81">
        <v>0.96042564695601229</v>
      </c>
      <c r="P153" s="81">
        <v>1.1708939398466949</v>
      </c>
      <c r="Q153" s="81">
        <v>6.1104953782111469E-2</v>
      </c>
      <c r="R153" s="81">
        <v>0</v>
      </c>
      <c r="S153" s="81">
        <v>0.15265460745169793</v>
      </c>
      <c r="T153" s="82"/>
      <c r="U153" s="81">
        <v>0</v>
      </c>
      <c r="V153" s="81">
        <v>23</v>
      </c>
      <c r="W153" s="81">
        <v>50</v>
      </c>
      <c r="X153" s="81">
        <v>370</v>
      </c>
      <c r="Y153" s="81">
        <v>402</v>
      </c>
      <c r="Z153" s="81">
        <v>558</v>
      </c>
      <c r="AA153" s="81">
        <v>233</v>
      </c>
      <c r="AB153" s="81">
        <v>841</v>
      </c>
      <c r="AC153" s="81">
        <v>0</v>
      </c>
      <c r="AD153" s="81">
        <v>0.15265460745169793</v>
      </c>
      <c r="AE153" s="82"/>
      <c r="AF153" s="81">
        <v>0</v>
      </c>
      <c r="AG153" s="81">
        <v>39938.131797104899</v>
      </c>
      <c r="AH153" s="81">
        <v>307255.70376532257</v>
      </c>
      <c r="AI153" s="81">
        <v>2402790.033267566</v>
      </c>
      <c r="AJ153" s="81">
        <v>1908794.4496461919</v>
      </c>
      <c r="AK153" s="81">
        <v>0</v>
      </c>
      <c r="AL153" s="81">
        <v>0</v>
      </c>
      <c r="AM153" s="81">
        <v>115255.52213768545</v>
      </c>
      <c r="AN153" s="81">
        <v>0</v>
      </c>
      <c r="AO153" s="81">
        <v>0</v>
      </c>
      <c r="AP153" s="82"/>
      <c r="AQ153" s="81">
        <v>8</v>
      </c>
      <c r="AR153" s="81">
        <v>1</v>
      </c>
      <c r="AS153" s="81">
        <v>0</v>
      </c>
      <c r="AT153" s="81">
        <v>0</v>
      </c>
      <c r="AU153" s="81">
        <v>0</v>
      </c>
      <c r="AV153" s="81">
        <v>0</v>
      </c>
      <c r="AW153" s="81" t="s">
        <v>564</v>
      </c>
      <c r="AX153" s="82"/>
      <c r="AY153" s="81">
        <v>42.8</v>
      </c>
      <c r="AZ153" s="81">
        <v>49</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2007</v>
      </c>
      <c r="B154" s="80">
        <v>149</v>
      </c>
      <c r="C154" s="80">
        <v>13</v>
      </c>
      <c r="D154" s="80">
        <v>9</v>
      </c>
      <c r="E154" s="80">
        <v>2016</v>
      </c>
      <c r="F154" s="80" t="s">
        <v>92</v>
      </c>
      <c r="G154" s="80" t="s">
        <v>1994</v>
      </c>
      <c r="H154" s="80" t="s">
        <v>1995</v>
      </c>
      <c r="I154" s="177"/>
      <c r="J154" s="81">
        <v>0</v>
      </c>
      <c r="K154" s="81">
        <v>5.2259515237069565E-2</v>
      </c>
      <c r="L154" s="81">
        <v>1.4041372166636228</v>
      </c>
      <c r="M154" s="81">
        <v>1.5520902719350556</v>
      </c>
      <c r="N154" s="81">
        <v>1.5768090308868714</v>
      </c>
      <c r="O154" s="81">
        <v>0.95046306092501054</v>
      </c>
      <c r="P154" s="81">
        <v>1.2001043177129973</v>
      </c>
      <c r="Q154" s="81">
        <v>5.69294144481527E-2</v>
      </c>
      <c r="R154" s="81">
        <v>0</v>
      </c>
      <c r="S154" s="81">
        <v>0.14434911511104695</v>
      </c>
      <c r="T154" s="82"/>
      <c r="U154" s="81">
        <v>0</v>
      </c>
      <c r="V154" s="81">
        <v>23</v>
      </c>
      <c r="W154" s="81">
        <v>50</v>
      </c>
      <c r="X154" s="81">
        <v>370</v>
      </c>
      <c r="Y154" s="81">
        <v>391</v>
      </c>
      <c r="Z154" s="81">
        <v>559</v>
      </c>
      <c r="AA154" s="81">
        <v>247</v>
      </c>
      <c r="AB154" s="81">
        <v>806</v>
      </c>
      <c r="AC154" s="81">
        <v>0</v>
      </c>
      <c r="AD154" s="81">
        <v>0.14434911511104689</v>
      </c>
      <c r="AE154" s="82"/>
      <c r="AF154" s="81">
        <v>0</v>
      </c>
      <c r="AG154" s="81">
        <v>38618.2993863804</v>
      </c>
      <c r="AH154" s="81">
        <v>229313.70552977949</v>
      </c>
      <c r="AI154" s="81">
        <v>2337518.7017160929</v>
      </c>
      <c r="AJ154" s="81">
        <v>1943654.0444491699</v>
      </c>
      <c r="AK154" s="81">
        <v>0</v>
      </c>
      <c r="AL154" s="81">
        <v>0</v>
      </c>
      <c r="AM154" s="81">
        <v>110544.7346990612</v>
      </c>
      <c r="AN154" s="81">
        <v>0</v>
      </c>
      <c r="AO154" s="81">
        <v>0</v>
      </c>
      <c r="AP154" s="82"/>
      <c r="AQ154" s="81">
        <v>10</v>
      </c>
      <c r="AR154" s="81">
        <v>2</v>
      </c>
      <c r="AS154" s="81">
        <v>0</v>
      </c>
      <c r="AT154" s="81">
        <v>0</v>
      </c>
      <c r="AU154" s="81">
        <v>0</v>
      </c>
      <c r="AV154" s="81">
        <v>0</v>
      </c>
      <c r="AW154" s="81" t="s">
        <v>564</v>
      </c>
      <c r="AX154" s="82"/>
      <c r="AY154" s="81">
        <v>62</v>
      </c>
      <c r="AZ154" s="81">
        <v>59</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2008</v>
      </c>
      <c r="B155" s="80">
        <v>150</v>
      </c>
      <c r="C155" s="80">
        <v>14</v>
      </c>
      <c r="D155" s="80">
        <v>9</v>
      </c>
      <c r="E155" s="80">
        <v>2017</v>
      </c>
      <c r="F155" s="80" t="s">
        <v>71</v>
      </c>
      <c r="G155" s="80" t="s">
        <v>1994</v>
      </c>
      <c r="H155" s="80" t="s">
        <v>1995</v>
      </c>
      <c r="I155" s="177"/>
      <c r="J155" s="81">
        <v>0</v>
      </c>
      <c r="K155" s="81">
        <v>5.1537184132291691E-2</v>
      </c>
      <c r="L155" s="81">
        <v>1.3808072436481509</v>
      </c>
      <c r="M155" s="81">
        <v>1.4744821475301575</v>
      </c>
      <c r="N155" s="81">
        <v>1.620386174906443</v>
      </c>
      <c r="O155" s="81">
        <v>0.91321065758580156</v>
      </c>
      <c r="P155" s="81">
        <v>1.2407815220580041</v>
      </c>
      <c r="Q155" s="81">
        <v>5.3137912597319863E-2</v>
      </c>
      <c r="R155" s="81">
        <v>0</v>
      </c>
      <c r="S155" s="81">
        <v>0.13331040385272161</v>
      </c>
      <c r="T155" s="82"/>
      <c r="U155" s="81">
        <v>0</v>
      </c>
      <c r="V155" s="81">
        <v>23</v>
      </c>
      <c r="W155" s="81">
        <v>50</v>
      </c>
      <c r="X155" s="81">
        <v>370</v>
      </c>
      <c r="Y155" s="81">
        <v>390</v>
      </c>
      <c r="Z155" s="81">
        <v>546</v>
      </c>
      <c r="AA155" s="81">
        <v>257</v>
      </c>
      <c r="AB155" s="81">
        <v>778</v>
      </c>
      <c r="AC155" s="81">
        <v>0</v>
      </c>
      <c r="AD155" s="81">
        <v>0.13331040385272161</v>
      </c>
      <c r="AE155" s="82"/>
      <c r="AF155" s="81">
        <v>0</v>
      </c>
      <c r="AG155" s="81">
        <v>38514.764077338346</v>
      </c>
      <c r="AH155" s="81">
        <v>295744.22063789482</v>
      </c>
      <c r="AI155" s="81">
        <v>2315278.8663220298</v>
      </c>
      <c r="AJ155" s="81">
        <v>1913799.8014082001</v>
      </c>
      <c r="AK155" s="81">
        <v>0</v>
      </c>
      <c r="AL155" s="81">
        <v>0</v>
      </c>
      <c r="AM155" s="81">
        <v>106871.4343324838</v>
      </c>
      <c r="AN155" s="81">
        <v>0</v>
      </c>
      <c r="AO155" s="81">
        <v>0</v>
      </c>
      <c r="AP155" s="82"/>
      <c r="AQ155" s="81">
        <v>10</v>
      </c>
      <c r="AR155" s="81">
        <v>2</v>
      </c>
      <c r="AS155" s="81">
        <v>0</v>
      </c>
      <c r="AT155" s="81">
        <v>0</v>
      </c>
      <c r="AU155" s="81">
        <v>0</v>
      </c>
      <c r="AV155" s="81">
        <v>0</v>
      </c>
      <c r="AW155" s="81" t="s">
        <v>564</v>
      </c>
      <c r="AX155" s="82"/>
      <c r="AY155" s="81">
        <v>62</v>
      </c>
      <c r="AZ155" s="81">
        <v>59</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2009</v>
      </c>
      <c r="B156" s="80">
        <v>151</v>
      </c>
      <c r="C156" s="80">
        <v>15</v>
      </c>
      <c r="D156" s="80">
        <v>9</v>
      </c>
      <c r="E156" s="80">
        <v>2018</v>
      </c>
      <c r="F156" s="80" t="s">
        <v>93</v>
      </c>
      <c r="G156" s="80" t="s">
        <v>1994</v>
      </c>
      <c r="H156" s="80" t="s">
        <v>1995</v>
      </c>
      <c r="I156" s="177"/>
      <c r="J156" s="81">
        <v>0</v>
      </c>
      <c r="K156" s="81">
        <v>4.8360255675385523E-2</v>
      </c>
      <c r="L156" s="81">
        <v>1.2378929070963485</v>
      </c>
      <c r="M156" s="81">
        <v>1.4349920167974903</v>
      </c>
      <c r="N156" s="81">
        <v>1.5423167340093065</v>
      </c>
      <c r="O156" s="81">
        <v>0.87964218751863088</v>
      </c>
      <c r="P156" s="81">
        <v>1.1901914069321682</v>
      </c>
      <c r="Q156" s="81">
        <v>4.8231848640995091E-2</v>
      </c>
      <c r="R156" s="81">
        <v>0</v>
      </c>
      <c r="S156" s="81">
        <v>0.12471063478496126</v>
      </c>
      <c r="T156" s="82"/>
      <c r="U156" s="81">
        <v>0</v>
      </c>
      <c r="V156" s="81">
        <v>23</v>
      </c>
      <c r="W156" s="81">
        <v>50</v>
      </c>
      <c r="X156" s="81">
        <v>370</v>
      </c>
      <c r="Y156" s="81">
        <v>383</v>
      </c>
      <c r="Z156" s="81">
        <v>536</v>
      </c>
      <c r="AA156" s="81">
        <v>249</v>
      </c>
      <c r="AB156" s="81">
        <v>761</v>
      </c>
      <c r="AC156" s="81">
        <v>0</v>
      </c>
      <c r="AD156" s="81">
        <v>0.12471063478496131</v>
      </c>
      <c r="AE156" s="82"/>
      <c r="AF156" s="81">
        <v>0</v>
      </c>
      <c r="AG156" s="81">
        <v>34212.433050692227</v>
      </c>
      <c r="AH156" s="81">
        <v>279456.68317348592</v>
      </c>
      <c r="AI156" s="81">
        <v>2211508.4172986331</v>
      </c>
      <c r="AJ156" s="81">
        <v>1875120.906466089</v>
      </c>
      <c r="AK156" s="81">
        <v>0</v>
      </c>
      <c r="AL156" s="81">
        <v>0</v>
      </c>
      <c r="AM156" s="81">
        <v>104752.4952515648</v>
      </c>
      <c r="AN156" s="81">
        <v>0</v>
      </c>
      <c r="AO156" s="81">
        <v>0</v>
      </c>
      <c r="AP156" s="82"/>
      <c r="AQ156" s="81">
        <v>10</v>
      </c>
      <c r="AR156" s="81">
        <v>2</v>
      </c>
      <c r="AS156" s="81">
        <v>0</v>
      </c>
      <c r="AT156" s="81">
        <v>0</v>
      </c>
      <c r="AU156" s="81">
        <v>0</v>
      </c>
      <c r="AV156" s="81">
        <v>0</v>
      </c>
      <c r="AW156" s="81" t="s">
        <v>564</v>
      </c>
      <c r="AX156" s="82"/>
      <c r="AY156" s="81">
        <v>61.9</v>
      </c>
      <c r="AZ156" s="81">
        <v>59</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2010</v>
      </c>
      <c r="B157" s="80">
        <v>152</v>
      </c>
      <c r="C157" s="80">
        <v>16</v>
      </c>
      <c r="D157" s="80">
        <v>9</v>
      </c>
      <c r="E157" s="80">
        <v>2019</v>
      </c>
      <c r="F157" s="80" t="s">
        <v>73</v>
      </c>
      <c r="G157" s="80" t="s">
        <v>1994</v>
      </c>
      <c r="H157" s="80" t="s">
        <v>1995</v>
      </c>
      <c r="I157" s="177"/>
      <c r="J157" s="81">
        <v>0</v>
      </c>
      <c r="K157" s="81">
        <v>4.3897510433882833E-2</v>
      </c>
      <c r="L157" s="81">
        <v>1.2446310477621358</v>
      </c>
      <c r="M157" s="81">
        <v>1.374157416822317</v>
      </c>
      <c r="N157" s="81">
        <v>1.3331887374918314</v>
      </c>
      <c r="O157" s="81">
        <v>0.85294178047081615</v>
      </c>
      <c r="P157" s="81">
        <v>1.1076638415900646</v>
      </c>
      <c r="Q157" s="81">
        <v>4.5479378171623445E-2</v>
      </c>
      <c r="R157" s="81">
        <v>0</v>
      </c>
      <c r="S157" s="81">
        <v>0.15634270483563426</v>
      </c>
      <c r="T157" s="82"/>
      <c r="U157" s="81">
        <v>0</v>
      </c>
      <c r="V157" s="81">
        <v>23</v>
      </c>
      <c r="W157" s="81">
        <v>50</v>
      </c>
      <c r="X157" s="81">
        <v>370</v>
      </c>
      <c r="Y157" s="81">
        <v>373</v>
      </c>
      <c r="Z157" s="81">
        <v>534</v>
      </c>
      <c r="AA157" s="81">
        <v>230</v>
      </c>
      <c r="AB157" s="81">
        <v>737</v>
      </c>
      <c r="AC157" s="81">
        <v>0</v>
      </c>
      <c r="AD157" s="81">
        <v>0.15634270483563431</v>
      </c>
      <c r="AE157" s="82"/>
      <c r="AF157" s="81">
        <v>0</v>
      </c>
      <c r="AG157" s="81">
        <v>33126.697841873764</v>
      </c>
      <c r="AH157" s="81">
        <v>295176.77043744468</v>
      </c>
      <c r="AI157" s="81">
        <v>2266242.4136062972</v>
      </c>
      <c r="AJ157" s="81">
        <v>1684250.5233824404</v>
      </c>
      <c r="AK157" s="81">
        <v>0</v>
      </c>
      <c r="AL157" s="81">
        <v>0</v>
      </c>
      <c r="AM157" s="81">
        <v>100373.85186697045</v>
      </c>
      <c r="AN157" s="81">
        <v>0</v>
      </c>
      <c r="AO157" s="81">
        <v>0</v>
      </c>
      <c r="AP157" s="82"/>
      <c r="AQ157" s="81">
        <v>11</v>
      </c>
      <c r="AR157" s="81">
        <v>3</v>
      </c>
      <c r="AS157" s="81">
        <v>0</v>
      </c>
      <c r="AT157" s="81">
        <v>0</v>
      </c>
      <c r="AU157" s="81">
        <v>0</v>
      </c>
      <c r="AV157" s="81">
        <v>0</v>
      </c>
      <c r="AW157" s="81" t="s">
        <v>564</v>
      </c>
      <c r="AX157" s="82"/>
      <c r="AY157" s="81">
        <v>67.899999999999991</v>
      </c>
      <c r="AZ157" s="81">
        <v>108.5</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2011</v>
      </c>
      <c r="B158" s="80">
        <v>153</v>
      </c>
      <c r="C158" s="80">
        <v>17</v>
      </c>
      <c r="D158" s="80">
        <v>9</v>
      </c>
      <c r="E158" s="80">
        <v>2020</v>
      </c>
      <c r="F158" s="80" t="s">
        <v>218</v>
      </c>
      <c r="G158" s="174" t="s">
        <v>1994</v>
      </c>
      <c r="H158" s="80" t="s">
        <v>1995</v>
      </c>
      <c r="I158" s="177"/>
      <c r="J158" s="81">
        <v>0</v>
      </c>
      <c r="K158" s="81">
        <v>3.0540074213602809E-2</v>
      </c>
      <c r="L158" s="81">
        <v>1.7347342730458981</v>
      </c>
      <c r="M158" s="81">
        <v>0.87909456901284466</v>
      </c>
      <c r="N158" s="81">
        <v>1.3490436524546598</v>
      </c>
      <c r="O158" s="81">
        <v>0.70391524194779387</v>
      </c>
      <c r="P158" s="81">
        <v>1.1214442648961638</v>
      </c>
      <c r="Q158" s="81">
        <v>4.3161041210208972E-2</v>
      </c>
      <c r="R158" s="81">
        <v>0</v>
      </c>
      <c r="S158" s="81">
        <v>0.1529787910772879</v>
      </c>
      <c r="T158" s="82"/>
      <c r="U158" s="81">
        <v>0</v>
      </c>
      <c r="V158" s="81">
        <v>14</v>
      </c>
      <c r="W158" s="81">
        <v>78</v>
      </c>
      <c r="X158" s="81">
        <v>263</v>
      </c>
      <c r="Y158" s="81">
        <v>385</v>
      </c>
      <c r="Z158" s="81">
        <v>503</v>
      </c>
      <c r="AA158" s="81">
        <v>253</v>
      </c>
      <c r="AB158" s="81">
        <v>732</v>
      </c>
      <c r="AC158" s="81">
        <v>0</v>
      </c>
      <c r="AD158" s="81">
        <v>0.1529787910772879</v>
      </c>
      <c r="AE158" s="82"/>
      <c r="AF158" s="81">
        <v>0</v>
      </c>
      <c r="AG158" s="81">
        <v>22021.819618140365</v>
      </c>
      <c r="AH158" s="81">
        <v>446368.12050038652</v>
      </c>
      <c r="AI158" s="81">
        <v>1519684.8321158537</v>
      </c>
      <c r="AJ158" s="81">
        <v>1756661.8757380249</v>
      </c>
      <c r="AK158" s="81"/>
      <c r="AL158" s="81"/>
      <c r="AM158" s="81">
        <v>95534.132689623875</v>
      </c>
      <c r="AN158" s="81"/>
      <c r="AO158" s="81"/>
      <c r="AP158" s="82"/>
      <c r="AQ158" s="81">
        <v>12</v>
      </c>
      <c r="AR158" s="81">
        <v>3</v>
      </c>
      <c r="AS158" s="81">
        <v>0</v>
      </c>
      <c r="AT158" s="81">
        <v>0</v>
      </c>
      <c r="AU158" s="81">
        <v>0</v>
      </c>
      <c r="AV158" s="81">
        <v>0</v>
      </c>
      <c r="AW158" s="81">
        <v>0</v>
      </c>
      <c r="AX158" s="82"/>
      <c r="AY158" s="81">
        <v>71.799999999999983</v>
      </c>
      <c r="AZ158" s="81">
        <v>108.5</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2012</v>
      </c>
      <c r="B159" s="80">
        <v>153</v>
      </c>
      <c r="C159" s="80">
        <v>18</v>
      </c>
      <c r="D159" s="80">
        <v>9</v>
      </c>
      <c r="E159" s="80">
        <v>2021</v>
      </c>
      <c r="F159" s="80" t="s">
        <v>75</v>
      </c>
      <c r="G159" s="174" t="s">
        <v>1994</v>
      </c>
      <c r="H159" s="80" t="s">
        <v>1995</v>
      </c>
      <c r="I159" s="177"/>
      <c r="J159" s="81">
        <v>0</v>
      </c>
      <c r="K159" s="81">
        <v>3.2748542165141954E-2</v>
      </c>
      <c r="L159" s="81">
        <v>2.2758343429986225</v>
      </c>
      <c r="M159" s="81">
        <v>1.091988009864808</v>
      </c>
      <c r="N159" s="81">
        <v>1.3976672892850819</v>
      </c>
      <c r="O159" s="81">
        <v>0.6768262832988633</v>
      </c>
      <c r="P159" s="81">
        <v>1.1772306051511794</v>
      </c>
      <c r="Q159" s="81">
        <v>4.2545263942480788E-2</v>
      </c>
      <c r="R159" s="81">
        <v>0</v>
      </c>
      <c r="S159" s="81">
        <v>0.1264618052980423</v>
      </c>
      <c r="T159" s="82"/>
      <c r="U159" s="81">
        <v>0</v>
      </c>
      <c r="V159" s="81">
        <v>14</v>
      </c>
      <c r="W159" s="81">
        <v>78</v>
      </c>
      <c r="X159" s="81">
        <v>263</v>
      </c>
      <c r="Y159" s="81">
        <v>375</v>
      </c>
      <c r="Z159" s="81">
        <v>498</v>
      </c>
      <c r="AA159" s="81">
        <v>259</v>
      </c>
      <c r="AB159" s="81">
        <v>713</v>
      </c>
      <c r="AC159" s="81">
        <v>0</v>
      </c>
      <c r="AD159" s="81">
        <v>0.1264618052980423</v>
      </c>
      <c r="AE159" s="82"/>
      <c r="AF159" s="81">
        <v>0</v>
      </c>
      <c r="AG159" s="81">
        <v>22677.917846040476</v>
      </c>
      <c r="AH159" s="81">
        <v>534687.362686779</v>
      </c>
      <c r="AI159" s="81">
        <v>1771717.5808563484</v>
      </c>
      <c r="AJ159" s="81">
        <v>1734708.2785228998</v>
      </c>
      <c r="AK159" s="81">
        <v>0</v>
      </c>
      <c r="AL159" s="81">
        <v>0</v>
      </c>
      <c r="AM159" s="81">
        <v>93591.152006963486</v>
      </c>
      <c r="AN159" s="81">
        <v>0</v>
      </c>
      <c r="AO159" s="81">
        <v>0</v>
      </c>
      <c r="AP159" s="82"/>
      <c r="AQ159" s="81">
        <v>12</v>
      </c>
      <c r="AR159" s="81">
        <v>4</v>
      </c>
      <c r="AS159" s="81">
        <v>0</v>
      </c>
      <c r="AT159" s="81">
        <v>0</v>
      </c>
      <c r="AU159" s="81">
        <v>0</v>
      </c>
      <c r="AV159" s="81">
        <v>0</v>
      </c>
      <c r="AW159" s="81"/>
      <c r="AX159" s="82"/>
      <c r="AY159" s="81">
        <v>71.799999999999983</v>
      </c>
      <c r="AZ159" s="81">
        <v>2103.5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2013</v>
      </c>
      <c r="B160" s="80">
        <v>153</v>
      </c>
      <c r="C160" s="80">
        <v>19</v>
      </c>
      <c r="D160" s="80">
        <v>9</v>
      </c>
      <c r="E160" s="80">
        <v>2022</v>
      </c>
      <c r="F160" s="80" t="s">
        <v>568</v>
      </c>
      <c r="G160" s="80" t="s">
        <v>1994</v>
      </c>
      <c r="H160" s="80" t="s">
        <v>1995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13</v>
      </c>
      <c r="AR160" s="81">
        <v>4</v>
      </c>
      <c r="AS160" s="81">
        <v>0</v>
      </c>
      <c r="AT160" s="81">
        <v>0</v>
      </c>
      <c r="AU160" s="81">
        <v>0</v>
      </c>
      <c r="AV160" s="81">
        <v>0</v>
      </c>
      <c r="AW160" s="81"/>
      <c r="AX160" s="82"/>
      <c r="AY160" s="81">
        <v>76.899999999999991</v>
      </c>
      <c r="AZ160" s="81">
        <v>2103.5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2014</v>
      </c>
      <c r="B161" s="80">
        <v>103</v>
      </c>
      <c r="C161" s="80">
        <v>1</v>
      </c>
      <c r="D161" s="80">
        <v>7</v>
      </c>
      <c r="E161" s="80">
        <v>1990</v>
      </c>
      <c r="F161" s="80" t="s">
        <v>562</v>
      </c>
      <c r="G161" s="80" t="s">
        <v>2015</v>
      </c>
      <c r="H161" s="80" t="s">
        <v>2016</v>
      </c>
      <c r="I161" s="177"/>
      <c r="J161" s="81">
        <v>0.64996539085320892</v>
      </c>
      <c r="K161" s="81">
        <v>0.1886097816557516</v>
      </c>
      <c r="L161" s="81">
        <v>0</v>
      </c>
      <c r="M161" s="81">
        <v>0.32254289875203696</v>
      </c>
      <c r="N161" s="81">
        <v>1.6818306056096526</v>
      </c>
      <c r="O161" s="81">
        <v>1.011398426860713</v>
      </c>
      <c r="P161" s="81">
        <v>2.3186749504700916</v>
      </c>
      <c r="Q161" s="81">
        <v>7.3537548792839511E-2</v>
      </c>
      <c r="R161" s="81">
        <v>0</v>
      </c>
      <c r="S161" s="81">
        <v>6.6293142900905794E-2</v>
      </c>
      <c r="T161" s="82"/>
      <c r="U161" s="81">
        <v>96765</v>
      </c>
      <c r="V161" s="81">
        <v>55</v>
      </c>
      <c r="W161" s="81">
        <v>0</v>
      </c>
      <c r="X161" s="81">
        <v>111</v>
      </c>
      <c r="Y161" s="81">
        <v>418</v>
      </c>
      <c r="Z161" s="81">
        <v>416</v>
      </c>
      <c r="AA161" s="81">
        <v>563</v>
      </c>
      <c r="AB161" s="81">
        <v>1194</v>
      </c>
      <c r="AC161" s="81">
        <v>0</v>
      </c>
      <c r="AD161" s="81">
        <v>6.6293142900905794E-2</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2017</v>
      </c>
      <c r="B162" s="80">
        <v>104</v>
      </c>
      <c r="C162" s="80">
        <v>2</v>
      </c>
      <c r="D162" s="80">
        <v>7</v>
      </c>
      <c r="E162" s="80">
        <v>2005</v>
      </c>
      <c r="F162" s="80" t="s">
        <v>565</v>
      </c>
      <c r="G162" s="80" t="s">
        <v>2015</v>
      </c>
      <c r="H162" s="80" t="s">
        <v>2016</v>
      </c>
      <c r="I162" s="177"/>
      <c r="J162" s="81">
        <v>0</v>
      </c>
      <c r="K162" s="81">
        <v>0.10152523663846062</v>
      </c>
      <c r="L162" s="81">
        <v>0</v>
      </c>
      <c r="M162" s="81">
        <v>0.18525983201740609</v>
      </c>
      <c r="N162" s="81">
        <v>1.8837659521173833</v>
      </c>
      <c r="O162" s="81">
        <v>1.0294851813963266</v>
      </c>
      <c r="P162" s="81">
        <v>2.5344464080492473</v>
      </c>
      <c r="Q162" s="81">
        <v>5.6558210777822859E-2</v>
      </c>
      <c r="R162" s="81">
        <v>0</v>
      </c>
      <c r="S162" s="81">
        <v>0</v>
      </c>
      <c r="T162" s="82"/>
      <c r="U162" s="81">
        <v>0</v>
      </c>
      <c r="V162" s="81">
        <v>39</v>
      </c>
      <c r="W162" s="81">
        <v>0</v>
      </c>
      <c r="X162" s="81">
        <v>34</v>
      </c>
      <c r="Y162" s="81">
        <v>352</v>
      </c>
      <c r="Z162" s="81">
        <v>490</v>
      </c>
      <c r="AA162" s="81">
        <v>504</v>
      </c>
      <c r="AB162" s="81">
        <v>960</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2018</v>
      </c>
      <c r="B163" s="80">
        <v>105</v>
      </c>
      <c r="C163" s="80">
        <v>3</v>
      </c>
      <c r="D163" s="80">
        <v>7</v>
      </c>
      <c r="E163" s="80">
        <v>2006</v>
      </c>
      <c r="F163" s="80" t="s">
        <v>566</v>
      </c>
      <c r="G163" s="80" t="s">
        <v>2015</v>
      </c>
      <c r="H163" s="80" t="s">
        <v>2016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2019</v>
      </c>
      <c r="B164" s="80">
        <v>106</v>
      </c>
      <c r="C164" s="80">
        <v>4</v>
      </c>
      <c r="D164" s="80">
        <v>7</v>
      </c>
      <c r="E164" s="80">
        <v>2007</v>
      </c>
      <c r="F164" s="80" t="s">
        <v>567</v>
      </c>
      <c r="G164" s="80" t="s">
        <v>2015</v>
      </c>
      <c r="H164" s="80" t="s">
        <v>2016</v>
      </c>
      <c r="I164" s="177"/>
      <c r="J164" s="81">
        <v>0.18589975187320387</v>
      </c>
      <c r="K164" s="81">
        <v>0.12576651608698897</v>
      </c>
      <c r="L164" s="81">
        <v>0</v>
      </c>
      <c r="M164" s="81">
        <v>0.62109229553675049</v>
      </c>
      <c r="N164" s="81">
        <v>1.6160658704492603</v>
      </c>
      <c r="O164" s="81">
        <v>1.0044639430107278</v>
      </c>
      <c r="P164" s="81">
        <v>2.4255881699341977</v>
      </c>
      <c r="Q164" s="81">
        <v>5.5237601903618275E-2</v>
      </c>
      <c r="R164" s="81">
        <v>0</v>
      </c>
      <c r="S164" s="81">
        <v>0</v>
      </c>
      <c r="T164" s="82"/>
      <c r="U164" s="81">
        <v>34268</v>
      </c>
      <c r="V164" s="81">
        <v>47</v>
      </c>
      <c r="W164" s="81">
        <v>0</v>
      </c>
      <c r="X164" s="81">
        <v>133</v>
      </c>
      <c r="Y164" s="81">
        <v>344</v>
      </c>
      <c r="Z164" s="81">
        <v>497</v>
      </c>
      <c r="AA164" s="81">
        <v>475</v>
      </c>
      <c r="AB164" s="81">
        <v>888</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2020</v>
      </c>
      <c r="B165" s="80">
        <v>107</v>
      </c>
      <c r="C165" s="80">
        <v>5</v>
      </c>
      <c r="D165" s="80">
        <v>7</v>
      </c>
      <c r="E165" s="80">
        <v>2008</v>
      </c>
      <c r="F165" s="80" t="s">
        <v>84</v>
      </c>
      <c r="G165" s="80" t="s">
        <v>2015</v>
      </c>
      <c r="H165" s="80" t="s">
        <v>2016</v>
      </c>
      <c r="I165" s="177"/>
      <c r="J165" s="81">
        <v>0.10494773471220727</v>
      </c>
      <c r="K165" s="81">
        <v>9.3228913510096004E-2</v>
      </c>
      <c r="L165" s="81">
        <v>0</v>
      </c>
      <c r="M165" s="81">
        <v>0.67190007806020058</v>
      </c>
      <c r="N165" s="81">
        <v>1.4815650399616282</v>
      </c>
      <c r="O165" s="81">
        <v>0.95868930328395885</v>
      </c>
      <c r="P165" s="81">
        <v>2.3718170352151415</v>
      </c>
      <c r="Q165" s="81">
        <v>5.4161005809913107E-2</v>
      </c>
      <c r="R165" s="81">
        <v>0</v>
      </c>
      <c r="S165" s="81">
        <v>0</v>
      </c>
      <c r="T165" s="82"/>
      <c r="U165" s="81">
        <v>22449</v>
      </c>
      <c r="V165" s="81">
        <v>47</v>
      </c>
      <c r="W165" s="81">
        <v>0</v>
      </c>
      <c r="X165" s="81">
        <v>133</v>
      </c>
      <c r="Y165" s="81">
        <v>347</v>
      </c>
      <c r="Z165" s="81">
        <v>491</v>
      </c>
      <c r="AA165" s="81">
        <v>465</v>
      </c>
      <c r="AB165" s="81">
        <v>885</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2021</v>
      </c>
      <c r="B166" s="80">
        <v>108</v>
      </c>
      <c r="C166" s="80">
        <v>6</v>
      </c>
      <c r="D166" s="80">
        <v>7</v>
      </c>
      <c r="E166" s="80">
        <v>2009</v>
      </c>
      <c r="F166" s="80" t="s">
        <v>85</v>
      </c>
      <c r="G166" s="80" t="s">
        <v>2015</v>
      </c>
      <c r="H166" s="80" t="s">
        <v>2016</v>
      </c>
      <c r="I166" s="177"/>
      <c r="J166" s="81">
        <v>0.14023091756669429</v>
      </c>
      <c r="K166" s="81">
        <v>8.4877133158455118E-2</v>
      </c>
      <c r="L166" s="81">
        <v>0.1601939411566182</v>
      </c>
      <c r="M166" s="81">
        <v>0.47564395943764842</v>
      </c>
      <c r="N166" s="81">
        <v>1.4758453277773569</v>
      </c>
      <c r="O166" s="81">
        <v>0.97126860069298648</v>
      </c>
      <c r="P166" s="81">
        <v>2.2507109659056748</v>
      </c>
      <c r="Q166" s="81">
        <v>4.9261993920793945E-2</v>
      </c>
      <c r="R166" s="81">
        <v>0</v>
      </c>
      <c r="S166" s="81">
        <v>0</v>
      </c>
      <c r="T166" s="82"/>
      <c r="U166" s="81">
        <v>22283</v>
      </c>
      <c r="V166" s="81">
        <v>41</v>
      </c>
      <c r="W166" s="81">
        <v>4</v>
      </c>
      <c r="X166" s="81">
        <v>96</v>
      </c>
      <c r="Y166" s="81">
        <v>343</v>
      </c>
      <c r="Z166" s="81">
        <v>491</v>
      </c>
      <c r="AA166" s="81">
        <v>453</v>
      </c>
      <c r="AB166" s="81">
        <v>845</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2022</v>
      </c>
      <c r="B167" s="80">
        <v>109</v>
      </c>
      <c r="C167" s="80">
        <v>7</v>
      </c>
      <c r="D167" s="80">
        <v>7</v>
      </c>
      <c r="E167" s="80">
        <v>2010</v>
      </c>
      <c r="F167" s="80" t="s">
        <v>86</v>
      </c>
      <c r="G167" s="80" t="s">
        <v>2015</v>
      </c>
      <c r="H167" s="80" t="s">
        <v>2016</v>
      </c>
      <c r="I167" s="177"/>
      <c r="J167" s="81">
        <v>9.4714359120909322E-2</v>
      </c>
      <c r="K167" s="81">
        <v>9.0927915260441777E-2</v>
      </c>
      <c r="L167" s="81">
        <v>0.16313257489133451</v>
      </c>
      <c r="M167" s="81">
        <v>0.49143405909260995</v>
      </c>
      <c r="N167" s="81">
        <v>1.5432155729235779</v>
      </c>
      <c r="O167" s="81">
        <v>0.99040411678087825</v>
      </c>
      <c r="P167" s="81">
        <v>2.2574020551366187</v>
      </c>
      <c r="Q167" s="81">
        <v>5.0741622166139484E-2</v>
      </c>
      <c r="R167" s="81">
        <v>0</v>
      </c>
      <c r="S167" s="81">
        <v>0</v>
      </c>
      <c r="T167" s="82"/>
      <c r="U167" s="81">
        <v>17575</v>
      </c>
      <c r="V167" s="81">
        <v>41</v>
      </c>
      <c r="W167" s="81">
        <v>4</v>
      </c>
      <c r="X167" s="81">
        <v>96</v>
      </c>
      <c r="Y167" s="81">
        <v>337</v>
      </c>
      <c r="Z167" s="81">
        <v>503</v>
      </c>
      <c r="AA167" s="81">
        <v>443</v>
      </c>
      <c r="AB167" s="81">
        <v>834</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2023</v>
      </c>
      <c r="B168" s="80">
        <v>110</v>
      </c>
      <c r="C168" s="80">
        <v>8</v>
      </c>
      <c r="D168" s="80">
        <v>7</v>
      </c>
      <c r="E168" s="80">
        <v>2011</v>
      </c>
      <c r="F168" s="80" t="s">
        <v>87</v>
      </c>
      <c r="G168" s="80" t="s">
        <v>2015</v>
      </c>
      <c r="H168" s="80" t="s">
        <v>2016</v>
      </c>
      <c r="I168" s="177"/>
      <c r="J168" s="81">
        <v>7.8025303477851179E-2</v>
      </c>
      <c r="K168" s="81">
        <v>0.11412635914935859</v>
      </c>
      <c r="L168" s="81">
        <v>0.1455568993418466</v>
      </c>
      <c r="M168" s="81">
        <v>0.54082910021548325</v>
      </c>
      <c r="N168" s="81">
        <v>1.4405792681619356</v>
      </c>
      <c r="O168" s="81">
        <v>0.98283498287348059</v>
      </c>
      <c r="P168" s="81">
        <v>2.211960495114206</v>
      </c>
      <c r="Q168" s="81">
        <v>5.7195327353440795E-2</v>
      </c>
      <c r="R168" s="81">
        <v>0</v>
      </c>
      <c r="S168" s="81">
        <v>0</v>
      </c>
      <c r="T168" s="82"/>
      <c r="U168" s="81">
        <v>13729</v>
      </c>
      <c r="V168" s="81">
        <v>41</v>
      </c>
      <c r="W168" s="81">
        <v>4</v>
      </c>
      <c r="X168" s="81">
        <v>96</v>
      </c>
      <c r="Y168" s="81">
        <v>335</v>
      </c>
      <c r="Z168" s="81">
        <v>510</v>
      </c>
      <c r="AA168" s="81">
        <v>447</v>
      </c>
      <c r="AB168" s="81">
        <v>815</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2024</v>
      </c>
      <c r="B169" s="80">
        <v>111</v>
      </c>
      <c r="C169" s="80">
        <v>9</v>
      </c>
      <c r="D169" s="80">
        <v>7</v>
      </c>
      <c r="E169" s="80">
        <v>2012</v>
      </c>
      <c r="F169" s="80" t="s">
        <v>88</v>
      </c>
      <c r="G169" s="80" t="s">
        <v>2015</v>
      </c>
      <c r="H169" s="80" t="s">
        <v>2016</v>
      </c>
      <c r="I169" s="177"/>
      <c r="J169" s="81">
        <v>0</v>
      </c>
      <c r="K169" s="81">
        <v>0.10301347813917691</v>
      </c>
      <c r="L169" s="81">
        <v>0.1479968346143582</v>
      </c>
      <c r="M169" s="81">
        <v>0.48691322846863483</v>
      </c>
      <c r="N169" s="81">
        <v>1.4953085089582683</v>
      </c>
      <c r="O169" s="81">
        <v>0.9884846029416372</v>
      </c>
      <c r="P169" s="81">
        <v>2.1747795969888806</v>
      </c>
      <c r="Q169" s="81">
        <v>6.3208814970024396E-2</v>
      </c>
      <c r="R169" s="81">
        <v>0</v>
      </c>
      <c r="S169" s="81">
        <v>0</v>
      </c>
      <c r="T169" s="82"/>
      <c r="U169" s="81">
        <v>0</v>
      </c>
      <c r="V169" s="81">
        <v>41</v>
      </c>
      <c r="W169" s="81">
        <v>4</v>
      </c>
      <c r="X169" s="81">
        <v>96</v>
      </c>
      <c r="Y169" s="81">
        <v>359</v>
      </c>
      <c r="Z169" s="81">
        <v>517</v>
      </c>
      <c r="AA169" s="81">
        <v>437</v>
      </c>
      <c r="AB169" s="81">
        <v>829</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2025</v>
      </c>
      <c r="B170" s="80">
        <v>112</v>
      </c>
      <c r="C170" s="80">
        <v>10</v>
      </c>
      <c r="D170" s="80">
        <v>7</v>
      </c>
      <c r="E170" s="80">
        <v>2013</v>
      </c>
      <c r="F170" s="80" t="s">
        <v>89</v>
      </c>
      <c r="G170" s="80" t="s">
        <v>2015</v>
      </c>
      <c r="H170" s="80" t="s">
        <v>2016</v>
      </c>
      <c r="I170" s="177"/>
      <c r="J170" s="81">
        <v>0</v>
      </c>
      <c r="K170" s="81">
        <v>8.4737356570440375E-2</v>
      </c>
      <c r="L170" s="81">
        <v>0.15044415762688271</v>
      </c>
      <c r="M170" s="81">
        <v>0.46939344649843806</v>
      </c>
      <c r="N170" s="81">
        <v>1.5691688323863733</v>
      </c>
      <c r="O170" s="81">
        <v>0.951727603201176</v>
      </c>
      <c r="P170" s="81">
        <v>2.1729832052163784</v>
      </c>
      <c r="Q170" s="81">
        <v>6.3045315739128208E-2</v>
      </c>
      <c r="R170" s="81">
        <v>0</v>
      </c>
      <c r="S170" s="81">
        <v>0</v>
      </c>
      <c r="T170" s="82"/>
      <c r="U170" s="81">
        <v>0</v>
      </c>
      <c r="V170" s="81">
        <v>41</v>
      </c>
      <c r="W170" s="81">
        <v>4</v>
      </c>
      <c r="X170" s="81">
        <v>96</v>
      </c>
      <c r="Y170" s="81">
        <v>352</v>
      </c>
      <c r="Z170" s="81">
        <v>520</v>
      </c>
      <c r="AA170" s="81">
        <v>435</v>
      </c>
      <c r="AB170" s="81">
        <v>815</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2026</v>
      </c>
      <c r="B171" s="80">
        <v>113</v>
      </c>
      <c r="C171" s="80">
        <v>11</v>
      </c>
      <c r="D171" s="80">
        <v>7</v>
      </c>
      <c r="E171" s="80">
        <v>2014</v>
      </c>
      <c r="F171" s="80" t="s">
        <v>90</v>
      </c>
      <c r="G171" s="80" t="s">
        <v>2015</v>
      </c>
      <c r="H171" s="80" t="s">
        <v>2016</v>
      </c>
      <c r="I171" s="177"/>
      <c r="J171" s="81">
        <v>0</v>
      </c>
      <c r="K171" s="81">
        <v>8.0091631830996948E-2</v>
      </c>
      <c r="L171" s="81">
        <v>2.7085896042546784E-2</v>
      </c>
      <c r="M171" s="81">
        <v>0.4575588354620897</v>
      </c>
      <c r="N171" s="81">
        <v>1.5379766160091823</v>
      </c>
      <c r="O171" s="81">
        <v>0.92102138472333739</v>
      </c>
      <c r="P171" s="81">
        <v>2.2495625602939002</v>
      </c>
      <c r="Q171" s="81">
        <v>5.9227397063175299E-2</v>
      </c>
      <c r="R171" s="81">
        <v>0</v>
      </c>
      <c r="S171" s="81">
        <v>0</v>
      </c>
      <c r="T171" s="82"/>
      <c r="U171" s="81">
        <v>0</v>
      </c>
      <c r="V171" s="81">
        <v>33</v>
      </c>
      <c r="W171" s="81">
        <v>1</v>
      </c>
      <c r="X171" s="81">
        <v>94</v>
      </c>
      <c r="Y171" s="81">
        <v>348</v>
      </c>
      <c r="Z171" s="81">
        <v>530</v>
      </c>
      <c r="AA171" s="81">
        <v>448</v>
      </c>
      <c r="AB171" s="81">
        <v>798</v>
      </c>
      <c r="AC171" s="81">
        <v>0</v>
      </c>
      <c r="AD171" s="81">
        <v>0</v>
      </c>
      <c r="AE171" s="82"/>
      <c r="AF171" s="81">
        <v>0</v>
      </c>
      <c r="AG171" s="81">
        <v>66011.769870191609</v>
      </c>
      <c r="AH171" s="81">
        <v>6925.331107279917</v>
      </c>
      <c r="AI171" s="81">
        <v>568865.82702525961</v>
      </c>
      <c r="AJ171" s="81">
        <v>1910322.5696399249</v>
      </c>
      <c r="AK171" s="81">
        <v>0</v>
      </c>
      <c r="AL171" s="81">
        <v>0</v>
      </c>
      <c r="AM171" s="81">
        <v>109553.47531445591</v>
      </c>
      <c r="AN171" s="81">
        <v>0</v>
      </c>
      <c r="AO171" s="81">
        <v>0</v>
      </c>
      <c r="AP171" s="82"/>
      <c r="AQ171" s="81">
        <v>128</v>
      </c>
      <c r="AR171" s="81">
        <v>7</v>
      </c>
      <c r="AS171" s="81">
        <v>0</v>
      </c>
      <c r="AT171" s="81">
        <v>0</v>
      </c>
      <c r="AU171" s="81">
        <v>0</v>
      </c>
      <c r="AV171" s="81">
        <v>0</v>
      </c>
      <c r="AW171" s="81" t="s">
        <v>564</v>
      </c>
      <c r="AX171" s="82"/>
      <c r="AY171" s="81">
        <v>543.79999999999995</v>
      </c>
      <c r="AZ171" s="81">
        <v>221.5</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2027</v>
      </c>
      <c r="B172" s="80">
        <v>114</v>
      </c>
      <c r="C172" s="80">
        <v>12</v>
      </c>
      <c r="D172" s="80">
        <v>7</v>
      </c>
      <c r="E172" s="80">
        <v>2015</v>
      </c>
      <c r="F172" s="80" t="s">
        <v>91</v>
      </c>
      <c r="G172" s="80" t="s">
        <v>2015</v>
      </c>
      <c r="H172" s="80" t="s">
        <v>2016</v>
      </c>
      <c r="I172" s="177"/>
      <c r="J172" s="81">
        <v>0</v>
      </c>
      <c r="K172" s="81">
        <v>7.4533160480387606E-2</v>
      </c>
      <c r="L172" s="81">
        <v>2.9221579987746677E-2</v>
      </c>
      <c r="M172" s="81">
        <v>0.48778015660661789</v>
      </c>
      <c r="N172" s="81">
        <v>1.3484896722011053</v>
      </c>
      <c r="O172" s="81">
        <v>0.86403884367727268</v>
      </c>
      <c r="P172" s="81">
        <v>2.1307254527682344</v>
      </c>
      <c r="Q172" s="81">
        <v>5.7980681472205649E-2</v>
      </c>
      <c r="R172" s="81">
        <v>0</v>
      </c>
      <c r="S172" s="81">
        <v>0</v>
      </c>
      <c r="T172" s="82"/>
      <c r="U172" s="81">
        <v>0</v>
      </c>
      <c r="V172" s="81">
        <v>33</v>
      </c>
      <c r="W172" s="81">
        <v>1</v>
      </c>
      <c r="X172" s="81">
        <v>94</v>
      </c>
      <c r="Y172" s="81">
        <v>356</v>
      </c>
      <c r="Z172" s="81">
        <v>502</v>
      </c>
      <c r="AA172" s="81">
        <v>424</v>
      </c>
      <c r="AB172" s="81">
        <v>798</v>
      </c>
      <c r="AC172" s="81">
        <v>0</v>
      </c>
      <c r="AD172" s="81">
        <v>0</v>
      </c>
      <c r="AE172" s="82"/>
      <c r="AF172" s="81">
        <v>0</v>
      </c>
      <c r="AG172" s="81">
        <v>57302.53692628094</v>
      </c>
      <c r="AH172" s="81">
        <v>6145.1140753064519</v>
      </c>
      <c r="AI172" s="81">
        <v>610438.54899230064</v>
      </c>
      <c r="AJ172" s="81">
        <v>1690375.1842637919</v>
      </c>
      <c r="AK172" s="81">
        <v>0</v>
      </c>
      <c r="AL172" s="81">
        <v>0</v>
      </c>
      <c r="AM172" s="81">
        <v>109362.55251590128</v>
      </c>
      <c r="AN172" s="81">
        <v>0</v>
      </c>
      <c r="AO172" s="81">
        <v>0</v>
      </c>
      <c r="AP172" s="82"/>
      <c r="AQ172" s="81">
        <v>132</v>
      </c>
      <c r="AR172" s="81">
        <v>13</v>
      </c>
      <c r="AS172" s="81">
        <v>0</v>
      </c>
      <c r="AT172" s="81">
        <v>0</v>
      </c>
      <c r="AU172" s="81">
        <v>0</v>
      </c>
      <c r="AV172" s="81">
        <v>0</v>
      </c>
      <c r="AW172" s="81" t="s">
        <v>564</v>
      </c>
      <c r="AX172" s="82"/>
      <c r="AY172" s="81">
        <v>563.6</v>
      </c>
      <c r="AZ172" s="81">
        <v>405</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2028</v>
      </c>
      <c r="B173" s="80">
        <v>115</v>
      </c>
      <c r="C173" s="80">
        <v>13</v>
      </c>
      <c r="D173" s="80">
        <v>7</v>
      </c>
      <c r="E173" s="80">
        <v>2016</v>
      </c>
      <c r="F173" s="80" t="s">
        <v>92</v>
      </c>
      <c r="G173" s="80" t="s">
        <v>2015</v>
      </c>
      <c r="H173" s="80" t="s">
        <v>2016</v>
      </c>
      <c r="I173" s="177"/>
      <c r="J173" s="81">
        <v>0</v>
      </c>
      <c r="K173" s="81">
        <v>7.4981043601012862E-2</v>
      </c>
      <c r="L173" s="81">
        <v>2.8082744333272458E-2</v>
      </c>
      <c r="M173" s="81">
        <v>0.39431482584296007</v>
      </c>
      <c r="N173" s="81">
        <v>1.4598590004630367</v>
      </c>
      <c r="O173" s="81">
        <v>0.84844555885792539</v>
      </c>
      <c r="P173" s="81">
        <v>2.1135440413164126</v>
      </c>
      <c r="Q173" s="81">
        <v>5.5516773891126574E-2</v>
      </c>
      <c r="R173" s="81">
        <v>0</v>
      </c>
      <c r="S173" s="81">
        <v>0</v>
      </c>
      <c r="T173" s="82"/>
      <c r="U173" s="81">
        <v>0</v>
      </c>
      <c r="V173" s="81">
        <v>33</v>
      </c>
      <c r="W173" s="81">
        <v>1</v>
      </c>
      <c r="X173" s="81">
        <v>94</v>
      </c>
      <c r="Y173" s="81">
        <v>362</v>
      </c>
      <c r="Z173" s="81">
        <v>499</v>
      </c>
      <c r="AA173" s="81">
        <v>435</v>
      </c>
      <c r="AB173" s="81">
        <v>786</v>
      </c>
      <c r="AC173" s="81">
        <v>0</v>
      </c>
      <c r="AD173" s="81">
        <v>0</v>
      </c>
      <c r="AE173" s="82"/>
      <c r="AF173" s="81">
        <v>0</v>
      </c>
      <c r="AG173" s="81">
        <v>55408.86433698058</v>
      </c>
      <c r="AH173" s="81">
        <v>4586.2741105955902</v>
      </c>
      <c r="AI173" s="81">
        <v>593856.10259814269</v>
      </c>
      <c r="AJ173" s="81">
        <v>1799495.560334014</v>
      </c>
      <c r="AK173" s="81">
        <v>0</v>
      </c>
      <c r="AL173" s="81">
        <v>0</v>
      </c>
      <c r="AM173" s="81">
        <v>107801.6891730299</v>
      </c>
      <c r="AN173" s="81">
        <v>0</v>
      </c>
      <c r="AO173" s="81">
        <v>0</v>
      </c>
      <c r="AP173" s="82"/>
      <c r="AQ173" s="81">
        <v>135</v>
      </c>
      <c r="AR173" s="81">
        <v>16</v>
      </c>
      <c r="AS173" s="81">
        <v>0</v>
      </c>
      <c r="AT173" s="81">
        <v>0</v>
      </c>
      <c r="AU173" s="81">
        <v>0</v>
      </c>
      <c r="AV173" s="81">
        <v>0</v>
      </c>
      <c r="AW173" s="81" t="s">
        <v>564</v>
      </c>
      <c r="AX173" s="82"/>
      <c r="AY173" s="81">
        <v>583.79999999999995</v>
      </c>
      <c r="AZ173" s="81">
        <v>484.6</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2029</v>
      </c>
      <c r="B174" s="80">
        <v>116</v>
      </c>
      <c r="C174" s="80">
        <v>14</v>
      </c>
      <c r="D174" s="80">
        <v>7</v>
      </c>
      <c r="E174" s="80">
        <v>2017</v>
      </c>
      <c r="F174" s="80" t="s">
        <v>71</v>
      </c>
      <c r="G174" s="80" t="s">
        <v>2015</v>
      </c>
      <c r="H174" s="80" t="s">
        <v>2016</v>
      </c>
      <c r="I174" s="177"/>
      <c r="J174" s="81">
        <v>0</v>
      </c>
      <c r="K174" s="81">
        <v>7.3944655494157643E-2</v>
      </c>
      <c r="L174" s="81">
        <v>2.761614487296302E-2</v>
      </c>
      <c r="M174" s="81">
        <v>0.37459816721036432</v>
      </c>
      <c r="N174" s="81">
        <v>1.4417282120321426</v>
      </c>
      <c r="O174" s="81">
        <v>0.78944218018406287</v>
      </c>
      <c r="P174" s="81">
        <v>2.032564283215641</v>
      </c>
      <c r="Q174" s="81">
        <v>5.2454906008665363E-2</v>
      </c>
      <c r="R174" s="81">
        <v>0</v>
      </c>
      <c r="S174" s="81">
        <v>0</v>
      </c>
      <c r="T174" s="82"/>
      <c r="U174" s="81">
        <v>0</v>
      </c>
      <c r="V174" s="81">
        <v>33</v>
      </c>
      <c r="W174" s="81">
        <v>1</v>
      </c>
      <c r="X174" s="81">
        <v>94</v>
      </c>
      <c r="Y174" s="81">
        <v>347</v>
      </c>
      <c r="Z174" s="81">
        <v>472</v>
      </c>
      <c r="AA174" s="81">
        <v>421</v>
      </c>
      <c r="AB174" s="81">
        <v>768</v>
      </c>
      <c r="AC174" s="81">
        <v>0</v>
      </c>
      <c r="AD174" s="81">
        <v>0</v>
      </c>
      <c r="AE174" s="82"/>
      <c r="AF174" s="81">
        <v>0</v>
      </c>
      <c r="AG174" s="81">
        <v>55260.313676181118</v>
      </c>
      <c r="AH174" s="81">
        <v>5914.8844127578959</v>
      </c>
      <c r="AI174" s="81">
        <v>588205.98225478595</v>
      </c>
      <c r="AJ174" s="81">
        <v>1702791.1053555009</v>
      </c>
      <c r="AK174" s="81">
        <v>0</v>
      </c>
      <c r="AL174" s="81">
        <v>0</v>
      </c>
      <c r="AM174" s="81">
        <v>105497.7655107296</v>
      </c>
      <c r="AN174" s="81">
        <v>0</v>
      </c>
      <c r="AO174" s="81">
        <v>0</v>
      </c>
      <c r="AP174" s="82"/>
      <c r="AQ174" s="81">
        <v>138</v>
      </c>
      <c r="AR174" s="81">
        <v>20</v>
      </c>
      <c r="AS174" s="81">
        <v>0</v>
      </c>
      <c r="AT174" s="81">
        <v>0</v>
      </c>
      <c r="AU174" s="81">
        <v>0</v>
      </c>
      <c r="AV174" s="81">
        <v>0</v>
      </c>
      <c r="AW174" s="81" t="s">
        <v>564</v>
      </c>
      <c r="AX174" s="82"/>
      <c r="AY174" s="81">
        <v>595.79999999999995</v>
      </c>
      <c r="AZ174" s="81">
        <v>1580.6</v>
      </c>
      <c r="BA174" s="81">
        <v>0</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2030</v>
      </c>
      <c r="B175" s="80">
        <v>117</v>
      </c>
      <c r="C175" s="80">
        <v>15</v>
      </c>
      <c r="D175" s="80">
        <v>7</v>
      </c>
      <c r="E175" s="80">
        <v>2018</v>
      </c>
      <c r="F175" s="80" t="s">
        <v>93</v>
      </c>
      <c r="G175" s="80" t="s">
        <v>2015</v>
      </c>
      <c r="H175" s="80" t="s">
        <v>2016</v>
      </c>
      <c r="I175" s="177"/>
      <c r="J175" s="81">
        <v>0</v>
      </c>
      <c r="K175" s="81">
        <v>6.9386453795118361E-2</v>
      </c>
      <c r="L175" s="81">
        <v>2.4757858141926971E-2</v>
      </c>
      <c r="M175" s="81">
        <v>0.36456553940260561</v>
      </c>
      <c r="N175" s="81">
        <v>1.4174816980973259</v>
      </c>
      <c r="O175" s="81">
        <v>0.78281590195221451</v>
      </c>
      <c r="P175" s="81">
        <v>1.9645328042133379</v>
      </c>
      <c r="Q175" s="81">
        <v>4.8865644286737474E-2</v>
      </c>
      <c r="R175" s="81">
        <v>0</v>
      </c>
      <c r="S175" s="81">
        <v>0</v>
      </c>
      <c r="T175" s="82"/>
      <c r="U175" s="81">
        <v>0</v>
      </c>
      <c r="V175" s="81">
        <v>33</v>
      </c>
      <c r="W175" s="81">
        <v>1</v>
      </c>
      <c r="X175" s="81">
        <v>94</v>
      </c>
      <c r="Y175" s="81">
        <v>352</v>
      </c>
      <c r="Z175" s="81">
        <v>477</v>
      </c>
      <c r="AA175" s="81">
        <v>411</v>
      </c>
      <c r="AB175" s="81">
        <v>771</v>
      </c>
      <c r="AC175" s="81">
        <v>0</v>
      </c>
      <c r="AD175" s="81">
        <v>0</v>
      </c>
      <c r="AE175" s="82"/>
      <c r="AF175" s="81">
        <v>0</v>
      </c>
      <c r="AG175" s="81">
        <v>49087.403942297547</v>
      </c>
      <c r="AH175" s="81">
        <v>5589.1336634697172</v>
      </c>
      <c r="AI175" s="81">
        <v>561842.67898938234</v>
      </c>
      <c r="AJ175" s="81">
        <v>1723348.7182142651</v>
      </c>
      <c r="AK175" s="81">
        <v>0</v>
      </c>
      <c r="AL175" s="81">
        <v>0</v>
      </c>
      <c r="AM175" s="81">
        <v>106129.0063586813</v>
      </c>
      <c r="AN175" s="81">
        <v>0</v>
      </c>
      <c r="AO175" s="81">
        <v>0</v>
      </c>
      <c r="AP175" s="82"/>
      <c r="AQ175" s="81">
        <v>139</v>
      </c>
      <c r="AR175" s="81">
        <v>22</v>
      </c>
      <c r="AS175" s="81">
        <v>0</v>
      </c>
      <c r="AT175" s="81">
        <v>0</v>
      </c>
      <c r="AU175" s="81">
        <v>0</v>
      </c>
      <c r="AV175" s="81">
        <v>0</v>
      </c>
      <c r="AW175" s="81" t="s">
        <v>564</v>
      </c>
      <c r="AX175" s="82"/>
      <c r="AY175" s="81">
        <v>599.5</v>
      </c>
      <c r="AZ175" s="81">
        <v>1638</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2031</v>
      </c>
      <c r="B176" s="80">
        <v>118</v>
      </c>
      <c r="C176" s="80">
        <v>16</v>
      </c>
      <c r="D176" s="80">
        <v>7</v>
      </c>
      <c r="E176" s="80">
        <v>2019</v>
      </c>
      <c r="F176" s="80" t="s">
        <v>73</v>
      </c>
      <c r="G176" s="80" t="s">
        <v>2015</v>
      </c>
      <c r="H176" s="80" t="s">
        <v>2016</v>
      </c>
      <c r="I176" s="177"/>
      <c r="J176" s="81">
        <v>0</v>
      </c>
      <c r="K176" s="81">
        <v>6.2983384535571021E-2</v>
      </c>
      <c r="L176" s="81">
        <v>2.4892620955242716E-2</v>
      </c>
      <c r="M176" s="81">
        <v>0.34911026265215622</v>
      </c>
      <c r="N176" s="81">
        <v>1.2295359938262467</v>
      </c>
      <c r="O176" s="81">
        <v>0.74592474059900959</v>
      </c>
      <c r="P176" s="81">
        <v>1.9022922496872849</v>
      </c>
      <c r="Q176" s="81">
        <v>4.6034757280910568E-2</v>
      </c>
      <c r="R176" s="81">
        <v>0</v>
      </c>
      <c r="S176" s="81">
        <v>0</v>
      </c>
      <c r="T176" s="82"/>
      <c r="U176" s="81">
        <v>0</v>
      </c>
      <c r="V176" s="81">
        <v>33</v>
      </c>
      <c r="W176" s="81">
        <v>1</v>
      </c>
      <c r="X176" s="81">
        <v>94</v>
      </c>
      <c r="Y176" s="81">
        <v>344</v>
      </c>
      <c r="Z176" s="81">
        <v>467</v>
      </c>
      <c r="AA176" s="81">
        <v>395</v>
      </c>
      <c r="AB176" s="81">
        <v>746</v>
      </c>
      <c r="AC176" s="81">
        <v>0</v>
      </c>
      <c r="AD176" s="81">
        <v>0</v>
      </c>
      <c r="AE176" s="82"/>
      <c r="AF176" s="81">
        <v>0</v>
      </c>
      <c r="AG176" s="81">
        <v>47529.609947036268</v>
      </c>
      <c r="AH176" s="81">
        <v>5903.535408748895</v>
      </c>
      <c r="AI176" s="81">
        <v>575748.07264592417</v>
      </c>
      <c r="AJ176" s="81">
        <v>1553303.4317521704</v>
      </c>
      <c r="AK176" s="81">
        <v>0</v>
      </c>
      <c r="AL176" s="81">
        <v>0</v>
      </c>
      <c r="AM176" s="81">
        <v>101599.58411500673</v>
      </c>
      <c r="AN176" s="81">
        <v>0</v>
      </c>
      <c r="AO176" s="81">
        <v>0</v>
      </c>
      <c r="AP176" s="82"/>
      <c r="AQ176" s="81">
        <v>141</v>
      </c>
      <c r="AR176" s="81">
        <v>23</v>
      </c>
      <c r="AS176" s="81">
        <v>0</v>
      </c>
      <c r="AT176" s="81">
        <v>0</v>
      </c>
      <c r="AU176" s="81">
        <v>0</v>
      </c>
      <c r="AV176" s="81">
        <v>0</v>
      </c>
      <c r="AW176" s="81" t="s">
        <v>564</v>
      </c>
      <c r="AX176" s="82"/>
      <c r="AY176" s="81">
        <v>609.30000000000007</v>
      </c>
      <c r="AZ176" s="81">
        <v>1653.5</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2032</v>
      </c>
      <c r="B177" s="80">
        <v>119</v>
      </c>
      <c r="C177" s="80">
        <v>17</v>
      </c>
      <c r="D177" s="80">
        <v>7</v>
      </c>
      <c r="E177" s="80">
        <v>2020</v>
      </c>
      <c r="F177" s="80" t="s">
        <v>218</v>
      </c>
      <c r="G177" s="80" t="s">
        <v>2015</v>
      </c>
      <c r="H177" s="80" t="s">
        <v>2016</v>
      </c>
      <c r="I177" s="177"/>
      <c r="J177" s="81">
        <v>0</v>
      </c>
      <c r="K177" s="81">
        <v>6.9805883916806435E-2</v>
      </c>
      <c r="L177" s="81">
        <v>0.44480365975535857</v>
      </c>
      <c r="M177" s="81">
        <v>0.32088623051419418</v>
      </c>
      <c r="N177" s="81">
        <v>1.1773471875967942</v>
      </c>
      <c r="O177" s="81">
        <v>0.63814184955903375</v>
      </c>
      <c r="P177" s="81">
        <v>1.7996299270665712</v>
      </c>
      <c r="Q177" s="81">
        <v>4.2394519986530398E-2</v>
      </c>
      <c r="R177" s="81">
        <v>0</v>
      </c>
      <c r="S177" s="81">
        <v>0</v>
      </c>
      <c r="T177" s="82"/>
      <c r="U177" s="81">
        <v>0</v>
      </c>
      <c r="V177" s="81">
        <v>32</v>
      </c>
      <c r="W177" s="81">
        <v>20</v>
      </c>
      <c r="X177" s="81">
        <v>96</v>
      </c>
      <c r="Y177" s="81">
        <v>336</v>
      </c>
      <c r="Z177" s="81">
        <v>456</v>
      </c>
      <c r="AA177" s="81">
        <v>406</v>
      </c>
      <c r="AB177" s="81">
        <v>719</v>
      </c>
      <c r="AC177" s="81">
        <v>0</v>
      </c>
      <c r="AD177" s="81">
        <v>0</v>
      </c>
      <c r="AE177" s="82"/>
      <c r="AF177" s="81">
        <v>0</v>
      </c>
      <c r="AG177" s="81">
        <v>50335.587698606549</v>
      </c>
      <c r="AH177" s="81">
        <v>114453.36423086835</v>
      </c>
      <c r="AI177" s="81">
        <v>554713.8550689047</v>
      </c>
      <c r="AJ177" s="81">
        <v>1533086.7279168221</v>
      </c>
      <c r="AK177" s="81"/>
      <c r="AL177" s="81"/>
      <c r="AM177" s="81">
        <v>93837.488256611439</v>
      </c>
      <c r="AN177" s="81"/>
      <c r="AO177" s="81"/>
      <c r="AP177" s="82"/>
      <c r="AQ177" s="81">
        <v>141</v>
      </c>
      <c r="AR177" s="81">
        <v>24</v>
      </c>
      <c r="AS177" s="81">
        <v>0</v>
      </c>
      <c r="AT177" s="81">
        <v>0</v>
      </c>
      <c r="AU177" s="81">
        <v>0</v>
      </c>
      <c r="AV177" s="81">
        <v>0</v>
      </c>
      <c r="AW177" s="81">
        <v>0</v>
      </c>
      <c r="AX177" s="82"/>
      <c r="AY177" s="81">
        <v>609.40000000000009</v>
      </c>
      <c r="AZ177" s="81">
        <v>1675.5</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2033</v>
      </c>
      <c r="B178" s="80">
        <v>119</v>
      </c>
      <c r="C178" s="80">
        <v>18</v>
      </c>
      <c r="D178" s="80">
        <v>7</v>
      </c>
      <c r="E178" s="80">
        <v>2021</v>
      </c>
      <c r="F178" s="80" t="s">
        <v>75</v>
      </c>
      <c r="G178" s="174" t="s">
        <v>2015</v>
      </c>
      <c r="H178" s="80" t="s">
        <v>2016</v>
      </c>
      <c r="I178" s="177"/>
      <c r="J178" s="81">
        <v>0</v>
      </c>
      <c r="K178" s="81">
        <v>7.4853810663181614E-2</v>
      </c>
      <c r="L178" s="81">
        <v>0.58354726743554419</v>
      </c>
      <c r="M178" s="81">
        <v>0.39859638382897944</v>
      </c>
      <c r="N178" s="81">
        <v>1.2262201017994454</v>
      </c>
      <c r="O178" s="81">
        <v>0.62110363748510145</v>
      </c>
      <c r="P178" s="81">
        <v>1.8499338080947105</v>
      </c>
      <c r="Q178" s="81">
        <v>4.1172836073368503E-2</v>
      </c>
      <c r="R178" s="81">
        <v>0</v>
      </c>
      <c r="S178" s="81">
        <v>0</v>
      </c>
      <c r="T178" s="82"/>
      <c r="U178" s="81">
        <v>0</v>
      </c>
      <c r="V178" s="81">
        <v>32</v>
      </c>
      <c r="W178" s="81">
        <v>20</v>
      </c>
      <c r="X178" s="81">
        <v>96</v>
      </c>
      <c r="Y178" s="81">
        <v>329</v>
      </c>
      <c r="Z178" s="81">
        <v>457</v>
      </c>
      <c r="AA178" s="81">
        <v>407</v>
      </c>
      <c r="AB178" s="81">
        <v>690</v>
      </c>
      <c r="AC178" s="81">
        <v>0</v>
      </c>
      <c r="AD178" s="81">
        <v>0</v>
      </c>
      <c r="AE178" s="82"/>
      <c r="AF178" s="81">
        <v>0</v>
      </c>
      <c r="AG178" s="81">
        <v>51835.240790949654</v>
      </c>
      <c r="AH178" s="81">
        <v>137099.32376584076</v>
      </c>
      <c r="AI178" s="81">
        <v>646710.59985630959</v>
      </c>
      <c r="AJ178" s="81">
        <v>1521917.3963574241</v>
      </c>
      <c r="AK178" s="81">
        <v>0</v>
      </c>
      <c r="AL178" s="81">
        <v>0</v>
      </c>
      <c r="AM178" s="81">
        <v>90572.082587384008</v>
      </c>
      <c r="AN178" s="81">
        <v>0</v>
      </c>
      <c r="AO178" s="81">
        <v>0</v>
      </c>
      <c r="AP178" s="82"/>
      <c r="AQ178" s="81">
        <v>141</v>
      </c>
      <c r="AR178" s="81">
        <v>24</v>
      </c>
      <c r="AS178" s="81">
        <v>0</v>
      </c>
      <c r="AT178" s="81">
        <v>0</v>
      </c>
      <c r="AU178" s="81">
        <v>0</v>
      </c>
      <c r="AV178" s="81">
        <v>0</v>
      </c>
      <c r="AW178" s="81"/>
      <c r="AX178" s="82"/>
      <c r="AY178" s="81">
        <v>609.40000000000009</v>
      </c>
      <c r="AZ178" s="81">
        <v>1675.5</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2034</v>
      </c>
      <c r="B179" s="80">
        <v>119</v>
      </c>
      <c r="C179" s="80">
        <v>19</v>
      </c>
      <c r="D179" s="80">
        <v>7</v>
      </c>
      <c r="E179" s="80">
        <v>2022</v>
      </c>
      <c r="F179" s="80" t="s">
        <v>568</v>
      </c>
      <c r="G179" s="174" t="s">
        <v>2015</v>
      </c>
      <c r="H179" s="80" t="s">
        <v>2016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141</v>
      </c>
      <c r="AR179" s="81">
        <v>24</v>
      </c>
      <c r="AS179" s="81">
        <v>0</v>
      </c>
      <c r="AT179" s="81">
        <v>0</v>
      </c>
      <c r="AU179" s="81">
        <v>0</v>
      </c>
      <c r="AV179" s="81">
        <v>0</v>
      </c>
      <c r="AW179" s="81"/>
      <c r="AX179" s="82"/>
      <c r="AY179" s="81">
        <v>609.40000000000009</v>
      </c>
      <c r="AZ179" s="81">
        <v>1675.5</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2035</v>
      </c>
      <c r="B180" s="80">
        <v>120</v>
      </c>
      <c r="C180" s="80">
        <v>1</v>
      </c>
      <c r="D180" s="80">
        <v>8</v>
      </c>
      <c r="E180" s="80">
        <v>1990</v>
      </c>
      <c r="F180" s="80" t="s">
        <v>562</v>
      </c>
      <c r="G180" s="80" t="s">
        <v>1671</v>
      </c>
      <c r="H180" s="80" t="s">
        <v>1672</v>
      </c>
      <c r="I180" s="177"/>
      <c r="J180" s="81">
        <v>1.6272711513269895</v>
      </c>
      <c r="K180" s="81">
        <v>0.48095289820650905</v>
      </c>
      <c r="L180" s="81">
        <v>0.68396431783536349</v>
      </c>
      <c r="M180" s="81">
        <v>1.2882994019933423</v>
      </c>
      <c r="N180" s="81">
        <v>2.6317481455488538</v>
      </c>
      <c r="O180" s="81">
        <v>1.3323229276915161</v>
      </c>
      <c r="P180" s="81">
        <v>1.6967923260988946</v>
      </c>
      <c r="Q180" s="81">
        <v>9.7557351162359945E-2</v>
      </c>
      <c r="R180" s="81">
        <v>0</v>
      </c>
      <c r="S180" s="81">
        <v>7.9442142061684581E-2</v>
      </c>
      <c r="T180" s="82"/>
      <c r="U180" s="81">
        <v>45688</v>
      </c>
      <c r="V180" s="81">
        <v>88</v>
      </c>
      <c r="W180" s="81">
        <v>8</v>
      </c>
      <c r="X180" s="81">
        <v>432</v>
      </c>
      <c r="Y180" s="81">
        <v>563</v>
      </c>
      <c r="Z180" s="81">
        <v>548</v>
      </c>
      <c r="AA180" s="81">
        <v>412</v>
      </c>
      <c r="AB180" s="81">
        <v>1584</v>
      </c>
      <c r="AC180" s="81">
        <v>0</v>
      </c>
      <c r="AD180" s="81">
        <v>7.9442142061684581E-2</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2036</v>
      </c>
      <c r="B181" s="80">
        <v>121</v>
      </c>
      <c r="C181" s="80">
        <v>2</v>
      </c>
      <c r="D181" s="80">
        <v>8</v>
      </c>
      <c r="E181" s="80">
        <v>2005</v>
      </c>
      <c r="F181" s="80" t="s">
        <v>565</v>
      </c>
      <c r="G181" s="80" t="s">
        <v>1671</v>
      </c>
      <c r="H181" s="80" t="s">
        <v>1672</v>
      </c>
      <c r="I181" s="177"/>
      <c r="J181" s="81">
        <v>0.29399026879541323</v>
      </c>
      <c r="K181" s="81">
        <v>0.22948048632941095</v>
      </c>
      <c r="L181" s="81">
        <v>0</v>
      </c>
      <c r="M181" s="81">
        <v>1.0776053364659117</v>
      </c>
      <c r="N181" s="81">
        <v>2.378869422283902</v>
      </c>
      <c r="O181" s="81">
        <v>1.2101703356822124</v>
      </c>
      <c r="P181" s="81">
        <v>1.1565926068478707</v>
      </c>
      <c r="Q181" s="81">
        <v>5.8679143681991217E-2</v>
      </c>
      <c r="R181" s="81">
        <v>0</v>
      </c>
      <c r="S181" s="81">
        <v>0</v>
      </c>
      <c r="T181" s="82"/>
      <c r="U181" s="81">
        <v>9080</v>
      </c>
      <c r="V181" s="81">
        <v>70</v>
      </c>
      <c r="W181" s="81">
        <v>0</v>
      </c>
      <c r="X181" s="81">
        <v>175</v>
      </c>
      <c r="Y181" s="81">
        <v>485</v>
      </c>
      <c r="Z181" s="81">
        <v>576</v>
      </c>
      <c r="AA181" s="81">
        <v>230</v>
      </c>
      <c r="AB181" s="81">
        <v>996</v>
      </c>
      <c r="AC181" s="81">
        <v>0</v>
      </c>
      <c r="AD181" s="81">
        <v>0</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2037</v>
      </c>
      <c r="B182" s="80">
        <v>122</v>
      </c>
      <c r="C182" s="80">
        <v>3</v>
      </c>
      <c r="D182" s="80">
        <v>8</v>
      </c>
      <c r="E182" s="80">
        <v>2006</v>
      </c>
      <c r="F182" s="80" t="s">
        <v>566</v>
      </c>
      <c r="G182" s="80" t="s">
        <v>1671</v>
      </c>
      <c r="H182" s="80" t="s">
        <v>1672</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2038</v>
      </c>
      <c r="B183" s="80">
        <v>123</v>
      </c>
      <c r="C183" s="80">
        <v>4</v>
      </c>
      <c r="D183" s="80">
        <v>8</v>
      </c>
      <c r="E183" s="80">
        <v>2007</v>
      </c>
      <c r="F183" s="80" t="s">
        <v>567</v>
      </c>
      <c r="G183" s="80" t="s">
        <v>1671</v>
      </c>
      <c r="H183" s="80" t="s">
        <v>1672</v>
      </c>
      <c r="I183" s="177"/>
      <c r="J183" s="81">
        <v>0</v>
      </c>
      <c r="K183" s="81">
        <v>0.12923938127761733</v>
      </c>
      <c r="L183" s="81">
        <v>7.7144687580576976</v>
      </c>
      <c r="M183" s="81">
        <v>1.8779754206953101</v>
      </c>
      <c r="N183" s="81">
        <v>2.3334896925674897</v>
      </c>
      <c r="O183" s="81">
        <v>1.1014745451526091</v>
      </c>
      <c r="P183" s="81">
        <v>1.1183238088749248</v>
      </c>
      <c r="Q183" s="81">
        <v>5.7663577662898813E-2</v>
      </c>
      <c r="R183" s="81">
        <v>0</v>
      </c>
      <c r="S183" s="81">
        <v>0</v>
      </c>
      <c r="T183" s="82"/>
      <c r="U183" s="81">
        <v>0</v>
      </c>
      <c r="V183" s="81">
        <v>43</v>
      </c>
      <c r="W183" s="81">
        <v>94</v>
      </c>
      <c r="X183" s="81">
        <v>382</v>
      </c>
      <c r="Y183" s="81">
        <v>477</v>
      </c>
      <c r="Z183" s="81">
        <v>545</v>
      </c>
      <c r="AA183" s="81">
        <v>219</v>
      </c>
      <c r="AB183" s="81">
        <v>927</v>
      </c>
      <c r="AC183" s="81">
        <v>0</v>
      </c>
      <c r="AD183" s="81">
        <v>0</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2039</v>
      </c>
      <c r="B184" s="80">
        <v>124</v>
      </c>
      <c r="C184" s="80">
        <v>5</v>
      </c>
      <c r="D184" s="80">
        <v>8</v>
      </c>
      <c r="E184" s="80">
        <v>2008</v>
      </c>
      <c r="F184" s="80" t="s">
        <v>84</v>
      </c>
      <c r="G184" s="80" t="s">
        <v>1671</v>
      </c>
      <c r="H184" s="80" t="s">
        <v>1672</v>
      </c>
      <c r="I184" s="177"/>
      <c r="J184" s="81">
        <v>0</v>
      </c>
      <c r="K184" s="81">
        <v>0.11342790896898496</v>
      </c>
      <c r="L184" s="81">
        <v>0</v>
      </c>
      <c r="M184" s="81">
        <v>2.1974130968557337</v>
      </c>
      <c r="N184" s="81">
        <v>2.3202776304558621</v>
      </c>
      <c r="O184" s="81">
        <v>1.0211700725407546</v>
      </c>
      <c r="P184" s="81">
        <v>1.0303377228246422</v>
      </c>
      <c r="Q184" s="81">
        <v>5.3793812550184887E-2</v>
      </c>
      <c r="R184" s="81">
        <v>0</v>
      </c>
      <c r="S184" s="81">
        <v>0</v>
      </c>
      <c r="T184" s="82"/>
      <c r="U184" s="81">
        <v>0</v>
      </c>
      <c r="V184" s="81">
        <v>43</v>
      </c>
      <c r="W184" s="81">
        <v>0</v>
      </c>
      <c r="X184" s="81">
        <v>382</v>
      </c>
      <c r="Y184" s="81">
        <v>468</v>
      </c>
      <c r="Z184" s="81">
        <v>523</v>
      </c>
      <c r="AA184" s="81">
        <v>202</v>
      </c>
      <c r="AB184" s="81">
        <v>879</v>
      </c>
      <c r="AC184" s="81">
        <v>0</v>
      </c>
      <c r="AD184" s="81">
        <v>0</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2040</v>
      </c>
      <c r="B185" s="80">
        <v>125</v>
      </c>
      <c r="C185" s="80">
        <v>6</v>
      </c>
      <c r="D185" s="80">
        <v>8</v>
      </c>
      <c r="E185" s="80">
        <v>2009</v>
      </c>
      <c r="F185" s="80" t="s">
        <v>85</v>
      </c>
      <c r="G185" s="80" t="s">
        <v>1671</v>
      </c>
      <c r="H185" s="80" t="s">
        <v>1672</v>
      </c>
      <c r="I185" s="177"/>
      <c r="J185" s="81">
        <v>0</v>
      </c>
      <c r="K185" s="81">
        <v>0.12707261629671421</v>
      </c>
      <c r="L185" s="81">
        <v>0.5565554636472746</v>
      </c>
      <c r="M185" s="81">
        <v>1.4347888329309906</v>
      </c>
      <c r="N185" s="81">
        <v>1.9886957989225345</v>
      </c>
      <c r="O185" s="81">
        <v>1.0325910581705477</v>
      </c>
      <c r="P185" s="81">
        <v>0.95891217752714175</v>
      </c>
      <c r="Q185" s="81">
        <v>4.9378590356109441E-2</v>
      </c>
      <c r="R185" s="81">
        <v>0</v>
      </c>
      <c r="S185" s="81">
        <v>0</v>
      </c>
      <c r="T185" s="82"/>
      <c r="U185" s="81">
        <v>0</v>
      </c>
      <c r="V185" s="81">
        <v>59</v>
      </c>
      <c r="W185" s="81">
        <v>9</v>
      </c>
      <c r="X185" s="81">
        <v>315</v>
      </c>
      <c r="Y185" s="81">
        <v>467</v>
      </c>
      <c r="Z185" s="81">
        <v>522</v>
      </c>
      <c r="AA185" s="81">
        <v>193</v>
      </c>
      <c r="AB185" s="81">
        <v>847</v>
      </c>
      <c r="AC185" s="81">
        <v>0</v>
      </c>
      <c r="AD185" s="81">
        <v>0</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2041</v>
      </c>
      <c r="B186" s="80">
        <v>126</v>
      </c>
      <c r="C186" s="80">
        <v>7</v>
      </c>
      <c r="D186" s="80">
        <v>8</v>
      </c>
      <c r="E186" s="80">
        <v>2010</v>
      </c>
      <c r="F186" s="80" t="s">
        <v>86</v>
      </c>
      <c r="G186" s="80" t="s">
        <v>1671</v>
      </c>
      <c r="H186" s="80" t="s">
        <v>1672</v>
      </c>
      <c r="I186" s="177"/>
      <c r="J186" s="81">
        <v>0</v>
      </c>
      <c r="K186" s="81">
        <v>0.13252482251386544</v>
      </c>
      <c r="L186" s="81">
        <v>0.50668934808746391</v>
      </c>
      <c r="M186" s="81">
        <v>1.2843361123746675</v>
      </c>
      <c r="N186" s="81">
        <v>1.9386436549471873</v>
      </c>
      <c r="O186" s="81">
        <v>1.0061560709245105</v>
      </c>
      <c r="P186" s="81">
        <v>1.0038559929162842</v>
      </c>
      <c r="Q186" s="81">
        <v>5.031573325107596E-2</v>
      </c>
      <c r="R186" s="81">
        <v>0</v>
      </c>
      <c r="S186" s="81">
        <v>0</v>
      </c>
      <c r="T186" s="82"/>
      <c r="U186" s="81">
        <v>0</v>
      </c>
      <c r="V186" s="81">
        <v>59</v>
      </c>
      <c r="W186" s="81">
        <v>9</v>
      </c>
      <c r="X186" s="81">
        <v>315</v>
      </c>
      <c r="Y186" s="81">
        <v>463</v>
      </c>
      <c r="Z186" s="81">
        <v>511</v>
      </c>
      <c r="AA186" s="81">
        <v>197</v>
      </c>
      <c r="AB186" s="81">
        <v>827</v>
      </c>
      <c r="AC186" s="81">
        <v>0</v>
      </c>
      <c r="AD186" s="81">
        <v>0</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2042</v>
      </c>
      <c r="B187" s="80">
        <v>127</v>
      </c>
      <c r="C187" s="80">
        <v>8</v>
      </c>
      <c r="D187" s="80">
        <v>8</v>
      </c>
      <c r="E187" s="80">
        <v>2011</v>
      </c>
      <c r="F187" s="80" t="s">
        <v>87</v>
      </c>
      <c r="G187" s="80" t="s">
        <v>1671</v>
      </c>
      <c r="H187" s="80" t="s">
        <v>1672</v>
      </c>
      <c r="I187" s="177"/>
      <c r="J187" s="81">
        <v>0.22683551519485351</v>
      </c>
      <c r="K187" s="81">
        <v>0.18569192682984922</v>
      </c>
      <c r="L187" s="81">
        <v>0.47277808160444362</v>
      </c>
      <c r="M187" s="81">
        <v>1.6224775939182252</v>
      </c>
      <c r="N187" s="81">
        <v>2.2780645888683702</v>
      </c>
      <c r="O187" s="81">
        <v>0.96549083611688991</v>
      </c>
      <c r="P187" s="81">
        <v>0.96000075179453237</v>
      </c>
      <c r="Q187" s="81">
        <v>5.6774257458814238E-2</v>
      </c>
      <c r="R187" s="81">
        <v>0</v>
      </c>
      <c r="S187" s="81">
        <v>0</v>
      </c>
      <c r="T187" s="82"/>
      <c r="U187" s="81">
        <v>8333</v>
      </c>
      <c r="V187" s="81">
        <v>59</v>
      </c>
      <c r="W187" s="81">
        <v>9</v>
      </c>
      <c r="X187" s="81">
        <v>315</v>
      </c>
      <c r="Y187" s="81">
        <v>452</v>
      </c>
      <c r="Z187" s="81">
        <v>501</v>
      </c>
      <c r="AA187" s="81">
        <v>194</v>
      </c>
      <c r="AB187" s="81">
        <v>809</v>
      </c>
      <c r="AC187" s="81">
        <v>0</v>
      </c>
      <c r="AD187" s="81">
        <v>0</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2043</v>
      </c>
      <c r="B188" s="80">
        <v>128</v>
      </c>
      <c r="C188" s="80">
        <v>9</v>
      </c>
      <c r="D188" s="80">
        <v>8</v>
      </c>
      <c r="E188" s="80">
        <v>2012</v>
      </c>
      <c r="F188" s="80" t="s">
        <v>88</v>
      </c>
      <c r="G188" s="80" t="s">
        <v>1671</v>
      </c>
      <c r="H188" s="80" t="s">
        <v>1672</v>
      </c>
      <c r="I188" s="177"/>
      <c r="J188" s="81">
        <v>0</v>
      </c>
      <c r="K188" s="81">
        <v>0.20918913739944223</v>
      </c>
      <c r="L188" s="81">
        <v>0.47701902590731576</v>
      </c>
      <c r="M188" s="81">
        <v>2.0151120164884633</v>
      </c>
      <c r="N188" s="81">
        <v>2.5356948328983355</v>
      </c>
      <c r="O188" s="81">
        <v>0.95980516571895924</v>
      </c>
      <c r="P188" s="81">
        <v>0.95550957121708235</v>
      </c>
      <c r="Q188" s="81">
        <v>6.0768908963943845E-2</v>
      </c>
      <c r="R188" s="81">
        <v>0</v>
      </c>
      <c r="S188" s="81">
        <v>0</v>
      </c>
      <c r="T188" s="82"/>
      <c r="U188" s="81">
        <v>0</v>
      </c>
      <c r="V188" s="81">
        <v>59</v>
      </c>
      <c r="W188" s="81">
        <v>9</v>
      </c>
      <c r="X188" s="81">
        <v>315</v>
      </c>
      <c r="Y188" s="81">
        <v>458</v>
      </c>
      <c r="Z188" s="81">
        <v>502</v>
      </c>
      <c r="AA188" s="81">
        <v>192</v>
      </c>
      <c r="AB188" s="81">
        <v>797</v>
      </c>
      <c r="AC188" s="81">
        <v>0</v>
      </c>
      <c r="AD188" s="81">
        <v>0</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2044</v>
      </c>
      <c r="B189" s="80">
        <v>129</v>
      </c>
      <c r="C189" s="80">
        <v>10</v>
      </c>
      <c r="D189" s="80">
        <v>8</v>
      </c>
      <c r="E189" s="80">
        <v>2013</v>
      </c>
      <c r="F189" s="80" t="s">
        <v>89</v>
      </c>
      <c r="G189" s="80" t="s">
        <v>1671</v>
      </c>
      <c r="H189" s="80" t="s">
        <v>1672</v>
      </c>
      <c r="I189" s="177"/>
      <c r="J189" s="81">
        <v>0.19476112361333933</v>
      </c>
      <c r="K189" s="81">
        <v>0.1728955355977983</v>
      </c>
      <c r="L189" s="81">
        <v>0.42124541359998757</v>
      </c>
      <c r="M189" s="81">
        <v>1.8741023530377028</v>
      </c>
      <c r="N189" s="81">
        <v>2.6666823272546551</v>
      </c>
      <c r="O189" s="81">
        <v>0.91146220460420313</v>
      </c>
      <c r="P189" s="81">
        <v>1.034040283861587</v>
      </c>
      <c r="Q189" s="81">
        <v>6.4050946542329013E-2</v>
      </c>
      <c r="R189" s="81">
        <v>0</v>
      </c>
      <c r="S189" s="81">
        <v>2.3588146941397003E-2</v>
      </c>
      <c r="T189" s="82"/>
      <c r="U189" s="81">
        <v>6980</v>
      </c>
      <c r="V189" s="81">
        <v>59</v>
      </c>
      <c r="W189" s="81">
        <v>9</v>
      </c>
      <c r="X189" s="81">
        <v>315</v>
      </c>
      <c r="Y189" s="81">
        <v>497</v>
      </c>
      <c r="Z189" s="81">
        <v>498</v>
      </c>
      <c r="AA189" s="81">
        <v>207</v>
      </c>
      <c r="AB189" s="81">
        <v>828</v>
      </c>
      <c r="AC189" s="81">
        <v>0</v>
      </c>
      <c r="AD189" s="81">
        <v>2.3588146941397003E-2</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2045</v>
      </c>
      <c r="B190" s="80">
        <v>130</v>
      </c>
      <c r="C190" s="80">
        <v>11</v>
      </c>
      <c r="D190" s="80">
        <v>8</v>
      </c>
      <c r="E190" s="80">
        <v>2014</v>
      </c>
      <c r="F190" s="80" t="s">
        <v>90</v>
      </c>
      <c r="G190" s="80" t="s">
        <v>1671</v>
      </c>
      <c r="H190" s="80" t="s">
        <v>1672</v>
      </c>
      <c r="I190" s="177"/>
      <c r="J190" s="81">
        <v>0.72768159019611767</v>
      </c>
      <c r="K190" s="81">
        <v>0.31703114232409035</v>
      </c>
      <c r="L190" s="81">
        <v>0.36682449546082763</v>
      </c>
      <c r="M190" s="81">
        <v>1.6896720225865511</v>
      </c>
      <c r="N190" s="81">
        <v>2.7895837536758443</v>
      </c>
      <c r="O190" s="81">
        <v>0.85498588921487162</v>
      </c>
      <c r="P190" s="81">
        <v>1.0042690001312053</v>
      </c>
      <c r="Q190" s="81">
        <v>5.9375836654812324E-2</v>
      </c>
      <c r="R190" s="81">
        <v>0</v>
      </c>
      <c r="S190" s="81">
        <v>1.2694695277218632E-2</v>
      </c>
      <c r="T190" s="82"/>
      <c r="U190" s="81">
        <v>28964</v>
      </c>
      <c r="V190" s="81">
        <v>94</v>
      </c>
      <c r="W190" s="81">
        <v>8</v>
      </c>
      <c r="X190" s="81">
        <v>270</v>
      </c>
      <c r="Y190" s="81">
        <v>491</v>
      </c>
      <c r="Z190" s="81">
        <v>492</v>
      </c>
      <c r="AA190" s="81">
        <v>200</v>
      </c>
      <c r="AB190" s="81">
        <v>800</v>
      </c>
      <c r="AC190" s="81">
        <v>0</v>
      </c>
      <c r="AD190" s="81">
        <v>1.2694695277218632E-2</v>
      </c>
      <c r="AE190" s="82"/>
      <c r="AF190" s="81">
        <v>235887.25908580786</v>
      </c>
      <c r="AG190" s="81">
        <v>222459.05348316309</v>
      </c>
      <c r="AH190" s="81">
        <v>59664.042068914503</v>
      </c>
      <c r="AI190" s="81">
        <v>1778061.7143580802</v>
      </c>
      <c r="AJ190" s="81">
        <v>2111779.1544081219</v>
      </c>
      <c r="AK190" s="81">
        <v>0</v>
      </c>
      <c r="AL190" s="81">
        <v>0</v>
      </c>
      <c r="AM190" s="81">
        <v>109828.04542802599</v>
      </c>
      <c r="AN190" s="81">
        <v>0</v>
      </c>
      <c r="AO190" s="81">
        <v>0</v>
      </c>
      <c r="AP190" s="82"/>
      <c r="AQ190" s="81">
        <v>0</v>
      </c>
      <c r="AR190" s="81">
        <v>0</v>
      </c>
      <c r="AS190" s="81">
        <v>0</v>
      </c>
      <c r="AT190" s="81">
        <v>0</v>
      </c>
      <c r="AU190" s="81">
        <v>0</v>
      </c>
      <c r="AV190" s="81">
        <v>0</v>
      </c>
      <c r="AW190" s="81" t="s">
        <v>564</v>
      </c>
      <c r="AX190" s="82"/>
      <c r="AY190" s="81">
        <v>0</v>
      </c>
      <c r="AZ190" s="81">
        <v>0</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2046</v>
      </c>
      <c r="B191" s="80">
        <v>131</v>
      </c>
      <c r="C191" s="80">
        <v>12</v>
      </c>
      <c r="D191" s="80">
        <v>8</v>
      </c>
      <c r="E191" s="80">
        <v>2015</v>
      </c>
      <c r="F191" s="80" t="s">
        <v>91</v>
      </c>
      <c r="G191" s="80" t="s">
        <v>1671</v>
      </c>
      <c r="H191" s="80" t="s">
        <v>1672</v>
      </c>
      <c r="I191" s="177"/>
      <c r="J191" s="81">
        <v>0</v>
      </c>
      <c r="K191" s="81">
        <v>0.30399990921767928</v>
      </c>
      <c r="L191" s="81">
        <v>0.38612104997327207</v>
      </c>
      <c r="M191" s="81">
        <v>1.6348807602481947</v>
      </c>
      <c r="N191" s="81">
        <v>2.5152389768793082</v>
      </c>
      <c r="O191" s="81">
        <v>0.85026930035173842</v>
      </c>
      <c r="P191" s="81">
        <v>0.99500858407573212</v>
      </c>
      <c r="Q191" s="81">
        <v>5.6963476534096773E-2</v>
      </c>
      <c r="R191" s="81">
        <v>0</v>
      </c>
      <c r="S191" s="81">
        <v>1.7416965950178911E-2</v>
      </c>
      <c r="T191" s="82"/>
      <c r="U191" s="81">
        <v>0</v>
      </c>
      <c r="V191" s="81">
        <v>94</v>
      </c>
      <c r="W191" s="81">
        <v>8</v>
      </c>
      <c r="X191" s="81">
        <v>270</v>
      </c>
      <c r="Y191" s="81">
        <v>481</v>
      </c>
      <c r="Z191" s="81">
        <v>494</v>
      </c>
      <c r="AA191" s="81">
        <v>198</v>
      </c>
      <c r="AB191" s="81">
        <v>784</v>
      </c>
      <c r="AC191" s="81">
        <v>0</v>
      </c>
      <c r="AD191" s="81">
        <v>1.7416965950178911E-2</v>
      </c>
      <c r="AE191" s="82"/>
      <c r="AF191" s="81">
        <v>0</v>
      </c>
      <c r="AG191" s="81">
        <v>202530.77932860478</v>
      </c>
      <c r="AH191" s="81">
        <v>49926.171640002933</v>
      </c>
      <c r="AI191" s="81">
        <v>1717221.914339775</v>
      </c>
      <c r="AJ191" s="81">
        <v>1985353.81646567</v>
      </c>
      <c r="AK191" s="81">
        <v>0</v>
      </c>
      <c r="AL191" s="81">
        <v>0</v>
      </c>
      <c r="AM191" s="81">
        <v>107443.91124369249</v>
      </c>
      <c r="AN191" s="81">
        <v>0</v>
      </c>
      <c r="AO191" s="81">
        <v>0</v>
      </c>
      <c r="AP191" s="82"/>
      <c r="AQ191" s="81">
        <v>1</v>
      </c>
      <c r="AR191" s="81">
        <v>0</v>
      </c>
      <c r="AS191" s="81">
        <v>0</v>
      </c>
      <c r="AT191" s="81">
        <v>0</v>
      </c>
      <c r="AU191" s="81">
        <v>0</v>
      </c>
      <c r="AV191" s="81">
        <v>0</v>
      </c>
      <c r="AW191" s="81" t="s">
        <v>564</v>
      </c>
      <c r="AX191" s="82"/>
      <c r="AY191" s="81">
        <v>3</v>
      </c>
      <c r="AZ191" s="81">
        <v>0</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2047</v>
      </c>
      <c r="B192" s="80">
        <v>132</v>
      </c>
      <c r="C192" s="80">
        <v>13</v>
      </c>
      <c r="D192" s="80">
        <v>8</v>
      </c>
      <c r="E192" s="80">
        <v>2016</v>
      </c>
      <c r="F192" s="80" t="s">
        <v>92</v>
      </c>
      <c r="G192" s="80" t="s">
        <v>1671</v>
      </c>
      <c r="H192" s="80" t="s">
        <v>1672</v>
      </c>
      <c r="I192" s="177"/>
      <c r="J192" s="81">
        <v>0</v>
      </c>
      <c r="K192" s="81">
        <v>0.28675644402417494</v>
      </c>
      <c r="L192" s="81">
        <v>0.41521456600776752</v>
      </c>
      <c r="M192" s="81">
        <v>1.4017206487334233</v>
      </c>
      <c r="N192" s="81">
        <v>2.6322801907764375</v>
      </c>
      <c r="O192" s="81">
        <v>0.86204789246687008</v>
      </c>
      <c r="P192" s="81">
        <v>1.1175060448339653</v>
      </c>
      <c r="Q192" s="81">
        <v>5.5799302002531803E-2</v>
      </c>
      <c r="R192" s="81">
        <v>0</v>
      </c>
      <c r="S192" s="81">
        <v>4.5793437902053209E-2</v>
      </c>
      <c r="T192" s="82"/>
      <c r="U192" s="81">
        <v>0</v>
      </c>
      <c r="V192" s="81">
        <v>94</v>
      </c>
      <c r="W192" s="81">
        <v>8</v>
      </c>
      <c r="X192" s="81">
        <v>270</v>
      </c>
      <c r="Y192" s="81">
        <v>495</v>
      </c>
      <c r="Z192" s="81">
        <v>507</v>
      </c>
      <c r="AA192" s="81">
        <v>230</v>
      </c>
      <c r="AB192" s="81">
        <v>790</v>
      </c>
      <c r="AC192" s="81">
        <v>0</v>
      </c>
      <c r="AD192" s="81">
        <v>4.5793437902053209E-2</v>
      </c>
      <c r="AE192" s="82"/>
      <c r="AF192" s="81">
        <v>0</v>
      </c>
      <c r="AG192" s="81">
        <v>193053.25242060929</v>
      </c>
      <c r="AH192" s="81">
        <v>42314.890607111513</v>
      </c>
      <c r="AI192" s="81">
        <v>1714129.8459899561</v>
      </c>
      <c r="AJ192" s="81">
        <v>2126616.6246430581</v>
      </c>
      <c r="AK192" s="81">
        <v>0</v>
      </c>
      <c r="AL192" s="81">
        <v>0</v>
      </c>
      <c r="AM192" s="81">
        <v>108350.29827823619</v>
      </c>
      <c r="AN192" s="81">
        <v>0</v>
      </c>
      <c r="AO192" s="81">
        <v>0</v>
      </c>
      <c r="AP192" s="82"/>
      <c r="AQ192" s="81">
        <v>1</v>
      </c>
      <c r="AR192" s="81">
        <v>0</v>
      </c>
      <c r="AS192" s="81">
        <v>0</v>
      </c>
      <c r="AT192" s="81">
        <v>0</v>
      </c>
      <c r="AU192" s="81">
        <v>0</v>
      </c>
      <c r="AV192" s="81">
        <v>0</v>
      </c>
      <c r="AW192" s="81" t="s">
        <v>564</v>
      </c>
      <c r="AX192" s="82"/>
      <c r="AY192" s="81">
        <v>3</v>
      </c>
      <c r="AZ192" s="81">
        <v>0</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2048</v>
      </c>
      <c r="B193" s="80">
        <v>133</v>
      </c>
      <c r="C193" s="80">
        <v>14</v>
      </c>
      <c r="D193" s="80">
        <v>8</v>
      </c>
      <c r="E193" s="80">
        <v>2017</v>
      </c>
      <c r="F193" s="80" t="s">
        <v>71</v>
      </c>
      <c r="G193" s="80" t="s">
        <v>1671</v>
      </c>
      <c r="H193" s="80" t="s">
        <v>1672</v>
      </c>
      <c r="I193" s="177"/>
      <c r="J193" s="81">
        <v>0</v>
      </c>
      <c r="K193" s="81">
        <v>0.29302215031927442</v>
      </c>
      <c r="L193" s="81">
        <v>0.37481836374038685</v>
      </c>
      <c r="M193" s="81">
        <v>1.4054912359083467</v>
      </c>
      <c r="N193" s="81">
        <v>2.5342084139452004</v>
      </c>
      <c r="O193" s="81">
        <v>0.82289312002237069</v>
      </c>
      <c r="P193" s="81">
        <v>1.1297388177493111</v>
      </c>
      <c r="Q193" s="81">
        <v>5.2659807985261715E-2</v>
      </c>
      <c r="R193" s="81">
        <v>0</v>
      </c>
      <c r="S193" s="81">
        <v>2.5936660486955181E-2</v>
      </c>
      <c r="T193" s="82"/>
      <c r="U193" s="81">
        <v>0</v>
      </c>
      <c r="V193" s="81">
        <v>94</v>
      </c>
      <c r="W193" s="81">
        <v>8</v>
      </c>
      <c r="X193" s="81">
        <v>270</v>
      </c>
      <c r="Y193" s="81">
        <v>487</v>
      </c>
      <c r="Z193" s="81">
        <v>492</v>
      </c>
      <c r="AA193" s="81">
        <v>234</v>
      </c>
      <c r="AB193" s="81">
        <v>771</v>
      </c>
      <c r="AC193" s="81">
        <v>0</v>
      </c>
      <c r="AD193" s="81">
        <v>2.5936660486955181E-2</v>
      </c>
      <c r="AE193" s="82"/>
      <c r="AF193" s="81">
        <v>0</v>
      </c>
      <c r="AG193" s="81">
        <v>193614.17794421659</v>
      </c>
      <c r="AH193" s="81">
        <v>51692.115926327308</v>
      </c>
      <c r="AI193" s="81">
        <v>1671721.1946175171</v>
      </c>
      <c r="AJ193" s="81">
        <v>1833516.6338076871</v>
      </c>
      <c r="AK193" s="81">
        <v>0</v>
      </c>
      <c r="AL193" s="81">
        <v>0</v>
      </c>
      <c r="AM193" s="81">
        <v>105909.8661572558</v>
      </c>
      <c r="AN193" s="81">
        <v>0</v>
      </c>
      <c r="AO193" s="81">
        <v>0</v>
      </c>
      <c r="AP193" s="82"/>
      <c r="AQ193" s="81">
        <v>1</v>
      </c>
      <c r="AR193" s="81">
        <v>0</v>
      </c>
      <c r="AS193" s="81">
        <v>0</v>
      </c>
      <c r="AT193" s="81">
        <v>0</v>
      </c>
      <c r="AU193" s="81">
        <v>0</v>
      </c>
      <c r="AV193" s="81">
        <v>0</v>
      </c>
      <c r="AW193" s="81" t="s">
        <v>564</v>
      </c>
      <c r="AX193" s="82"/>
      <c r="AY193" s="81">
        <v>3</v>
      </c>
      <c r="AZ193" s="81">
        <v>0</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2049</v>
      </c>
      <c r="B194" s="80">
        <v>134</v>
      </c>
      <c r="C194" s="80">
        <v>15</v>
      </c>
      <c r="D194" s="80">
        <v>8</v>
      </c>
      <c r="E194" s="80">
        <v>2018</v>
      </c>
      <c r="F194" s="80" t="s">
        <v>93</v>
      </c>
      <c r="G194" s="80" t="s">
        <v>1671</v>
      </c>
      <c r="H194" s="80" t="s">
        <v>1672</v>
      </c>
      <c r="I194" s="177"/>
      <c r="J194" s="81">
        <v>0</v>
      </c>
      <c r="K194" s="81">
        <v>0.2727242556920989</v>
      </c>
      <c r="L194" s="81">
        <v>0.34384757080591477</v>
      </c>
      <c r="M194" s="81">
        <v>1.4124232260354119</v>
      </c>
      <c r="N194" s="81">
        <v>2.3523667641199957</v>
      </c>
      <c r="O194" s="81">
        <v>0.8008682602781565</v>
      </c>
      <c r="P194" s="81">
        <v>1.0802540480589156</v>
      </c>
      <c r="Q194" s="81">
        <v>4.8358607770143565E-2</v>
      </c>
      <c r="R194" s="81">
        <v>0</v>
      </c>
      <c r="S194" s="81">
        <v>2.7463860752266551E-2</v>
      </c>
      <c r="T194" s="82"/>
      <c r="U194" s="81">
        <v>0</v>
      </c>
      <c r="V194" s="81">
        <v>94</v>
      </c>
      <c r="W194" s="81">
        <v>8</v>
      </c>
      <c r="X194" s="81">
        <v>270</v>
      </c>
      <c r="Y194" s="81">
        <v>491</v>
      </c>
      <c r="Z194" s="81">
        <v>488</v>
      </c>
      <c r="AA194" s="81">
        <v>226</v>
      </c>
      <c r="AB194" s="81">
        <v>763</v>
      </c>
      <c r="AC194" s="81">
        <v>0</v>
      </c>
      <c r="AD194" s="81">
        <v>2.7463860752266551E-2</v>
      </c>
      <c r="AE194" s="82"/>
      <c r="AF194" s="81">
        <v>0</v>
      </c>
      <c r="AG194" s="81">
        <v>175174.5142940185</v>
      </c>
      <c r="AH194" s="81">
        <v>48719.82562099566</v>
      </c>
      <c r="AI194" s="81">
        <v>1708840.534227849</v>
      </c>
      <c r="AJ194" s="81">
        <v>1791598.7695285981</v>
      </c>
      <c r="AK194" s="81">
        <v>0</v>
      </c>
      <c r="AL194" s="81">
        <v>0</v>
      </c>
      <c r="AM194" s="81">
        <v>105027.7974729881</v>
      </c>
      <c r="AN194" s="81">
        <v>0</v>
      </c>
      <c r="AO194" s="81">
        <v>0</v>
      </c>
      <c r="AP194" s="82"/>
      <c r="AQ194" s="81">
        <v>1</v>
      </c>
      <c r="AR194" s="81">
        <v>0</v>
      </c>
      <c r="AS194" s="81">
        <v>0</v>
      </c>
      <c r="AT194" s="81">
        <v>0</v>
      </c>
      <c r="AU194" s="81">
        <v>0</v>
      </c>
      <c r="AV194" s="81">
        <v>0</v>
      </c>
      <c r="AW194" s="81" t="s">
        <v>564</v>
      </c>
      <c r="AX194" s="82"/>
      <c r="AY194" s="81">
        <v>3</v>
      </c>
      <c r="AZ194" s="81">
        <v>0</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2050</v>
      </c>
      <c r="B195" s="80">
        <v>135</v>
      </c>
      <c r="C195" s="80">
        <v>16</v>
      </c>
      <c r="D195" s="80">
        <v>8</v>
      </c>
      <c r="E195" s="80">
        <v>2019</v>
      </c>
      <c r="F195" s="80" t="s">
        <v>73</v>
      </c>
      <c r="G195" s="80" t="s">
        <v>1671</v>
      </c>
      <c r="H195" s="80" t="s">
        <v>1672</v>
      </c>
      <c r="I195" s="177"/>
      <c r="J195" s="81">
        <v>0</v>
      </c>
      <c r="K195" s="81">
        <v>0.25306802717284993</v>
      </c>
      <c r="L195" s="81">
        <v>0.34538812524771745</v>
      </c>
      <c r="M195" s="81">
        <v>1.2670718859483461</v>
      </c>
      <c r="N195" s="81">
        <v>2.3135167815913977</v>
      </c>
      <c r="O195" s="81">
        <v>0.75550835610991773</v>
      </c>
      <c r="P195" s="81">
        <v>0.9102107220022706</v>
      </c>
      <c r="Q195" s="81">
        <v>4.4985707852257112E-2</v>
      </c>
      <c r="R195" s="81">
        <v>0</v>
      </c>
      <c r="S195" s="81">
        <v>1.526000895516395E-2</v>
      </c>
      <c r="T195" s="82"/>
      <c r="U195" s="81">
        <v>0</v>
      </c>
      <c r="V195" s="81">
        <v>94</v>
      </c>
      <c r="W195" s="81">
        <v>8</v>
      </c>
      <c r="X195" s="81">
        <v>270</v>
      </c>
      <c r="Y195" s="81">
        <v>477</v>
      </c>
      <c r="Z195" s="81">
        <v>473</v>
      </c>
      <c r="AA195" s="81">
        <v>189</v>
      </c>
      <c r="AB195" s="81">
        <v>729</v>
      </c>
      <c r="AC195" s="81">
        <v>0</v>
      </c>
      <c r="AD195" s="81">
        <v>1.526000895516395E-2</v>
      </c>
      <c r="AE195" s="82"/>
      <c r="AF195" s="81">
        <v>0</v>
      </c>
      <c r="AG195" s="81">
        <v>175122.64020410279</v>
      </c>
      <c r="AH195" s="81">
        <v>52602.858953961571</v>
      </c>
      <c r="AI195" s="81">
        <v>1674521.863752563</v>
      </c>
      <c r="AJ195" s="81">
        <v>1770176.9005827736</v>
      </c>
      <c r="AK195" s="81">
        <v>0</v>
      </c>
      <c r="AL195" s="81">
        <v>0</v>
      </c>
      <c r="AM195" s="81">
        <v>99284.312090938212</v>
      </c>
      <c r="AN195" s="81">
        <v>0</v>
      </c>
      <c r="AO195" s="81">
        <v>0</v>
      </c>
      <c r="AP195" s="82"/>
      <c r="AQ195" s="81">
        <v>1</v>
      </c>
      <c r="AR195" s="81">
        <v>0</v>
      </c>
      <c r="AS195" s="81">
        <v>0</v>
      </c>
      <c r="AT195" s="81">
        <v>0</v>
      </c>
      <c r="AU195" s="81">
        <v>0</v>
      </c>
      <c r="AV195" s="81">
        <v>0</v>
      </c>
      <c r="AW195" s="81" t="s">
        <v>564</v>
      </c>
      <c r="AX195" s="82"/>
      <c r="AY195" s="81">
        <v>3</v>
      </c>
      <c r="AZ195" s="81">
        <v>0</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2051</v>
      </c>
      <c r="B196" s="80">
        <v>136</v>
      </c>
      <c r="C196" s="80">
        <v>17</v>
      </c>
      <c r="D196" s="80">
        <v>8</v>
      </c>
      <c r="E196" s="80">
        <v>2020</v>
      </c>
      <c r="F196" s="80" t="s">
        <v>218</v>
      </c>
      <c r="G196" s="80" t="s">
        <v>1671</v>
      </c>
      <c r="H196" s="80" t="s">
        <v>1672</v>
      </c>
      <c r="I196" s="177"/>
      <c r="J196" s="81">
        <v>0</v>
      </c>
      <c r="K196" s="81">
        <v>0.10766660889035676</v>
      </c>
      <c r="L196" s="81">
        <v>0.29152686796326088</v>
      </c>
      <c r="M196" s="81">
        <v>1.1469175887202971</v>
      </c>
      <c r="N196" s="81">
        <v>2.0404510565734881</v>
      </c>
      <c r="O196" s="81">
        <v>0.64234015120086951</v>
      </c>
      <c r="P196" s="81">
        <v>0.99733185613295183</v>
      </c>
      <c r="Q196" s="81">
        <v>4.1215256565486434E-2</v>
      </c>
      <c r="R196" s="81">
        <v>0</v>
      </c>
      <c r="S196" s="81">
        <v>3.7755564353095752E-2</v>
      </c>
      <c r="T196" s="82"/>
      <c r="U196" s="81">
        <v>0</v>
      </c>
      <c r="V196" s="81">
        <v>37</v>
      </c>
      <c r="W196" s="81">
        <v>6</v>
      </c>
      <c r="X196" s="81">
        <v>257</v>
      </c>
      <c r="Y196" s="81">
        <v>459</v>
      </c>
      <c r="Z196" s="81">
        <v>459</v>
      </c>
      <c r="AA196" s="81">
        <v>225</v>
      </c>
      <c r="AB196" s="81">
        <v>699</v>
      </c>
      <c r="AC196" s="81">
        <v>0</v>
      </c>
      <c r="AD196" s="81">
        <v>3.7755564353095752E-2</v>
      </c>
      <c r="AE196" s="82"/>
      <c r="AF196" s="81">
        <v>0</v>
      </c>
      <c r="AG196" s="81">
        <v>68982.060478744344</v>
      </c>
      <c r="AH196" s="81">
        <v>42751.916116214714</v>
      </c>
      <c r="AI196" s="81">
        <v>1475612.1861225329</v>
      </c>
      <c r="AJ196" s="81">
        <v>1738976.2237234693</v>
      </c>
      <c r="AK196" s="81"/>
      <c r="AL196" s="81"/>
      <c r="AM196" s="81">
        <v>91227.266051976912</v>
      </c>
      <c r="AN196" s="81"/>
      <c r="AO196" s="81"/>
      <c r="AP196" s="82"/>
      <c r="AQ196" s="81">
        <v>1</v>
      </c>
      <c r="AR196" s="81">
        <v>0</v>
      </c>
      <c r="AS196" s="81">
        <v>0</v>
      </c>
      <c r="AT196" s="81">
        <v>0</v>
      </c>
      <c r="AU196" s="81">
        <v>0</v>
      </c>
      <c r="AV196" s="81">
        <v>0</v>
      </c>
      <c r="AW196" s="81">
        <v>0</v>
      </c>
      <c r="AX196" s="82"/>
      <c r="AY196" s="81">
        <v>3</v>
      </c>
      <c r="AZ196" s="81">
        <v>0</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1673</v>
      </c>
      <c r="B197" s="80">
        <v>136</v>
      </c>
      <c r="C197" s="80">
        <v>18</v>
      </c>
      <c r="D197" s="80">
        <v>8</v>
      </c>
      <c r="E197" s="80">
        <v>2021</v>
      </c>
      <c r="F197" s="80" t="s">
        <v>75</v>
      </c>
      <c r="G197" s="174" t="s">
        <v>1671</v>
      </c>
      <c r="H197" s="80" t="s">
        <v>1672</v>
      </c>
      <c r="I197" s="177"/>
      <c r="J197" s="81">
        <v>0.68622746243318411</v>
      </c>
      <c r="K197" s="81">
        <v>0.10371283077453992</v>
      </c>
      <c r="L197" s="81">
        <v>0.2660441965104362</v>
      </c>
      <c r="M197" s="81">
        <v>1.1584232305631688</v>
      </c>
      <c r="N197" s="81">
        <v>1.9551313093230429</v>
      </c>
      <c r="O197" s="81">
        <v>0.60479457041765894</v>
      </c>
      <c r="P197" s="81">
        <v>1.0090548044152967</v>
      </c>
      <c r="Q197" s="81">
        <v>4.06954698580251E-2</v>
      </c>
      <c r="R197" s="81">
        <v>0</v>
      </c>
      <c r="S197" s="81">
        <v>3.8578822062668043E-2</v>
      </c>
      <c r="T197" s="82"/>
      <c r="U197" s="81">
        <v>32820</v>
      </c>
      <c r="V197" s="81">
        <v>37</v>
      </c>
      <c r="W197" s="81">
        <v>6</v>
      </c>
      <c r="X197" s="81">
        <v>257</v>
      </c>
      <c r="Y197" s="81">
        <v>463</v>
      </c>
      <c r="Z197" s="81">
        <v>445</v>
      </c>
      <c r="AA197" s="81">
        <v>222</v>
      </c>
      <c r="AB197" s="81">
        <v>682</v>
      </c>
      <c r="AC197" s="81">
        <v>0</v>
      </c>
      <c r="AD197" s="81">
        <v>3.8578822062668043E-2</v>
      </c>
      <c r="AE197" s="82"/>
      <c r="AF197" s="81">
        <v>251387.07310490104</v>
      </c>
      <c r="AG197" s="81">
        <v>70173.272384524098</v>
      </c>
      <c r="AH197" s="81">
        <v>38329.580804981146</v>
      </c>
      <c r="AI197" s="81">
        <v>1610110.8940998202</v>
      </c>
      <c r="AJ197" s="81">
        <v>1709441.6984694083</v>
      </c>
      <c r="AK197" s="81">
        <v>0</v>
      </c>
      <c r="AL197" s="81">
        <v>0</v>
      </c>
      <c r="AM197" s="81">
        <v>89521.971484921596</v>
      </c>
      <c r="AN197" s="81">
        <v>0</v>
      </c>
      <c r="AO197" s="81">
        <v>0</v>
      </c>
      <c r="AP197" s="82"/>
      <c r="AQ197" s="81">
        <v>1</v>
      </c>
      <c r="AR197" s="81">
        <v>0</v>
      </c>
      <c r="AS197" s="81">
        <v>0</v>
      </c>
      <c r="AT197" s="81">
        <v>0</v>
      </c>
      <c r="AU197" s="81">
        <v>0</v>
      </c>
      <c r="AV197" s="81">
        <v>0</v>
      </c>
      <c r="AW197" s="81"/>
      <c r="AX197" s="82"/>
      <c r="AY197" s="81">
        <v>3</v>
      </c>
      <c r="AZ197" s="81">
        <v>0</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1670</v>
      </c>
      <c r="B198" s="80">
        <v>136</v>
      </c>
      <c r="C198" s="80">
        <v>19</v>
      </c>
      <c r="D198" s="80">
        <v>8</v>
      </c>
      <c r="E198" s="80">
        <v>2022</v>
      </c>
      <c r="F198" s="80" t="s">
        <v>568</v>
      </c>
      <c r="G198" s="174" t="s">
        <v>1671</v>
      </c>
      <c r="H198" s="80" t="s">
        <v>1672</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v>
      </c>
      <c r="AR198" s="81">
        <v>0</v>
      </c>
      <c r="AS198" s="81">
        <v>0</v>
      </c>
      <c r="AT198" s="81">
        <v>0</v>
      </c>
      <c r="AU198" s="81">
        <v>0</v>
      </c>
      <c r="AV198" s="81">
        <v>0</v>
      </c>
      <c r="AW198" s="81"/>
      <c r="AX198" s="82"/>
      <c r="AY198" s="81">
        <v>3</v>
      </c>
      <c r="AZ198" s="81">
        <v>0</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2052</v>
      </c>
      <c r="B199" s="80">
        <v>205</v>
      </c>
      <c r="C199" s="80">
        <v>1</v>
      </c>
      <c r="D199" s="80">
        <v>13</v>
      </c>
      <c r="E199" s="80">
        <v>1990</v>
      </c>
      <c r="F199" s="80" t="s">
        <v>562</v>
      </c>
      <c r="G199" s="80" t="s">
        <v>2053</v>
      </c>
      <c r="H199" s="80" t="s">
        <v>2054</v>
      </c>
      <c r="I199" s="177"/>
      <c r="J199" s="81">
        <v>0</v>
      </c>
      <c r="K199" s="81">
        <v>0.16702109510236812</v>
      </c>
      <c r="L199" s="81">
        <v>0</v>
      </c>
      <c r="M199" s="81">
        <v>0.5719246777894178</v>
      </c>
      <c r="N199" s="81">
        <v>1.7095065642197405</v>
      </c>
      <c r="O199" s="81">
        <v>0.52758042939609306</v>
      </c>
      <c r="P199" s="81">
        <v>0.69189589996265599</v>
      </c>
      <c r="Q199" s="81">
        <v>5.7277990265779524E-2</v>
      </c>
      <c r="R199" s="81">
        <v>0.31985810790037156</v>
      </c>
      <c r="S199" s="81">
        <v>5.8578988185517329E-2</v>
      </c>
      <c r="T199" s="82"/>
      <c r="U199" s="81">
        <v>0</v>
      </c>
      <c r="V199" s="81">
        <v>39</v>
      </c>
      <c r="W199" s="81">
        <v>0</v>
      </c>
      <c r="X199" s="81">
        <v>124</v>
      </c>
      <c r="Y199" s="81">
        <v>393</v>
      </c>
      <c r="Z199" s="81">
        <v>217</v>
      </c>
      <c r="AA199" s="81">
        <v>168</v>
      </c>
      <c r="AB199" s="81">
        <v>930</v>
      </c>
      <c r="AC199" s="81">
        <v>55400</v>
      </c>
      <c r="AD199" s="81">
        <v>5.8578988185517329E-2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2055</v>
      </c>
      <c r="B200" s="80">
        <v>206</v>
      </c>
      <c r="C200" s="80">
        <v>2</v>
      </c>
      <c r="D200" s="80">
        <v>13</v>
      </c>
      <c r="E200" s="80">
        <v>2005</v>
      </c>
      <c r="F200" s="80" t="s">
        <v>565</v>
      </c>
      <c r="G200" s="80" t="s">
        <v>2053</v>
      </c>
      <c r="H200" s="80" t="s">
        <v>2054</v>
      </c>
      <c r="I200" s="177"/>
      <c r="J200" s="81">
        <v>0.51134231102326078</v>
      </c>
      <c r="K200" s="81">
        <v>0.12820513731593455</v>
      </c>
      <c r="L200" s="81">
        <v>0</v>
      </c>
      <c r="M200" s="81">
        <v>1.3839422420940268</v>
      </c>
      <c r="N200" s="81">
        <v>2.3798521548675899</v>
      </c>
      <c r="O200" s="81">
        <v>0.81308319428648645</v>
      </c>
      <c r="P200" s="81">
        <v>1.9611787681333459</v>
      </c>
      <c r="Q200" s="81">
        <v>5.3730300238931716E-2</v>
      </c>
      <c r="R200" s="81">
        <v>0.75790609622193039</v>
      </c>
      <c r="S200" s="81">
        <v>5.1570779119999993E-2</v>
      </c>
      <c r="T200" s="82"/>
      <c r="U200" s="81">
        <v>20860</v>
      </c>
      <c r="V200" s="81">
        <v>34</v>
      </c>
      <c r="W200" s="81">
        <v>0</v>
      </c>
      <c r="X200" s="81">
        <v>129</v>
      </c>
      <c r="Y200" s="81">
        <v>480</v>
      </c>
      <c r="Z200" s="81">
        <v>387</v>
      </c>
      <c r="AA200" s="81">
        <v>390</v>
      </c>
      <c r="AB200" s="81">
        <v>912</v>
      </c>
      <c r="AC200" s="81">
        <v>134020</v>
      </c>
      <c r="AD200" s="81">
        <v>5.1570779119999993E-2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2056</v>
      </c>
      <c r="B201" s="80">
        <v>207</v>
      </c>
      <c r="C201" s="80">
        <v>3</v>
      </c>
      <c r="D201" s="80">
        <v>13</v>
      </c>
      <c r="E201" s="80">
        <v>2006</v>
      </c>
      <c r="F201" s="80" t="s">
        <v>566</v>
      </c>
      <c r="G201" s="80" t="s">
        <v>2053</v>
      </c>
      <c r="H201" s="80" t="s">
        <v>2054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2057</v>
      </c>
      <c r="B202" s="80">
        <v>208</v>
      </c>
      <c r="C202" s="80">
        <v>4</v>
      </c>
      <c r="D202" s="80">
        <v>13</v>
      </c>
      <c r="E202" s="80">
        <v>2007</v>
      </c>
      <c r="F202" s="80" t="s">
        <v>567</v>
      </c>
      <c r="G202" s="80" t="s">
        <v>2053</v>
      </c>
      <c r="H202" s="80" t="s">
        <v>2054</v>
      </c>
      <c r="I202" s="177"/>
      <c r="J202" s="81">
        <v>0.47141468620427901</v>
      </c>
      <c r="K202" s="81">
        <v>0.13392000850304206</v>
      </c>
      <c r="L202" s="81">
        <v>0</v>
      </c>
      <c r="M202" s="81">
        <v>1.7691402166954913</v>
      </c>
      <c r="N202" s="81">
        <v>2.0427766446659641</v>
      </c>
      <c r="O202" s="81">
        <v>0.7841690339802061</v>
      </c>
      <c r="P202" s="81">
        <v>1.8996185246642558</v>
      </c>
      <c r="Q202" s="81">
        <v>5.2500603611096652E-2</v>
      </c>
      <c r="R202" s="81">
        <v>0.77750787193530724</v>
      </c>
      <c r="S202" s="81">
        <v>0</v>
      </c>
      <c r="T202" s="82"/>
      <c r="U202" s="81">
        <v>21140</v>
      </c>
      <c r="V202" s="81">
        <v>36</v>
      </c>
      <c r="W202" s="81">
        <v>0</v>
      </c>
      <c r="X202" s="81">
        <v>229</v>
      </c>
      <c r="Y202" s="81">
        <v>464</v>
      </c>
      <c r="Z202" s="81">
        <v>388</v>
      </c>
      <c r="AA202" s="81">
        <v>372</v>
      </c>
      <c r="AB202" s="81">
        <v>844</v>
      </c>
      <c r="AC202" s="81">
        <v>141431</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2058</v>
      </c>
      <c r="B203" s="80">
        <v>209</v>
      </c>
      <c r="C203" s="80">
        <v>5</v>
      </c>
      <c r="D203" s="80">
        <v>13</v>
      </c>
      <c r="E203" s="80">
        <v>2008</v>
      </c>
      <c r="F203" s="80" t="s">
        <v>84</v>
      </c>
      <c r="G203" s="80" t="s">
        <v>2053</v>
      </c>
      <c r="H203" s="80" t="s">
        <v>2054</v>
      </c>
      <c r="I203" s="177"/>
      <c r="J203" s="81">
        <v>0.43227951249150826</v>
      </c>
      <c r="K203" s="81">
        <v>0.10367496948879983</v>
      </c>
      <c r="L203" s="81">
        <v>0</v>
      </c>
      <c r="M203" s="81">
        <v>1.9774911950275886</v>
      </c>
      <c r="N203" s="81">
        <v>2.1636037902274432</v>
      </c>
      <c r="O203" s="81">
        <v>0.91963882249846141</v>
      </c>
      <c r="P203" s="81">
        <v>1.8974536281721133</v>
      </c>
      <c r="Q203" s="81">
        <v>5.1039863102223207E-2</v>
      </c>
      <c r="R203" s="81">
        <v>0.73346792920197368</v>
      </c>
      <c r="S203" s="81">
        <v>4.6057725559999992E-2</v>
      </c>
      <c r="T203" s="82"/>
      <c r="U203" s="81">
        <v>22445</v>
      </c>
      <c r="V203" s="81">
        <v>36</v>
      </c>
      <c r="W203" s="81">
        <v>0</v>
      </c>
      <c r="X203" s="81">
        <v>229</v>
      </c>
      <c r="Y203" s="81">
        <v>465</v>
      </c>
      <c r="Z203" s="81">
        <v>471</v>
      </c>
      <c r="AA203" s="81">
        <v>372</v>
      </c>
      <c r="AB203" s="81">
        <v>834</v>
      </c>
      <c r="AC203" s="81">
        <v>138542</v>
      </c>
      <c r="AD203" s="81">
        <v>4.6057725559999992E-2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2059</v>
      </c>
      <c r="B204" s="80">
        <v>210</v>
      </c>
      <c r="C204" s="80">
        <v>6</v>
      </c>
      <c r="D204" s="80">
        <v>13</v>
      </c>
      <c r="E204" s="80">
        <v>2009</v>
      </c>
      <c r="F204" s="80" t="s">
        <v>85</v>
      </c>
      <c r="G204" s="80" t="s">
        <v>2053</v>
      </c>
      <c r="H204" s="80" t="s">
        <v>2054</v>
      </c>
      <c r="I204" s="177"/>
      <c r="J204" s="81">
        <v>0.46064895826580365</v>
      </c>
      <c r="K204" s="81">
        <v>0.10099300808379476</v>
      </c>
      <c r="L204" s="81">
        <v>0</v>
      </c>
      <c r="M204" s="81">
        <v>1.8494361791869589</v>
      </c>
      <c r="N204" s="81">
        <v>1.9040351411599055</v>
      </c>
      <c r="O204" s="81">
        <v>1.1334763914400841</v>
      </c>
      <c r="P204" s="81">
        <v>2.151341828338095</v>
      </c>
      <c r="Q204" s="81">
        <v>4.8795608179531998E-2</v>
      </c>
      <c r="R204" s="81">
        <v>0.7157506619604227</v>
      </c>
      <c r="S204" s="81">
        <v>8.9460268239999988E-2</v>
      </c>
      <c r="T204" s="82"/>
      <c r="U204" s="81">
        <v>21410</v>
      </c>
      <c r="V204" s="81">
        <v>35</v>
      </c>
      <c r="W204" s="81">
        <v>0</v>
      </c>
      <c r="X204" s="81">
        <v>239</v>
      </c>
      <c r="Y204" s="81">
        <v>459</v>
      </c>
      <c r="Z204" s="81">
        <v>573</v>
      </c>
      <c r="AA204" s="81">
        <v>433</v>
      </c>
      <c r="AB204" s="81">
        <v>837</v>
      </c>
      <c r="AC204" s="81">
        <v>131894</v>
      </c>
      <c r="AD204" s="81">
        <v>8.9460268239999988E-2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2060</v>
      </c>
      <c r="B205" s="80">
        <v>211</v>
      </c>
      <c r="C205" s="80">
        <v>7</v>
      </c>
      <c r="D205" s="80">
        <v>13</v>
      </c>
      <c r="E205" s="80">
        <v>2010</v>
      </c>
      <c r="F205" s="80" t="s">
        <v>86</v>
      </c>
      <c r="G205" s="80" t="s">
        <v>2053</v>
      </c>
      <c r="H205" s="80" t="s">
        <v>2054</v>
      </c>
      <c r="I205" s="177"/>
      <c r="J205" s="81">
        <v>0.35304522816623835</v>
      </c>
      <c r="K205" s="81">
        <v>0.1070711187343532</v>
      </c>
      <c r="L205" s="81">
        <v>0</v>
      </c>
      <c r="M205" s="81">
        <v>1.9173467924770209</v>
      </c>
      <c r="N205" s="81">
        <v>1.9702517734753235</v>
      </c>
      <c r="O205" s="81">
        <v>1.3133191767253396</v>
      </c>
      <c r="P205" s="81">
        <v>2.058669142833395</v>
      </c>
      <c r="Q205" s="81">
        <v>4.9098907779465906E-2</v>
      </c>
      <c r="R205" s="81">
        <v>0.78351442274555316</v>
      </c>
      <c r="S205" s="81">
        <v>4.8819758399999996E-2</v>
      </c>
      <c r="T205" s="82"/>
      <c r="U205" s="81">
        <v>18606</v>
      </c>
      <c r="V205" s="81">
        <v>35</v>
      </c>
      <c r="W205" s="81">
        <v>0</v>
      </c>
      <c r="X205" s="81">
        <v>239</v>
      </c>
      <c r="Y205" s="81">
        <v>450</v>
      </c>
      <c r="Z205" s="81">
        <v>667</v>
      </c>
      <c r="AA205" s="81">
        <v>404</v>
      </c>
      <c r="AB205" s="81">
        <v>807</v>
      </c>
      <c r="AC205" s="81">
        <v>136824</v>
      </c>
      <c r="AD205" s="81">
        <v>4.8819758399999996E-2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2061</v>
      </c>
      <c r="B206" s="80">
        <v>212</v>
      </c>
      <c r="C206" s="80">
        <v>8</v>
      </c>
      <c r="D206" s="80">
        <v>13</v>
      </c>
      <c r="E206" s="80">
        <v>2011</v>
      </c>
      <c r="F206" s="80" t="s">
        <v>87</v>
      </c>
      <c r="G206" s="80" t="s">
        <v>2053</v>
      </c>
      <c r="H206" s="80" t="s">
        <v>2054</v>
      </c>
      <c r="I206" s="177"/>
      <c r="J206" s="81">
        <v>0.28336148182284293</v>
      </c>
      <c r="K206" s="81">
        <v>0.12097056654294651</v>
      </c>
      <c r="L206" s="81">
        <v>0</v>
      </c>
      <c r="M206" s="81">
        <v>1.8663825366417717</v>
      </c>
      <c r="N206" s="81">
        <v>2.0045831948672461</v>
      </c>
      <c r="O206" s="81">
        <v>1.7189976563198917</v>
      </c>
      <c r="P206" s="81">
        <v>2.1377336328620515</v>
      </c>
      <c r="Q206" s="81">
        <v>5.4037303143741618E-2</v>
      </c>
      <c r="R206" s="81">
        <v>0.74265908127107472</v>
      </c>
      <c r="S206" s="81">
        <v>5.6877898560000008E-2</v>
      </c>
      <c r="T206" s="82"/>
      <c r="U206" s="81">
        <v>15846</v>
      </c>
      <c r="V206" s="81">
        <v>35</v>
      </c>
      <c r="W206" s="81">
        <v>0</v>
      </c>
      <c r="X206" s="81">
        <v>239</v>
      </c>
      <c r="Y206" s="81">
        <v>444</v>
      </c>
      <c r="Z206" s="81">
        <v>892</v>
      </c>
      <c r="AA206" s="81">
        <v>432</v>
      </c>
      <c r="AB206" s="81">
        <v>770</v>
      </c>
      <c r="AC206" s="81">
        <v>129475</v>
      </c>
      <c r="AD206" s="81">
        <v>5.6877898560000008E-2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2062</v>
      </c>
      <c r="B207" s="80">
        <v>213</v>
      </c>
      <c r="C207" s="80">
        <v>9</v>
      </c>
      <c r="D207" s="80">
        <v>13</v>
      </c>
      <c r="E207" s="80">
        <v>2012</v>
      </c>
      <c r="F207" s="80" t="s">
        <v>88</v>
      </c>
      <c r="G207" s="80" t="s">
        <v>2053</v>
      </c>
      <c r="H207" s="80" t="s">
        <v>2054</v>
      </c>
      <c r="I207" s="177"/>
      <c r="J207" s="81">
        <v>0.29276100536879485</v>
      </c>
      <c r="K207" s="81">
        <v>0.10706247850542924</v>
      </c>
      <c r="L207" s="81">
        <v>0</v>
      </c>
      <c r="M207" s="81">
        <v>1.9345601834783888</v>
      </c>
      <c r="N207" s="81">
        <v>1.8116195743133383</v>
      </c>
      <c r="O207" s="81">
        <v>0.54299734474937134</v>
      </c>
      <c r="P207" s="81">
        <v>1.7418143225311398</v>
      </c>
      <c r="Q207" s="81">
        <v>5.9091473584763465E-2</v>
      </c>
      <c r="R207" s="81">
        <v>0.77834013752499698</v>
      </c>
      <c r="S207" s="81">
        <v>2.1789222000000004E-2</v>
      </c>
      <c r="T207" s="82"/>
      <c r="U207" s="81">
        <v>18435</v>
      </c>
      <c r="V207" s="81">
        <v>35</v>
      </c>
      <c r="W207" s="81">
        <v>0</v>
      </c>
      <c r="X207" s="81">
        <v>239</v>
      </c>
      <c r="Y207" s="81">
        <v>461</v>
      </c>
      <c r="Z207" s="81">
        <v>284</v>
      </c>
      <c r="AA207" s="81">
        <v>350</v>
      </c>
      <c r="AB207" s="81">
        <v>775</v>
      </c>
      <c r="AC207" s="81">
        <v>132181</v>
      </c>
      <c r="AD207" s="81">
        <v>2.1789222000000004E-2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2063</v>
      </c>
      <c r="B208" s="80">
        <v>214</v>
      </c>
      <c r="C208" s="80">
        <v>10</v>
      </c>
      <c r="D208" s="80">
        <v>13</v>
      </c>
      <c r="E208" s="80">
        <v>2013</v>
      </c>
      <c r="F208" s="80" t="s">
        <v>89</v>
      </c>
      <c r="G208" s="80" t="s">
        <v>2053</v>
      </c>
      <c r="H208" s="80" t="s">
        <v>2054</v>
      </c>
      <c r="I208" s="177"/>
      <c r="J208" s="81">
        <v>0.32652454716842627</v>
      </c>
      <c r="K208" s="81">
        <v>9.9467271286968334E-2</v>
      </c>
      <c r="L208" s="81">
        <v>0</v>
      </c>
      <c r="M208" s="81">
        <v>1.9968705266641225</v>
      </c>
      <c r="N208" s="81">
        <v>1.7612973612505602</v>
      </c>
      <c r="O208" s="81">
        <v>0.54724337184067628</v>
      </c>
      <c r="P208" s="81">
        <v>1.7134097457223401</v>
      </c>
      <c r="Q208" s="81">
        <v>5.7475668213708288E-2</v>
      </c>
      <c r="R208" s="81">
        <v>0.75936916057613024</v>
      </c>
      <c r="S208" s="81">
        <v>4.0074814E-2</v>
      </c>
      <c r="T208" s="82"/>
      <c r="U208" s="81">
        <v>19850</v>
      </c>
      <c r="V208" s="81">
        <v>35</v>
      </c>
      <c r="W208" s="81">
        <v>0</v>
      </c>
      <c r="X208" s="81">
        <v>239</v>
      </c>
      <c r="Y208" s="81">
        <v>448</v>
      </c>
      <c r="Z208" s="81">
        <v>299</v>
      </c>
      <c r="AA208" s="81">
        <v>343</v>
      </c>
      <c r="AB208" s="81">
        <v>743</v>
      </c>
      <c r="AC208" s="81">
        <v>125882</v>
      </c>
      <c r="AD208" s="81">
        <v>4.0074814E-2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2064</v>
      </c>
      <c r="B209" s="80">
        <v>215</v>
      </c>
      <c r="C209" s="80">
        <v>11</v>
      </c>
      <c r="D209" s="80">
        <v>13</v>
      </c>
      <c r="E209" s="80">
        <v>2014</v>
      </c>
      <c r="F209" s="80" t="s">
        <v>90</v>
      </c>
      <c r="G209" s="80" t="s">
        <v>2053</v>
      </c>
      <c r="H209" s="80" t="s">
        <v>2054</v>
      </c>
      <c r="I209" s="177"/>
      <c r="J209" s="81">
        <v>0.33222824527329003</v>
      </c>
      <c r="K209" s="81">
        <v>3.408785099310891E-2</v>
      </c>
      <c r="L209" s="81">
        <v>0</v>
      </c>
      <c r="M209" s="81">
        <v>1.8159970588041747</v>
      </c>
      <c r="N209" s="81">
        <v>1.7817288456997988</v>
      </c>
      <c r="O209" s="81">
        <v>0.5282839640677256</v>
      </c>
      <c r="P209" s="81">
        <v>1.667086540217801</v>
      </c>
      <c r="Q209" s="81">
        <v>5.6407044822071713E-2</v>
      </c>
      <c r="R209" s="81">
        <v>0.90262937856623493</v>
      </c>
      <c r="S209" s="81">
        <v>3.4718520000000003E-2</v>
      </c>
      <c r="T209" s="82"/>
      <c r="U209" s="81">
        <v>19920</v>
      </c>
      <c r="V209" s="81">
        <v>11</v>
      </c>
      <c r="W209" s="81">
        <v>0</v>
      </c>
      <c r="X209" s="81">
        <v>246</v>
      </c>
      <c r="Y209" s="81">
        <v>452</v>
      </c>
      <c r="Z209" s="81">
        <v>304</v>
      </c>
      <c r="AA209" s="81">
        <v>332</v>
      </c>
      <c r="AB209" s="81">
        <v>760</v>
      </c>
      <c r="AC209" s="81">
        <v>150101</v>
      </c>
      <c r="AD209" s="81">
        <v>3.4718520000000003E-2</v>
      </c>
      <c r="AE209" s="82"/>
      <c r="AF209" s="81">
        <v>206959.61391292347</v>
      </c>
      <c r="AG209" s="81">
        <v>21482.392646182863</v>
      </c>
      <c r="AH209" s="81">
        <v>0</v>
      </c>
      <c r="AI209" s="81">
        <v>1707403.433016723</v>
      </c>
      <c r="AJ209" s="81">
        <v>1859448.5186336138</v>
      </c>
      <c r="AK209" s="81">
        <v>0</v>
      </c>
      <c r="AL209" s="81">
        <v>0</v>
      </c>
      <c r="AM209" s="81">
        <v>104336.64315662468</v>
      </c>
      <c r="AN209" s="81">
        <v>0</v>
      </c>
      <c r="AO209" s="81">
        <v>0</v>
      </c>
      <c r="AP209" s="82"/>
      <c r="AQ209" s="81">
        <v>1</v>
      </c>
      <c r="AR209" s="81">
        <v>0</v>
      </c>
      <c r="AS209" s="81">
        <v>0</v>
      </c>
      <c r="AT209" s="81">
        <v>0</v>
      </c>
      <c r="AU209" s="81">
        <v>0</v>
      </c>
      <c r="AV209" s="81">
        <v>0</v>
      </c>
      <c r="AW209" s="81" t="s">
        <v>564</v>
      </c>
      <c r="AX209" s="82"/>
      <c r="AY209" s="81">
        <v>5</v>
      </c>
      <c r="AZ209" s="81">
        <v>0</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2065</v>
      </c>
      <c r="B210" s="80">
        <v>216</v>
      </c>
      <c r="C210" s="80">
        <v>12</v>
      </c>
      <c r="D210" s="80">
        <v>13</v>
      </c>
      <c r="E210" s="80">
        <v>2015</v>
      </c>
      <c r="F210" s="80" t="s">
        <v>91</v>
      </c>
      <c r="G210" s="80" t="s">
        <v>2053</v>
      </c>
      <c r="H210" s="80" t="s">
        <v>2054</v>
      </c>
      <c r="I210" s="177"/>
      <c r="J210" s="81">
        <v>0.46453619025040832</v>
      </c>
      <c r="K210" s="81">
        <v>3.3901664839578266E-2</v>
      </c>
      <c r="L210" s="81">
        <v>0</v>
      </c>
      <c r="M210" s="81">
        <v>1.6440790683405386</v>
      </c>
      <c r="N210" s="81">
        <v>1.638742267095864</v>
      </c>
      <c r="O210" s="81">
        <v>0.52496383928599233</v>
      </c>
      <c r="P210" s="81">
        <v>1.6482970483678794</v>
      </c>
      <c r="Q210" s="81">
        <v>5.3330601755136528E-2</v>
      </c>
      <c r="R210" s="81">
        <v>0.80564943631765606</v>
      </c>
      <c r="S210" s="81">
        <v>3.2826555089999994E-2</v>
      </c>
      <c r="T210" s="82"/>
      <c r="U210" s="81">
        <v>27030</v>
      </c>
      <c r="V210" s="81">
        <v>11</v>
      </c>
      <c r="W210" s="81">
        <v>0</v>
      </c>
      <c r="X210" s="81">
        <v>246</v>
      </c>
      <c r="Y210" s="81">
        <v>439</v>
      </c>
      <c r="Z210" s="81">
        <v>305</v>
      </c>
      <c r="AA210" s="81">
        <v>328</v>
      </c>
      <c r="AB210" s="81">
        <v>734</v>
      </c>
      <c r="AC210" s="81">
        <v>138010</v>
      </c>
      <c r="AD210" s="81">
        <v>3.2826555089999994E-2</v>
      </c>
      <c r="AE210" s="82"/>
      <c r="AF210" s="81">
        <v>350779.65177139931</v>
      </c>
      <c r="AG210" s="81">
        <v>21711.916386068227</v>
      </c>
      <c r="AH210" s="81">
        <v>0</v>
      </c>
      <c r="AI210" s="81">
        <v>1657018.7607641716</v>
      </c>
      <c r="AJ210" s="81">
        <v>1700032.975624891</v>
      </c>
      <c r="AK210" s="81">
        <v>0</v>
      </c>
      <c r="AL210" s="81">
        <v>0</v>
      </c>
      <c r="AM210" s="81">
        <v>100591.62098580394</v>
      </c>
      <c r="AN210" s="81">
        <v>0</v>
      </c>
      <c r="AO210" s="81">
        <v>0</v>
      </c>
      <c r="AP210" s="82"/>
      <c r="AQ210" s="81">
        <v>1</v>
      </c>
      <c r="AR210" s="81">
        <v>0</v>
      </c>
      <c r="AS210" s="81">
        <v>0</v>
      </c>
      <c r="AT210" s="81">
        <v>0</v>
      </c>
      <c r="AU210" s="81">
        <v>0</v>
      </c>
      <c r="AV210" s="81">
        <v>0</v>
      </c>
      <c r="AW210" s="81" t="s">
        <v>564</v>
      </c>
      <c r="AX210" s="82"/>
      <c r="AY210" s="81">
        <v>5</v>
      </c>
      <c r="AZ210" s="81">
        <v>0</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2066</v>
      </c>
      <c r="B211" s="80">
        <v>217</v>
      </c>
      <c r="C211" s="80">
        <v>13</v>
      </c>
      <c r="D211" s="80">
        <v>13</v>
      </c>
      <c r="E211" s="80">
        <v>2016</v>
      </c>
      <c r="F211" s="80" t="s">
        <v>92</v>
      </c>
      <c r="G211" s="80" t="s">
        <v>2053</v>
      </c>
      <c r="H211" s="80" t="s">
        <v>2054</v>
      </c>
      <c r="I211" s="177"/>
      <c r="J211" s="81">
        <v>0.46017982899449983</v>
      </c>
      <c r="K211" s="81">
        <v>3.2327826514740761E-2</v>
      </c>
      <c r="L211" s="81">
        <v>0</v>
      </c>
      <c r="M211" s="81">
        <v>1.7039762866652162</v>
      </c>
      <c r="N211" s="81">
        <v>1.6052578055721969</v>
      </c>
      <c r="O211" s="81">
        <v>0.51178780203654417</v>
      </c>
      <c r="P211" s="81">
        <v>1.5888020724378551</v>
      </c>
      <c r="Q211" s="81">
        <v>5.1137588164345597E-2</v>
      </c>
      <c r="R211" s="81">
        <v>0.79040113237448084</v>
      </c>
      <c r="S211" s="81">
        <v>0</v>
      </c>
      <c r="T211" s="82"/>
      <c r="U211" s="81">
        <v>22124</v>
      </c>
      <c r="V211" s="81">
        <v>11</v>
      </c>
      <c r="W211" s="81">
        <v>0</v>
      </c>
      <c r="X211" s="81">
        <v>246</v>
      </c>
      <c r="Y211" s="81">
        <v>432</v>
      </c>
      <c r="Z211" s="81">
        <v>301</v>
      </c>
      <c r="AA211" s="81">
        <v>327</v>
      </c>
      <c r="AB211" s="81">
        <v>724</v>
      </c>
      <c r="AC211" s="81">
        <v>134992.73311178529</v>
      </c>
      <c r="AD211" s="81">
        <v>0</v>
      </c>
      <c r="AE211" s="82"/>
      <c r="AF211" s="81">
        <v>382037.17385707021</v>
      </c>
      <c r="AG211" s="81">
        <v>18928.280785001909</v>
      </c>
      <c r="AH211" s="81">
        <v>0</v>
      </c>
      <c r="AI211" s="81">
        <v>1778782.5638758249</v>
      </c>
      <c r="AJ211" s="81">
        <v>1772413.0878217909</v>
      </c>
      <c r="AK211" s="81">
        <v>0</v>
      </c>
      <c r="AL211" s="81">
        <v>0</v>
      </c>
      <c r="AM211" s="81">
        <v>99298.248042332882</v>
      </c>
      <c r="AN211" s="81">
        <v>0</v>
      </c>
      <c r="AO211" s="81">
        <v>0</v>
      </c>
      <c r="AP211" s="82"/>
      <c r="AQ211" s="81">
        <v>1</v>
      </c>
      <c r="AR211" s="81">
        <v>0</v>
      </c>
      <c r="AS211" s="81">
        <v>0</v>
      </c>
      <c r="AT211" s="81">
        <v>0</v>
      </c>
      <c r="AU211" s="81">
        <v>0</v>
      </c>
      <c r="AV211" s="81">
        <v>0</v>
      </c>
      <c r="AW211" s="81" t="s">
        <v>564</v>
      </c>
      <c r="AX211" s="82"/>
      <c r="AY211" s="81">
        <v>5</v>
      </c>
      <c r="AZ211" s="81">
        <v>0</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2067</v>
      </c>
      <c r="B212" s="80">
        <v>218</v>
      </c>
      <c r="C212" s="80">
        <v>14</v>
      </c>
      <c r="D212" s="80">
        <v>13</v>
      </c>
      <c r="E212" s="80">
        <v>2017</v>
      </c>
      <c r="F212" s="80" t="s">
        <v>71</v>
      </c>
      <c r="G212" s="80" t="s">
        <v>2053</v>
      </c>
      <c r="H212" s="80" t="s">
        <v>2054</v>
      </c>
      <c r="I212" s="177"/>
      <c r="J212" s="81">
        <v>0.36223131106768391</v>
      </c>
      <c r="K212" s="81">
        <v>3.4801845433710787E-2</v>
      </c>
      <c r="L212" s="81">
        <v>0</v>
      </c>
      <c r="M212" s="81">
        <v>1.711006408783535</v>
      </c>
      <c r="N212" s="81">
        <v>1.6318302116478214</v>
      </c>
      <c r="O212" s="81">
        <v>0.50176409757461626</v>
      </c>
      <c r="P212" s="81">
        <v>1.5545978603217017</v>
      </c>
      <c r="Q212" s="81">
        <v>4.8425167135603839E-2</v>
      </c>
      <c r="R212" s="81">
        <v>0.82080508650477368</v>
      </c>
      <c r="S212" s="81">
        <v>0</v>
      </c>
      <c r="T212" s="82"/>
      <c r="U212" s="81">
        <v>19168</v>
      </c>
      <c r="V212" s="81">
        <v>11</v>
      </c>
      <c r="W212" s="81">
        <v>0</v>
      </c>
      <c r="X212" s="81">
        <v>246</v>
      </c>
      <c r="Y212" s="81">
        <v>427</v>
      </c>
      <c r="Z212" s="81">
        <v>300</v>
      </c>
      <c r="AA212" s="81">
        <v>322</v>
      </c>
      <c r="AB212" s="81">
        <v>709</v>
      </c>
      <c r="AC212" s="81">
        <v>142966.99999999991</v>
      </c>
      <c r="AD212" s="81">
        <v>0</v>
      </c>
      <c r="AE212" s="82"/>
      <c r="AF212" s="81">
        <v>285298.05249864218</v>
      </c>
      <c r="AG212" s="81">
        <v>20476.190406890852</v>
      </c>
      <c r="AH212" s="81">
        <v>0</v>
      </c>
      <c r="AI212" s="81">
        <v>1823990.8534029219</v>
      </c>
      <c r="AJ212" s="81">
        <v>1789880.8223661471</v>
      </c>
      <c r="AK212" s="81">
        <v>0</v>
      </c>
      <c r="AL212" s="81">
        <v>0</v>
      </c>
      <c r="AM212" s="81">
        <v>97393.119462379225</v>
      </c>
      <c r="AN212" s="81">
        <v>0</v>
      </c>
      <c r="AO212" s="81">
        <v>0</v>
      </c>
      <c r="AP212" s="82"/>
      <c r="AQ212" s="81">
        <v>1</v>
      </c>
      <c r="AR212" s="81">
        <v>0</v>
      </c>
      <c r="AS212" s="81">
        <v>0</v>
      </c>
      <c r="AT212" s="81">
        <v>0</v>
      </c>
      <c r="AU212" s="81">
        <v>0</v>
      </c>
      <c r="AV212" s="81">
        <v>0</v>
      </c>
      <c r="AW212" s="81" t="s">
        <v>564</v>
      </c>
      <c r="AX212" s="82"/>
      <c r="AY212" s="81">
        <v>5</v>
      </c>
      <c r="AZ212" s="81">
        <v>0</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2068</v>
      </c>
      <c r="B213" s="80">
        <v>219</v>
      </c>
      <c r="C213" s="80">
        <v>15</v>
      </c>
      <c r="D213" s="80">
        <v>13</v>
      </c>
      <c r="E213" s="80">
        <v>2018</v>
      </c>
      <c r="F213" s="80" t="s">
        <v>93</v>
      </c>
      <c r="G213" s="80" t="s">
        <v>2053</v>
      </c>
      <c r="H213" s="80" t="s">
        <v>2054</v>
      </c>
      <c r="I213" s="177"/>
      <c r="J213" s="81">
        <v>0.69089535405861846</v>
      </c>
      <c r="K213" s="81">
        <v>3.320357279135993E-2</v>
      </c>
      <c r="L213" s="81">
        <v>0</v>
      </c>
      <c r="M213" s="81">
        <v>1.9796649112723728</v>
      </c>
      <c r="N213" s="81">
        <v>1.4478784221353405</v>
      </c>
      <c r="O213" s="81">
        <v>0.47100243995866986</v>
      </c>
      <c r="P213" s="81">
        <v>1.4244057801838799</v>
      </c>
      <c r="Q213" s="81">
        <v>4.4429074766540809E-2</v>
      </c>
      <c r="R213" s="81">
        <v>0.83333161756287455</v>
      </c>
      <c r="S213" s="81">
        <v>0</v>
      </c>
      <c r="T213" s="82"/>
      <c r="U213" s="81">
        <v>37684</v>
      </c>
      <c r="V213" s="81">
        <v>11</v>
      </c>
      <c r="W213" s="81">
        <v>0</v>
      </c>
      <c r="X213" s="81">
        <v>246</v>
      </c>
      <c r="Y213" s="81">
        <v>422</v>
      </c>
      <c r="Z213" s="81">
        <v>287</v>
      </c>
      <c r="AA213" s="81">
        <v>298</v>
      </c>
      <c r="AB213" s="81">
        <v>701</v>
      </c>
      <c r="AC213" s="81">
        <v>144580</v>
      </c>
      <c r="AD213" s="81">
        <v>0</v>
      </c>
      <c r="AE213" s="82"/>
      <c r="AF213" s="81">
        <v>442389.4902924358</v>
      </c>
      <c r="AG213" s="81">
        <v>18335.535862099521</v>
      </c>
      <c r="AH213" s="81">
        <v>0</v>
      </c>
      <c r="AI213" s="81">
        <v>2138947.703252167</v>
      </c>
      <c r="AJ213" s="81">
        <v>1561252.258364663</v>
      </c>
      <c r="AK213" s="81">
        <v>0</v>
      </c>
      <c r="AL213" s="81">
        <v>0</v>
      </c>
      <c r="AM213" s="81">
        <v>96493.42860886587</v>
      </c>
      <c r="AN213" s="81">
        <v>0</v>
      </c>
      <c r="AO213" s="81">
        <v>0</v>
      </c>
      <c r="AP213" s="82"/>
      <c r="AQ213" s="81">
        <v>1</v>
      </c>
      <c r="AR213" s="81">
        <v>0</v>
      </c>
      <c r="AS213" s="81">
        <v>0</v>
      </c>
      <c r="AT213" s="81">
        <v>0</v>
      </c>
      <c r="AU213" s="81">
        <v>0</v>
      </c>
      <c r="AV213" s="81">
        <v>0</v>
      </c>
      <c r="AW213" s="81" t="s">
        <v>564</v>
      </c>
      <c r="AX213" s="82"/>
      <c r="AY213" s="81">
        <v>5</v>
      </c>
      <c r="AZ213" s="81">
        <v>0</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2069</v>
      </c>
      <c r="B214" s="80">
        <v>220</v>
      </c>
      <c r="C214" s="80">
        <v>16</v>
      </c>
      <c r="D214" s="80">
        <v>13</v>
      </c>
      <c r="E214" s="80">
        <v>2019</v>
      </c>
      <c r="F214" s="80" t="s">
        <v>73</v>
      </c>
      <c r="G214" s="80" t="s">
        <v>2053</v>
      </c>
      <c r="H214" s="80" t="s">
        <v>2054</v>
      </c>
      <c r="I214" s="177"/>
      <c r="J214" s="81">
        <v>0.3038893695376651</v>
      </c>
      <c r="K214" s="81">
        <v>3.1067840861818768E-2</v>
      </c>
      <c r="L214" s="81">
        <v>0</v>
      </c>
      <c r="M214" s="81">
        <v>1.6292892758458715</v>
      </c>
      <c r="N214" s="81">
        <v>1.4114987019746132</v>
      </c>
      <c r="O214" s="81">
        <v>0.47918077554540228</v>
      </c>
      <c r="P214" s="81">
        <v>1.3918036966066463</v>
      </c>
      <c r="Q214" s="81">
        <v>4.2949317784870988E-2</v>
      </c>
      <c r="R214" s="81">
        <v>0.7903457212020325</v>
      </c>
      <c r="S214" s="81">
        <v>0</v>
      </c>
      <c r="T214" s="82"/>
      <c r="U214" s="81">
        <v>16659</v>
      </c>
      <c r="V214" s="81">
        <v>11</v>
      </c>
      <c r="W214" s="81">
        <v>0</v>
      </c>
      <c r="X214" s="81">
        <v>246</v>
      </c>
      <c r="Y214" s="81">
        <v>419</v>
      </c>
      <c r="Z214" s="81">
        <v>300</v>
      </c>
      <c r="AA214" s="81">
        <v>289</v>
      </c>
      <c r="AB214" s="81">
        <v>696</v>
      </c>
      <c r="AC214" s="81">
        <v>139368</v>
      </c>
      <c r="AD214" s="81">
        <v>0</v>
      </c>
      <c r="AE214" s="82"/>
      <c r="AF214" s="81">
        <v>247712.68570455181</v>
      </c>
      <c r="AG214" s="81">
        <v>17824.49897878179</v>
      </c>
      <c r="AH214" s="81">
        <v>0</v>
      </c>
      <c r="AI214" s="81">
        <v>1688907.1950407671</v>
      </c>
      <c r="AJ214" s="81">
        <v>1496657.4040215749</v>
      </c>
      <c r="AK214" s="81">
        <v>0</v>
      </c>
      <c r="AL214" s="81">
        <v>0</v>
      </c>
      <c r="AM214" s="81">
        <v>94789.960514805207</v>
      </c>
      <c r="AN214" s="81">
        <v>0</v>
      </c>
      <c r="AO214" s="81">
        <v>0</v>
      </c>
      <c r="AP214" s="82"/>
      <c r="AQ214" s="81">
        <v>1</v>
      </c>
      <c r="AR214" s="81">
        <v>0</v>
      </c>
      <c r="AS214" s="81">
        <v>0</v>
      </c>
      <c r="AT214" s="81">
        <v>0</v>
      </c>
      <c r="AU214" s="81">
        <v>0</v>
      </c>
      <c r="AV214" s="81">
        <v>0</v>
      </c>
      <c r="AW214" s="81" t="s">
        <v>564</v>
      </c>
      <c r="AX214" s="82"/>
      <c r="AY214" s="81">
        <v>5</v>
      </c>
      <c r="AZ214" s="81">
        <v>0</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2070</v>
      </c>
      <c r="B215" s="80">
        <v>221</v>
      </c>
      <c r="C215" s="80">
        <v>17</v>
      </c>
      <c r="D215" s="80">
        <v>13</v>
      </c>
      <c r="E215" s="80">
        <v>2020</v>
      </c>
      <c r="F215" s="80" t="s">
        <v>218</v>
      </c>
      <c r="G215" s="80" t="s">
        <v>2053</v>
      </c>
      <c r="H215" s="80" t="s">
        <v>2054</v>
      </c>
      <c r="I215" s="177"/>
      <c r="J215" s="81">
        <v>0.26836271854761679</v>
      </c>
      <c r="K215" s="81">
        <v>1.435696036991143E-2</v>
      </c>
      <c r="L215" s="81">
        <v>0.15876518447226301</v>
      </c>
      <c r="M215" s="81">
        <v>1.4331128467169021</v>
      </c>
      <c r="N215" s="81">
        <v>1.3191776218478746</v>
      </c>
      <c r="O215" s="81">
        <v>0.40863469313867956</v>
      </c>
      <c r="P215" s="81">
        <v>1.3430735662590418</v>
      </c>
      <c r="Q215" s="81">
        <v>4.0625624854964459E-2</v>
      </c>
      <c r="R215" s="81">
        <v>1.4313151027918714</v>
      </c>
      <c r="S215" s="81">
        <v>0</v>
      </c>
      <c r="T215" s="82"/>
      <c r="U215" s="81">
        <v>17191</v>
      </c>
      <c r="V215" s="81">
        <v>6</v>
      </c>
      <c r="W215" s="81">
        <v>4</v>
      </c>
      <c r="X215" s="81">
        <v>280</v>
      </c>
      <c r="Y215" s="81">
        <v>420</v>
      </c>
      <c r="Z215" s="81">
        <v>292</v>
      </c>
      <c r="AA215" s="81">
        <v>303</v>
      </c>
      <c r="AB215" s="81">
        <v>689</v>
      </c>
      <c r="AC215" s="81">
        <v>253711.99999999997</v>
      </c>
      <c r="AD215" s="81">
        <v>0</v>
      </c>
      <c r="AE215" s="82"/>
      <c r="AF215" s="81">
        <v>228947.05792276209</v>
      </c>
      <c r="AG215" s="81">
        <v>8215.8441067289423</v>
      </c>
      <c r="AH215" s="81">
        <v>39802.821354831402</v>
      </c>
      <c r="AI215" s="81">
        <v>1609607.8392842591</v>
      </c>
      <c r="AJ215" s="81">
        <v>1567127.1022962139</v>
      </c>
      <c r="AK215" s="81"/>
      <c r="AL215" s="81"/>
      <c r="AM215" s="81">
        <v>89922.154949659627</v>
      </c>
      <c r="AN215" s="81"/>
      <c r="AO215" s="81"/>
      <c r="AP215" s="82"/>
      <c r="AQ215" s="81">
        <v>1</v>
      </c>
      <c r="AR215" s="81">
        <v>0</v>
      </c>
      <c r="AS215" s="81">
        <v>0</v>
      </c>
      <c r="AT215" s="81">
        <v>0</v>
      </c>
      <c r="AU215" s="81">
        <v>0</v>
      </c>
      <c r="AV215" s="81">
        <v>0</v>
      </c>
      <c r="AW215" s="81">
        <v>0</v>
      </c>
      <c r="AX215" s="82"/>
      <c r="AY215" s="81">
        <v>5</v>
      </c>
      <c r="AZ215" s="81">
        <v>0</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2071</v>
      </c>
      <c r="B216" s="80">
        <v>221</v>
      </c>
      <c r="C216" s="80">
        <v>18</v>
      </c>
      <c r="D216" s="80">
        <v>13</v>
      </c>
      <c r="E216" s="80">
        <v>2021</v>
      </c>
      <c r="F216" s="80" t="s">
        <v>75</v>
      </c>
      <c r="G216" s="174" t="s">
        <v>2053</v>
      </c>
      <c r="H216" s="80" t="s">
        <v>2054</v>
      </c>
      <c r="I216" s="177"/>
      <c r="J216" s="81">
        <v>0.26388601083362678</v>
      </c>
      <c r="K216" s="81">
        <v>1.5203608265891337E-2</v>
      </c>
      <c r="L216" s="81">
        <v>0.17114448478754718</v>
      </c>
      <c r="M216" s="81">
        <v>1.5427429214221051</v>
      </c>
      <c r="N216" s="81">
        <v>1.2949769999762208</v>
      </c>
      <c r="O216" s="81">
        <v>0.39413578746319344</v>
      </c>
      <c r="P216" s="81">
        <v>1.3544969897106234</v>
      </c>
      <c r="Q216" s="81">
        <v>4.063579908110717E-2</v>
      </c>
      <c r="R216" s="81">
        <v>1.0969111385598276</v>
      </c>
      <c r="S216" s="81">
        <v>0</v>
      </c>
      <c r="T216" s="82"/>
      <c r="U216" s="81">
        <v>17905</v>
      </c>
      <c r="V216" s="81">
        <v>6</v>
      </c>
      <c r="W216" s="81">
        <v>4</v>
      </c>
      <c r="X216" s="81">
        <v>280</v>
      </c>
      <c r="Y216" s="81">
        <v>417</v>
      </c>
      <c r="Z216" s="81">
        <v>290</v>
      </c>
      <c r="AA216" s="81">
        <v>298</v>
      </c>
      <c r="AB216" s="81">
        <v>681</v>
      </c>
      <c r="AC216" s="81">
        <v>188459.99999999997</v>
      </c>
      <c r="AD216" s="81">
        <v>0</v>
      </c>
      <c r="AE216" s="82"/>
      <c r="AF216" s="81">
        <v>222970.58383957666</v>
      </c>
      <c r="AG216" s="81">
        <v>8804.5747487155222</v>
      </c>
      <c r="AH216" s="81">
        <v>42085.727367065971</v>
      </c>
      <c r="AI216" s="81">
        <v>1763669.7459756578</v>
      </c>
      <c r="AJ216" s="81">
        <v>1543166.9428788186</v>
      </c>
      <c r="AK216" s="81">
        <v>0</v>
      </c>
      <c r="AL216" s="81">
        <v>0</v>
      </c>
      <c r="AM216" s="81">
        <v>89390.707597113782</v>
      </c>
      <c r="AN216" s="81">
        <v>0</v>
      </c>
      <c r="AO216" s="81">
        <v>0</v>
      </c>
      <c r="AP216" s="82"/>
      <c r="AQ216" s="81">
        <v>1</v>
      </c>
      <c r="AR216" s="81">
        <v>0</v>
      </c>
      <c r="AS216" s="81">
        <v>0</v>
      </c>
      <c r="AT216" s="81">
        <v>0</v>
      </c>
      <c r="AU216" s="81">
        <v>0</v>
      </c>
      <c r="AV216" s="81">
        <v>0</v>
      </c>
      <c r="AW216" s="81"/>
      <c r="AX216" s="82"/>
      <c r="AY216" s="81">
        <v>5</v>
      </c>
      <c r="AZ216" s="81">
        <v>0</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2072</v>
      </c>
      <c r="B217" s="80">
        <v>221</v>
      </c>
      <c r="C217" s="80">
        <v>19</v>
      </c>
      <c r="D217" s="80">
        <v>13</v>
      </c>
      <c r="E217" s="80">
        <v>2022</v>
      </c>
      <c r="F217" s="80" t="s">
        <v>568</v>
      </c>
      <c r="G217" s="174" t="s">
        <v>2053</v>
      </c>
      <c r="H217" s="80" t="s">
        <v>2054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v>
      </c>
      <c r="AR217" s="81">
        <v>0</v>
      </c>
      <c r="AS217" s="81">
        <v>0</v>
      </c>
      <c r="AT217" s="81">
        <v>0</v>
      </c>
      <c r="AU217" s="81">
        <v>0</v>
      </c>
      <c r="AV217" s="81">
        <v>0</v>
      </c>
      <c r="AW217" s="81"/>
      <c r="AX217" s="82"/>
      <c r="AY217" s="81">
        <v>5</v>
      </c>
      <c r="AZ217" s="81">
        <v>0</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2073</v>
      </c>
      <c r="B218" s="80">
        <v>222</v>
      </c>
      <c r="C218" s="80">
        <v>1</v>
      </c>
      <c r="D218" s="80">
        <v>14</v>
      </c>
      <c r="E218" s="80">
        <v>1990</v>
      </c>
      <c r="F218" s="80" t="s">
        <v>562</v>
      </c>
      <c r="G218" s="80" t="s">
        <v>2074</v>
      </c>
      <c r="H218" s="80" t="s">
        <v>2075</v>
      </c>
      <c r="I218" s="177"/>
      <c r="J218" s="81">
        <v>0</v>
      </c>
      <c r="K218" s="81">
        <v>0</v>
      </c>
      <c r="L218" s="81">
        <v>0</v>
      </c>
      <c r="M218" s="81">
        <v>0.40430694726716027</v>
      </c>
      <c r="N218" s="81">
        <v>0.81456779291604542</v>
      </c>
      <c r="O218" s="81">
        <v>0.10211234117343737</v>
      </c>
      <c r="P218" s="81">
        <v>0.99665957018430218</v>
      </c>
      <c r="Q218" s="81">
        <v>4.8655497107490127E-2</v>
      </c>
      <c r="R218" s="81">
        <v>2.243140661534671</v>
      </c>
      <c r="S218" s="81">
        <v>3.8867002164839265E-2</v>
      </c>
      <c r="T218" s="82"/>
      <c r="U218" s="81">
        <v>0</v>
      </c>
      <c r="V218" s="81">
        <v>0</v>
      </c>
      <c r="W218" s="81">
        <v>0</v>
      </c>
      <c r="X218" s="81">
        <v>151</v>
      </c>
      <c r="Y218" s="81">
        <v>386</v>
      </c>
      <c r="Z218" s="81">
        <v>42</v>
      </c>
      <c r="AA218" s="81">
        <v>242</v>
      </c>
      <c r="AB218" s="81">
        <v>790</v>
      </c>
      <c r="AC218" s="81">
        <v>388516</v>
      </c>
      <c r="AD218" s="81">
        <v>3.8867002164839265E-2</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2076</v>
      </c>
      <c r="B219" s="80">
        <v>223</v>
      </c>
      <c r="C219" s="80">
        <v>2</v>
      </c>
      <c r="D219" s="80">
        <v>14</v>
      </c>
      <c r="E219" s="80">
        <v>2005</v>
      </c>
      <c r="F219" s="80" t="s">
        <v>565</v>
      </c>
      <c r="G219" s="80" t="s">
        <v>2074</v>
      </c>
      <c r="H219" s="80" t="s">
        <v>2075</v>
      </c>
      <c r="I219" s="177"/>
      <c r="J219" s="81">
        <v>0</v>
      </c>
      <c r="K219" s="81">
        <v>0</v>
      </c>
      <c r="L219" s="81">
        <v>0</v>
      </c>
      <c r="M219" s="81">
        <v>0.37318318364509745</v>
      </c>
      <c r="N219" s="81">
        <v>0.88878127561896669</v>
      </c>
      <c r="O219" s="81">
        <v>0.23741188877098959</v>
      </c>
      <c r="P219" s="81">
        <v>1.8555768344646275</v>
      </c>
      <c r="Q219" s="81">
        <v>3.7528729443201209E-2</v>
      </c>
      <c r="R219" s="81">
        <v>4.9852656168450737</v>
      </c>
      <c r="S219" s="81">
        <v>0.16627988999999996</v>
      </c>
      <c r="T219" s="82"/>
      <c r="U219" s="81">
        <v>0</v>
      </c>
      <c r="V219" s="81">
        <v>0</v>
      </c>
      <c r="W219" s="81">
        <v>0</v>
      </c>
      <c r="X219" s="81">
        <v>80</v>
      </c>
      <c r="Y219" s="81">
        <v>356</v>
      </c>
      <c r="Z219" s="81">
        <v>113</v>
      </c>
      <c r="AA219" s="81">
        <v>369</v>
      </c>
      <c r="AB219" s="81">
        <v>637</v>
      </c>
      <c r="AC219" s="81">
        <v>881541</v>
      </c>
      <c r="AD219" s="81">
        <v>0.16627988999999996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2077</v>
      </c>
      <c r="B220" s="80">
        <v>224</v>
      </c>
      <c r="C220" s="80">
        <v>3</v>
      </c>
      <c r="D220" s="80">
        <v>14</v>
      </c>
      <c r="E220" s="80">
        <v>2006</v>
      </c>
      <c r="F220" s="80" t="s">
        <v>566</v>
      </c>
      <c r="G220" s="80" t="s">
        <v>2074</v>
      </c>
      <c r="H220" s="80" t="s">
        <v>2075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2078</v>
      </c>
      <c r="B221" s="80">
        <v>225</v>
      </c>
      <c r="C221" s="80">
        <v>4</v>
      </c>
      <c r="D221" s="80">
        <v>14</v>
      </c>
      <c r="E221" s="80">
        <v>2007</v>
      </c>
      <c r="F221" s="80" t="s">
        <v>567</v>
      </c>
      <c r="G221" s="80" t="s">
        <v>2074</v>
      </c>
      <c r="H221" s="80" t="s">
        <v>2075</v>
      </c>
      <c r="I221" s="177"/>
      <c r="J221" s="81">
        <v>0</v>
      </c>
      <c r="K221" s="81">
        <v>0</v>
      </c>
      <c r="L221" s="81">
        <v>19.519750649315725</v>
      </c>
      <c r="M221" s="81">
        <v>0.6892712543382703</v>
      </c>
      <c r="N221" s="81">
        <v>0.85577997764310076</v>
      </c>
      <c r="O221" s="81">
        <v>0.23646334272083536</v>
      </c>
      <c r="P221" s="81">
        <v>1.8332340063292145</v>
      </c>
      <c r="Q221" s="81">
        <v>3.8442385108599209E-2</v>
      </c>
      <c r="R221" s="81">
        <v>5.267307838509403</v>
      </c>
      <c r="S221" s="81">
        <v>5.3563549999999994E-2</v>
      </c>
      <c r="T221" s="82"/>
      <c r="U221" s="81">
        <v>0</v>
      </c>
      <c r="V221" s="81">
        <v>0</v>
      </c>
      <c r="W221" s="81">
        <v>279</v>
      </c>
      <c r="X221" s="81">
        <v>173</v>
      </c>
      <c r="Y221" s="81">
        <v>345</v>
      </c>
      <c r="Z221" s="81">
        <v>117</v>
      </c>
      <c r="AA221" s="81">
        <v>359</v>
      </c>
      <c r="AB221" s="81">
        <v>618</v>
      </c>
      <c r="AC221" s="81">
        <v>958139</v>
      </c>
      <c r="AD221" s="81">
        <v>5.3563549999999994E-2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2079</v>
      </c>
      <c r="B222" s="80">
        <v>226</v>
      </c>
      <c r="C222" s="80">
        <v>5</v>
      </c>
      <c r="D222" s="80">
        <v>14</v>
      </c>
      <c r="E222" s="80">
        <v>2008</v>
      </c>
      <c r="F222" s="80" t="s">
        <v>84</v>
      </c>
      <c r="G222" s="80" t="s">
        <v>2074</v>
      </c>
      <c r="H222" s="80" t="s">
        <v>2075</v>
      </c>
      <c r="I222" s="177"/>
      <c r="J222" s="81">
        <v>0</v>
      </c>
      <c r="K222" s="81">
        <v>0</v>
      </c>
      <c r="L222" s="81">
        <v>0</v>
      </c>
      <c r="M222" s="81">
        <v>0.73374704857889106</v>
      </c>
      <c r="N222" s="81">
        <v>0.81512607435532791</v>
      </c>
      <c r="O222" s="81">
        <v>0.2362554087522587</v>
      </c>
      <c r="P222" s="81">
        <v>1.7546345378795887</v>
      </c>
      <c r="Q222" s="81">
        <v>3.7576110245521641E-2</v>
      </c>
      <c r="R222" s="81">
        <v>7.101020134108567</v>
      </c>
      <c r="S222" s="81">
        <v>3.2138129999999994E-2</v>
      </c>
      <c r="T222" s="82"/>
      <c r="U222" s="81">
        <v>0</v>
      </c>
      <c r="V222" s="81">
        <v>0</v>
      </c>
      <c r="W222" s="81">
        <v>0</v>
      </c>
      <c r="X222" s="81">
        <v>173</v>
      </c>
      <c r="Y222" s="81">
        <v>365</v>
      </c>
      <c r="Z222" s="81">
        <v>121</v>
      </c>
      <c r="AA222" s="81">
        <v>344</v>
      </c>
      <c r="AB222" s="81">
        <v>614</v>
      </c>
      <c r="AC222" s="81">
        <v>1341285</v>
      </c>
      <c r="AD222" s="81">
        <v>3.2138129999999994E-2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2080</v>
      </c>
      <c r="B223" s="80">
        <v>227</v>
      </c>
      <c r="C223" s="80">
        <v>6</v>
      </c>
      <c r="D223" s="80">
        <v>14</v>
      </c>
      <c r="E223" s="80">
        <v>2009</v>
      </c>
      <c r="F223" s="80" t="s">
        <v>85</v>
      </c>
      <c r="G223" s="80" t="s">
        <v>2074</v>
      </c>
      <c r="H223" s="80" t="s">
        <v>2075</v>
      </c>
      <c r="I223" s="177"/>
      <c r="J223" s="81">
        <v>0</v>
      </c>
      <c r="K223" s="81">
        <v>0</v>
      </c>
      <c r="L223" s="81">
        <v>0</v>
      </c>
      <c r="M223" s="81">
        <v>0.78392698097387925</v>
      </c>
      <c r="N223" s="81">
        <v>0.7382989777269795</v>
      </c>
      <c r="O223" s="81">
        <v>0.24528982991024506</v>
      </c>
      <c r="P223" s="81">
        <v>1.5750008304461343</v>
      </c>
      <c r="Q223" s="81">
        <v>3.3754668023833964E-2</v>
      </c>
      <c r="R223" s="81">
        <v>7.7630516282135327</v>
      </c>
      <c r="S223" s="81">
        <v>3.0740819999999999E-2</v>
      </c>
      <c r="T223" s="82"/>
      <c r="U223" s="81">
        <v>0</v>
      </c>
      <c r="V223" s="81">
        <v>0</v>
      </c>
      <c r="W223" s="81">
        <v>0</v>
      </c>
      <c r="X223" s="81">
        <v>206</v>
      </c>
      <c r="Y223" s="81">
        <v>352</v>
      </c>
      <c r="Z223" s="81">
        <v>124</v>
      </c>
      <c r="AA223" s="81">
        <v>317</v>
      </c>
      <c r="AB223" s="81">
        <v>579</v>
      </c>
      <c r="AC223" s="81">
        <v>1430526</v>
      </c>
      <c r="AD223" s="81">
        <v>3.0740819999999999E-2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2081</v>
      </c>
      <c r="B224" s="80">
        <v>228</v>
      </c>
      <c r="C224" s="80">
        <v>7</v>
      </c>
      <c r="D224" s="80">
        <v>14</v>
      </c>
      <c r="E224" s="80">
        <v>2010</v>
      </c>
      <c r="F224" s="80" t="s">
        <v>86</v>
      </c>
      <c r="G224" s="80" t="s">
        <v>2074</v>
      </c>
      <c r="H224" s="80" t="s">
        <v>2075</v>
      </c>
      <c r="I224" s="177"/>
      <c r="J224" s="81">
        <v>0</v>
      </c>
      <c r="K224" s="81">
        <v>0</v>
      </c>
      <c r="L224" s="81">
        <v>0</v>
      </c>
      <c r="M224" s="81">
        <v>0.84490895920175091</v>
      </c>
      <c r="N224" s="81">
        <v>0.86270498349958868</v>
      </c>
      <c r="O224" s="81">
        <v>0.24218629495834598</v>
      </c>
      <c r="P224" s="81">
        <v>1.5643847199253766</v>
      </c>
      <c r="Q224" s="81">
        <v>3.504457358236971E-2</v>
      </c>
      <c r="R224" s="81">
        <v>4.7939235813013532</v>
      </c>
      <c r="S224" s="81">
        <v>3.1672359999999997E-2</v>
      </c>
      <c r="T224" s="82"/>
      <c r="U224" s="81">
        <v>0</v>
      </c>
      <c r="V224" s="81">
        <v>0</v>
      </c>
      <c r="W224" s="81">
        <v>0</v>
      </c>
      <c r="X224" s="81">
        <v>206</v>
      </c>
      <c r="Y224" s="81">
        <v>349</v>
      </c>
      <c r="Z224" s="81">
        <v>123</v>
      </c>
      <c r="AA224" s="81">
        <v>307</v>
      </c>
      <c r="AB224" s="81">
        <v>576</v>
      </c>
      <c r="AC224" s="81">
        <v>837156</v>
      </c>
      <c r="AD224" s="81">
        <v>3.1672359999999997E-2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2082</v>
      </c>
      <c r="B225" s="80">
        <v>229</v>
      </c>
      <c r="C225" s="80">
        <v>8</v>
      </c>
      <c r="D225" s="80">
        <v>14</v>
      </c>
      <c r="E225" s="80">
        <v>2011</v>
      </c>
      <c r="F225" s="80" t="s">
        <v>87</v>
      </c>
      <c r="G225" s="80" t="s">
        <v>2074</v>
      </c>
      <c r="H225" s="80" t="s">
        <v>2075</v>
      </c>
      <c r="I225" s="177"/>
      <c r="J225" s="81">
        <v>0</v>
      </c>
      <c r="K225" s="81">
        <v>0</v>
      </c>
      <c r="L225" s="81">
        <v>0</v>
      </c>
      <c r="M225" s="81">
        <v>1.005685171230944</v>
      </c>
      <c r="N225" s="81">
        <v>1.0805316138770211</v>
      </c>
      <c r="O225" s="81">
        <v>0.24474518200967069</v>
      </c>
      <c r="P225" s="81">
        <v>1.5736094797456768</v>
      </c>
      <c r="Q225" s="81">
        <v>4.1545562936487056E-2</v>
      </c>
      <c r="R225" s="81">
        <v>4.871545304961181</v>
      </c>
      <c r="S225" s="81">
        <v>2.8877739999999995E-2</v>
      </c>
      <c r="T225" s="82"/>
      <c r="U225" s="81">
        <v>0</v>
      </c>
      <c r="V225" s="81">
        <v>0</v>
      </c>
      <c r="W225" s="81">
        <v>0</v>
      </c>
      <c r="X225" s="81">
        <v>206</v>
      </c>
      <c r="Y225" s="81">
        <v>355</v>
      </c>
      <c r="Z225" s="81">
        <v>127</v>
      </c>
      <c r="AA225" s="81">
        <v>318</v>
      </c>
      <c r="AB225" s="81">
        <v>592</v>
      </c>
      <c r="AC225" s="81">
        <v>849304</v>
      </c>
      <c r="AD225" s="81">
        <v>2.8877739999999995E-2</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2083</v>
      </c>
      <c r="B226" s="80">
        <v>230</v>
      </c>
      <c r="C226" s="80">
        <v>9</v>
      </c>
      <c r="D226" s="80">
        <v>14</v>
      </c>
      <c r="E226" s="80">
        <v>2012</v>
      </c>
      <c r="F226" s="80" t="s">
        <v>88</v>
      </c>
      <c r="G226" s="80" t="s">
        <v>2074</v>
      </c>
      <c r="H226" s="80" t="s">
        <v>2075</v>
      </c>
      <c r="I226" s="177"/>
      <c r="J226" s="81">
        <v>0</v>
      </c>
      <c r="K226" s="81">
        <v>0</v>
      </c>
      <c r="L226" s="81">
        <v>0</v>
      </c>
      <c r="M226" s="81">
        <v>1.1249255068774109</v>
      </c>
      <c r="N226" s="81">
        <v>1.1357054629997887</v>
      </c>
      <c r="O226" s="81">
        <v>0.26576278493015004</v>
      </c>
      <c r="P226" s="81">
        <v>1.5228433791272251</v>
      </c>
      <c r="Q226" s="81">
        <v>4.6053225864770488E-2</v>
      </c>
      <c r="R226" s="81">
        <v>4.7681834861385433</v>
      </c>
      <c r="S226" s="81">
        <v>3.3069670000000002E-2</v>
      </c>
      <c r="T226" s="82"/>
      <c r="U226" s="81">
        <v>0</v>
      </c>
      <c r="V226" s="81">
        <v>0</v>
      </c>
      <c r="W226" s="81">
        <v>0</v>
      </c>
      <c r="X226" s="81">
        <v>206</v>
      </c>
      <c r="Y226" s="81">
        <v>362</v>
      </c>
      <c r="Z226" s="81">
        <v>139</v>
      </c>
      <c r="AA226" s="81">
        <v>306</v>
      </c>
      <c r="AB226" s="81">
        <v>604</v>
      </c>
      <c r="AC226" s="81">
        <v>809753</v>
      </c>
      <c r="AD226" s="81">
        <v>3.3069670000000002E-2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2084</v>
      </c>
      <c r="B227" s="80">
        <v>231</v>
      </c>
      <c r="C227" s="80">
        <v>10</v>
      </c>
      <c r="D227" s="80">
        <v>14</v>
      </c>
      <c r="E227" s="80">
        <v>2013</v>
      </c>
      <c r="F227" s="80" t="s">
        <v>89</v>
      </c>
      <c r="G227" s="80" t="s">
        <v>2074</v>
      </c>
      <c r="H227" s="80" t="s">
        <v>2075</v>
      </c>
      <c r="I227" s="177"/>
      <c r="J227" s="81">
        <v>0</v>
      </c>
      <c r="K227" s="81">
        <v>0</v>
      </c>
      <c r="L227" s="81">
        <v>0</v>
      </c>
      <c r="M227" s="81">
        <v>1.1267504653217464</v>
      </c>
      <c r="N227" s="81">
        <v>1.2558160733905237</v>
      </c>
      <c r="O227" s="81">
        <v>0.2818577901788098</v>
      </c>
      <c r="P227" s="81">
        <v>1.588525653468525</v>
      </c>
      <c r="Q227" s="81">
        <v>4.9198553141209245E-2</v>
      </c>
      <c r="R227" s="81">
        <v>4.9502686937463745</v>
      </c>
      <c r="S227" s="81">
        <v>3.353544E-2</v>
      </c>
      <c r="T227" s="82"/>
      <c r="U227" s="81">
        <v>0</v>
      </c>
      <c r="V227" s="81">
        <v>0</v>
      </c>
      <c r="W227" s="81">
        <v>0</v>
      </c>
      <c r="X227" s="81">
        <v>206</v>
      </c>
      <c r="Y227" s="81">
        <v>373</v>
      </c>
      <c r="Z227" s="81">
        <v>154</v>
      </c>
      <c r="AA227" s="81">
        <v>318</v>
      </c>
      <c r="AB227" s="81">
        <v>636</v>
      </c>
      <c r="AC227" s="81">
        <v>820615</v>
      </c>
      <c r="AD227" s="81">
        <v>3.353544E-2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2085</v>
      </c>
      <c r="B228" s="80">
        <v>232</v>
      </c>
      <c r="C228" s="80">
        <v>11</v>
      </c>
      <c r="D228" s="80">
        <v>14</v>
      </c>
      <c r="E228" s="80">
        <v>2014</v>
      </c>
      <c r="F228" s="80" t="s">
        <v>90</v>
      </c>
      <c r="G228" s="80" t="s">
        <v>2074</v>
      </c>
      <c r="H228" s="80" t="s">
        <v>2075</v>
      </c>
      <c r="I228" s="177"/>
      <c r="J228" s="81">
        <v>0</v>
      </c>
      <c r="K228" s="81">
        <v>0</v>
      </c>
      <c r="L228" s="81">
        <v>0</v>
      </c>
      <c r="M228" s="81">
        <v>0.842777605334742</v>
      </c>
      <c r="N228" s="81">
        <v>1.2003949508472032</v>
      </c>
      <c r="O228" s="81">
        <v>0.283257520207366</v>
      </c>
      <c r="P228" s="81">
        <v>1.6168730902112405</v>
      </c>
      <c r="Q228" s="81">
        <v>4.9356164219312743E-2</v>
      </c>
      <c r="R228" s="81">
        <v>9.0184040997530008</v>
      </c>
      <c r="S228" s="81">
        <v>2.4220039999999998E-2</v>
      </c>
      <c r="T228" s="82"/>
      <c r="U228" s="81">
        <v>0</v>
      </c>
      <c r="V228" s="81">
        <v>0</v>
      </c>
      <c r="W228" s="81">
        <v>0</v>
      </c>
      <c r="X228" s="81">
        <v>166</v>
      </c>
      <c r="Y228" s="81">
        <v>372</v>
      </c>
      <c r="Z228" s="81">
        <v>163</v>
      </c>
      <c r="AA228" s="81">
        <v>322</v>
      </c>
      <c r="AB228" s="81">
        <v>665</v>
      </c>
      <c r="AC228" s="81">
        <v>1499698</v>
      </c>
      <c r="AD228" s="81">
        <v>2.4220039999999998E-2</v>
      </c>
      <c r="AE228" s="82"/>
      <c r="AF228" s="81">
        <v>0</v>
      </c>
      <c r="AG228" s="81">
        <v>0</v>
      </c>
      <c r="AH228" s="81">
        <v>0</v>
      </c>
      <c r="AI228" s="81">
        <v>983216.83871117665</v>
      </c>
      <c r="AJ228" s="81">
        <v>1660879.0437012489</v>
      </c>
      <c r="AK228" s="81">
        <v>0</v>
      </c>
      <c r="AL228" s="81">
        <v>0</v>
      </c>
      <c r="AM228" s="81">
        <v>91294.562762046597</v>
      </c>
      <c r="AN228" s="81">
        <v>0</v>
      </c>
      <c r="AO228" s="81">
        <v>0</v>
      </c>
      <c r="AP228" s="82"/>
      <c r="AQ228" s="81">
        <v>0</v>
      </c>
      <c r="AR228" s="81">
        <v>0</v>
      </c>
      <c r="AS228" s="81">
        <v>0</v>
      </c>
      <c r="AT228" s="81">
        <v>0</v>
      </c>
      <c r="AU228" s="81">
        <v>0</v>
      </c>
      <c r="AV228" s="81">
        <v>0</v>
      </c>
      <c r="AW228" s="81" t="s">
        <v>564</v>
      </c>
      <c r="AX228" s="82"/>
      <c r="AY228" s="81">
        <v>0</v>
      </c>
      <c r="AZ228" s="81">
        <v>0</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2086</v>
      </c>
      <c r="B229" s="80">
        <v>233</v>
      </c>
      <c r="C229" s="80">
        <v>12</v>
      </c>
      <c r="D229" s="80">
        <v>14</v>
      </c>
      <c r="E229" s="80">
        <v>2015</v>
      </c>
      <c r="F229" s="80" t="s">
        <v>91</v>
      </c>
      <c r="G229" s="80" t="s">
        <v>2074</v>
      </c>
      <c r="H229" s="80" t="s">
        <v>2075</v>
      </c>
      <c r="I229" s="177"/>
      <c r="J229" s="81">
        <v>0</v>
      </c>
      <c r="K229" s="81">
        <v>0</v>
      </c>
      <c r="L229" s="81">
        <v>0</v>
      </c>
      <c r="M229" s="81">
        <v>0.84355899191732786</v>
      </c>
      <c r="N229" s="81">
        <v>1.0671475829898582</v>
      </c>
      <c r="O229" s="81">
        <v>0.27883325234206807</v>
      </c>
      <c r="P229" s="81">
        <v>1.5678923143011536</v>
      </c>
      <c r="Q229" s="81">
        <v>4.9697726976176269E-2</v>
      </c>
      <c r="R229" s="81">
        <v>9.8587299923010985</v>
      </c>
      <c r="S229" s="81">
        <v>3.1020282000000003E-2</v>
      </c>
      <c r="T229" s="82"/>
      <c r="U229" s="81">
        <v>0</v>
      </c>
      <c r="V229" s="81">
        <v>0</v>
      </c>
      <c r="W229" s="81">
        <v>0</v>
      </c>
      <c r="X229" s="81">
        <v>166</v>
      </c>
      <c r="Y229" s="81">
        <v>379</v>
      </c>
      <c r="Z229" s="81">
        <v>162</v>
      </c>
      <c r="AA229" s="81">
        <v>312</v>
      </c>
      <c r="AB229" s="81">
        <v>684</v>
      </c>
      <c r="AC229" s="81">
        <v>1688828</v>
      </c>
      <c r="AD229" s="81">
        <v>3.1020282000000003E-2</v>
      </c>
      <c r="AE229" s="82"/>
      <c r="AF229" s="81">
        <v>0</v>
      </c>
      <c r="AG229" s="81">
        <v>0</v>
      </c>
      <c r="AH229" s="81">
        <v>0</v>
      </c>
      <c r="AI229" s="81">
        <v>1019655.2090931474</v>
      </c>
      <c r="AJ229" s="81">
        <v>1564099.5591495405</v>
      </c>
      <c r="AK229" s="81">
        <v>0</v>
      </c>
      <c r="AL229" s="81">
        <v>0</v>
      </c>
      <c r="AM229" s="81">
        <v>93739.330727915381</v>
      </c>
      <c r="AN229" s="81">
        <v>0</v>
      </c>
      <c r="AO229" s="81">
        <v>0</v>
      </c>
      <c r="AP229" s="82"/>
      <c r="AQ229" s="81">
        <v>0</v>
      </c>
      <c r="AR229" s="81">
        <v>0</v>
      </c>
      <c r="AS229" s="81">
        <v>0</v>
      </c>
      <c r="AT229" s="81">
        <v>0</v>
      </c>
      <c r="AU229" s="81">
        <v>0</v>
      </c>
      <c r="AV229" s="81">
        <v>0</v>
      </c>
      <c r="AW229" s="81" t="s">
        <v>564</v>
      </c>
      <c r="AX229" s="82"/>
      <c r="AY229" s="81">
        <v>0</v>
      </c>
      <c r="AZ229" s="81">
        <v>0</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2087</v>
      </c>
      <c r="B230" s="80">
        <v>234</v>
      </c>
      <c r="C230" s="80">
        <v>13</v>
      </c>
      <c r="D230" s="80">
        <v>14</v>
      </c>
      <c r="E230" s="80">
        <v>2016</v>
      </c>
      <c r="F230" s="80" t="s">
        <v>92</v>
      </c>
      <c r="G230" s="80" t="s">
        <v>2074</v>
      </c>
      <c r="H230" s="80" t="s">
        <v>2075</v>
      </c>
      <c r="I230" s="177"/>
      <c r="J230" s="81">
        <v>0</v>
      </c>
      <c r="K230" s="81">
        <v>0</v>
      </c>
      <c r="L230" s="81">
        <v>0</v>
      </c>
      <c r="M230" s="81">
        <v>0.65557522407071744</v>
      </c>
      <c r="N230" s="81">
        <v>1.0198157583002849</v>
      </c>
      <c r="O230" s="81">
        <v>0.31795454810908225</v>
      </c>
      <c r="P230" s="81">
        <v>1.6762590672509479</v>
      </c>
      <c r="Q230" s="81">
        <v>5.0784428025089069E-2</v>
      </c>
      <c r="R230" s="81">
        <v>10.305784337901187</v>
      </c>
      <c r="S230" s="81">
        <v>3.7820524000000001E-2</v>
      </c>
      <c r="T230" s="82"/>
      <c r="U230" s="81">
        <v>0</v>
      </c>
      <c r="V230" s="81">
        <v>0</v>
      </c>
      <c r="W230" s="81">
        <v>0</v>
      </c>
      <c r="X230" s="81">
        <v>166</v>
      </c>
      <c r="Y230" s="81">
        <v>394</v>
      </c>
      <c r="Z230" s="81">
        <v>187</v>
      </c>
      <c r="AA230" s="81">
        <v>345</v>
      </c>
      <c r="AB230" s="81">
        <v>719</v>
      </c>
      <c r="AC230" s="81">
        <v>1760126.5201310189</v>
      </c>
      <c r="AD230" s="81">
        <v>3.7820524000000001E-2</v>
      </c>
      <c r="AE230" s="82"/>
      <c r="AF230" s="81">
        <v>0</v>
      </c>
      <c r="AG230" s="81">
        <v>0</v>
      </c>
      <c r="AH230" s="81">
        <v>0</v>
      </c>
      <c r="AI230" s="81">
        <v>1026274.526736001</v>
      </c>
      <c r="AJ230" s="81">
        <v>1653874.6706786191</v>
      </c>
      <c r="AK230" s="81">
        <v>0</v>
      </c>
      <c r="AL230" s="81">
        <v>0</v>
      </c>
      <c r="AM230" s="81">
        <v>98612.486660825074</v>
      </c>
      <c r="AN230" s="81">
        <v>0</v>
      </c>
      <c r="AO230" s="81">
        <v>0</v>
      </c>
      <c r="AP230" s="82"/>
      <c r="AQ230" s="81">
        <v>0</v>
      </c>
      <c r="AR230" s="81">
        <v>0</v>
      </c>
      <c r="AS230" s="81">
        <v>0</v>
      </c>
      <c r="AT230" s="81">
        <v>0</v>
      </c>
      <c r="AU230" s="81">
        <v>0</v>
      </c>
      <c r="AV230" s="81">
        <v>0</v>
      </c>
      <c r="AW230" s="81" t="s">
        <v>564</v>
      </c>
      <c r="AX230" s="82"/>
      <c r="AY230" s="81">
        <v>0</v>
      </c>
      <c r="AZ230" s="81">
        <v>0</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2088</v>
      </c>
      <c r="B231" s="80">
        <v>235</v>
      </c>
      <c r="C231" s="80">
        <v>14</v>
      </c>
      <c r="D231" s="80">
        <v>14</v>
      </c>
      <c r="E231" s="80">
        <v>2017</v>
      </c>
      <c r="F231" s="80" t="s">
        <v>71</v>
      </c>
      <c r="G231" s="80" t="s">
        <v>2074</v>
      </c>
      <c r="H231" s="80" t="s">
        <v>2075</v>
      </c>
      <c r="I231" s="177"/>
      <c r="J231" s="81">
        <v>0</v>
      </c>
      <c r="K231" s="81">
        <v>0</v>
      </c>
      <c r="L231" s="81">
        <v>0</v>
      </c>
      <c r="M231" s="81">
        <v>0.59378110567372999</v>
      </c>
      <c r="N231" s="81">
        <v>1.0357285221265811</v>
      </c>
      <c r="O231" s="81">
        <v>0.30942119350434666</v>
      </c>
      <c r="P231" s="81">
        <v>1.6752964519615854</v>
      </c>
      <c r="Q231" s="81">
        <v>4.8425167135603839E-2</v>
      </c>
      <c r="R231" s="81">
        <v>11.876742503833814</v>
      </c>
      <c r="S231" s="81">
        <v>3.2417592000000002E-2</v>
      </c>
      <c r="T231" s="82"/>
      <c r="U231" s="81">
        <v>0</v>
      </c>
      <c r="V231" s="81">
        <v>0</v>
      </c>
      <c r="W231" s="81">
        <v>0</v>
      </c>
      <c r="X231" s="81">
        <v>166</v>
      </c>
      <c r="Y231" s="81">
        <v>388</v>
      </c>
      <c r="Z231" s="81">
        <v>185</v>
      </c>
      <c r="AA231" s="81">
        <v>347</v>
      </c>
      <c r="AB231" s="81">
        <v>709</v>
      </c>
      <c r="AC231" s="81">
        <v>2068678.9999999991</v>
      </c>
      <c r="AD231" s="81">
        <v>3.2417592000000002E-2</v>
      </c>
      <c r="AE231" s="82"/>
      <c r="AF231" s="81">
        <v>0</v>
      </c>
      <c r="AG231" s="81">
        <v>0</v>
      </c>
      <c r="AH231" s="81">
        <v>0</v>
      </c>
      <c r="AI231" s="81">
        <v>980775.71009262593</v>
      </c>
      <c r="AJ231" s="81">
        <v>1821361.861576169</v>
      </c>
      <c r="AK231" s="81">
        <v>0</v>
      </c>
      <c r="AL231" s="81">
        <v>0</v>
      </c>
      <c r="AM231" s="81">
        <v>97393.119462379225</v>
      </c>
      <c r="AN231" s="81">
        <v>0</v>
      </c>
      <c r="AO231" s="81">
        <v>0</v>
      </c>
      <c r="AP231" s="82"/>
      <c r="AQ231" s="81">
        <v>0</v>
      </c>
      <c r="AR231" s="81">
        <v>0</v>
      </c>
      <c r="AS231" s="81">
        <v>0</v>
      </c>
      <c r="AT231" s="81">
        <v>0</v>
      </c>
      <c r="AU231" s="81">
        <v>0</v>
      </c>
      <c r="AV231" s="81">
        <v>0</v>
      </c>
      <c r="AW231" s="81" t="s">
        <v>564</v>
      </c>
      <c r="AX231" s="82"/>
      <c r="AY231" s="81">
        <v>0</v>
      </c>
      <c r="AZ231" s="81">
        <v>0</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2089</v>
      </c>
      <c r="B232" s="80">
        <v>236</v>
      </c>
      <c r="C232" s="80">
        <v>15</v>
      </c>
      <c r="D232" s="80">
        <v>14</v>
      </c>
      <c r="E232" s="80">
        <v>2018</v>
      </c>
      <c r="F232" s="80" t="s">
        <v>93</v>
      </c>
      <c r="G232" s="80" t="s">
        <v>2074</v>
      </c>
      <c r="H232" s="80" t="s">
        <v>2075</v>
      </c>
      <c r="I232" s="177"/>
      <c r="J232" s="81">
        <v>0</v>
      </c>
      <c r="K232" s="81">
        <v>0</v>
      </c>
      <c r="L232" s="81">
        <v>0</v>
      </c>
      <c r="M232" s="81">
        <v>0.53081189272843465</v>
      </c>
      <c r="N232" s="81">
        <v>0.70910410877183339</v>
      </c>
      <c r="O232" s="81">
        <v>0.31673683244607415</v>
      </c>
      <c r="P232" s="81">
        <v>1.5869218759095574</v>
      </c>
      <c r="Q232" s="81">
        <v>4.3668519991649959E-2</v>
      </c>
      <c r="R232" s="81">
        <v>13.421059884861263</v>
      </c>
      <c r="S232" s="81">
        <v>0</v>
      </c>
      <c r="T232" s="82"/>
      <c r="U232" s="81">
        <v>0</v>
      </c>
      <c r="V232" s="81">
        <v>0</v>
      </c>
      <c r="W232" s="81">
        <v>0</v>
      </c>
      <c r="X232" s="81">
        <v>166</v>
      </c>
      <c r="Y232" s="81">
        <v>376</v>
      </c>
      <c r="Z232" s="81">
        <v>193</v>
      </c>
      <c r="AA232" s="81">
        <v>332</v>
      </c>
      <c r="AB232" s="81">
        <v>689</v>
      </c>
      <c r="AC232" s="81">
        <v>2328505</v>
      </c>
      <c r="AD232" s="81">
        <v>0</v>
      </c>
      <c r="AE232" s="82"/>
      <c r="AF232" s="81">
        <v>0</v>
      </c>
      <c r="AG232" s="81">
        <v>0</v>
      </c>
      <c r="AH232" s="81">
        <v>0</v>
      </c>
      <c r="AI232" s="81">
        <v>938699.4509982476</v>
      </c>
      <c r="AJ232" s="81">
        <v>1683970.378479782</v>
      </c>
      <c r="AK232" s="81">
        <v>0</v>
      </c>
      <c r="AL232" s="81">
        <v>0</v>
      </c>
      <c r="AM232" s="81">
        <v>94841.615280326063</v>
      </c>
      <c r="AN232" s="81">
        <v>0</v>
      </c>
      <c r="AO232" s="81">
        <v>0</v>
      </c>
      <c r="AP232" s="82"/>
      <c r="AQ232" s="81">
        <v>0</v>
      </c>
      <c r="AR232" s="81">
        <v>0</v>
      </c>
      <c r="AS232" s="81">
        <v>0</v>
      </c>
      <c r="AT232" s="81">
        <v>0</v>
      </c>
      <c r="AU232" s="81">
        <v>0</v>
      </c>
      <c r="AV232" s="81">
        <v>0</v>
      </c>
      <c r="AW232" s="81" t="s">
        <v>564</v>
      </c>
      <c r="AX232" s="82"/>
      <c r="AY232" s="81">
        <v>0</v>
      </c>
      <c r="AZ232" s="81">
        <v>0</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2090</v>
      </c>
      <c r="B233" s="80">
        <v>237</v>
      </c>
      <c r="C233" s="80">
        <v>16</v>
      </c>
      <c r="D233" s="80">
        <v>14</v>
      </c>
      <c r="E233" s="80">
        <v>2019</v>
      </c>
      <c r="F233" s="80" t="s">
        <v>73</v>
      </c>
      <c r="G233" s="80" t="s">
        <v>2074</v>
      </c>
      <c r="H233" s="80" t="s">
        <v>2075</v>
      </c>
      <c r="I233" s="177"/>
      <c r="J233" s="81">
        <v>0</v>
      </c>
      <c r="K233" s="81">
        <v>0</v>
      </c>
      <c r="L233" s="81">
        <v>0</v>
      </c>
      <c r="M233" s="81">
        <v>0.57315047664952512</v>
      </c>
      <c r="N233" s="81">
        <v>0.76605649325939262</v>
      </c>
      <c r="O233" s="81">
        <v>0.31306477335632954</v>
      </c>
      <c r="P233" s="81">
        <v>1.4784904320354342</v>
      </c>
      <c r="Q233" s="81">
        <v>4.202368593605911E-2</v>
      </c>
      <c r="R233" s="81">
        <v>14.608817726675735</v>
      </c>
      <c r="S233" s="81">
        <v>0</v>
      </c>
      <c r="T233" s="82"/>
      <c r="U233" s="81">
        <v>0</v>
      </c>
      <c r="V233" s="81">
        <v>0</v>
      </c>
      <c r="W233" s="81">
        <v>0</v>
      </c>
      <c r="X233" s="81">
        <v>166</v>
      </c>
      <c r="Y233" s="81">
        <v>369</v>
      </c>
      <c r="Z233" s="81">
        <v>196</v>
      </c>
      <c r="AA233" s="81">
        <v>307</v>
      </c>
      <c r="AB233" s="81">
        <v>681</v>
      </c>
      <c r="AC233" s="81">
        <v>2576090</v>
      </c>
      <c r="AD233" s="81">
        <v>0</v>
      </c>
      <c r="AE233" s="82"/>
      <c r="AF233" s="81">
        <v>0</v>
      </c>
      <c r="AG233" s="81">
        <v>0</v>
      </c>
      <c r="AH233" s="81">
        <v>0</v>
      </c>
      <c r="AI233" s="81">
        <v>948368.77047183167</v>
      </c>
      <c r="AJ233" s="81">
        <v>1667012.567134741</v>
      </c>
      <c r="AK233" s="81">
        <v>0</v>
      </c>
      <c r="AL233" s="81">
        <v>0</v>
      </c>
      <c r="AM233" s="81">
        <v>92747.073434744758</v>
      </c>
      <c r="AN233" s="81">
        <v>0</v>
      </c>
      <c r="AO233" s="81">
        <v>0</v>
      </c>
      <c r="AP233" s="82"/>
      <c r="AQ233" s="81">
        <v>0</v>
      </c>
      <c r="AR233" s="81">
        <v>0</v>
      </c>
      <c r="AS233" s="81">
        <v>0</v>
      </c>
      <c r="AT233" s="81">
        <v>0</v>
      </c>
      <c r="AU233" s="81">
        <v>0</v>
      </c>
      <c r="AV233" s="81">
        <v>0</v>
      </c>
      <c r="AW233" s="81" t="s">
        <v>564</v>
      </c>
      <c r="AX233" s="82"/>
      <c r="AY233" s="81">
        <v>0</v>
      </c>
      <c r="AZ233" s="81">
        <v>0</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2091</v>
      </c>
      <c r="B234" s="80">
        <v>238</v>
      </c>
      <c r="C234" s="80">
        <v>17</v>
      </c>
      <c r="D234" s="80">
        <v>14</v>
      </c>
      <c r="E234" s="80">
        <v>2020</v>
      </c>
      <c r="F234" s="80" t="s">
        <v>218</v>
      </c>
      <c r="G234" s="80" t="s">
        <v>2074</v>
      </c>
      <c r="H234" s="80" t="s">
        <v>2075</v>
      </c>
      <c r="I234" s="177"/>
      <c r="J234" s="81">
        <v>0</v>
      </c>
      <c r="K234" s="81">
        <v>0</v>
      </c>
      <c r="L234" s="81">
        <v>0</v>
      </c>
      <c r="M234" s="81">
        <v>0.76669794660128276</v>
      </c>
      <c r="N234" s="81">
        <v>0.76972782339939261</v>
      </c>
      <c r="O234" s="81">
        <v>0.2588952679132045</v>
      </c>
      <c r="P234" s="81">
        <v>1.515944421322087</v>
      </c>
      <c r="Q234" s="81">
        <v>4.0330808999703469E-2</v>
      </c>
      <c r="R234" s="81">
        <v>15.059013146147704</v>
      </c>
      <c r="S234" s="81">
        <v>2.4785484779999999E-2</v>
      </c>
      <c r="T234" s="82"/>
      <c r="U234" s="81">
        <v>0</v>
      </c>
      <c r="V234" s="81">
        <v>0</v>
      </c>
      <c r="W234" s="81">
        <v>0</v>
      </c>
      <c r="X234" s="81">
        <v>227</v>
      </c>
      <c r="Y234" s="81">
        <v>380</v>
      </c>
      <c r="Z234" s="81">
        <v>185</v>
      </c>
      <c r="AA234" s="81">
        <v>342</v>
      </c>
      <c r="AB234" s="81">
        <v>684</v>
      </c>
      <c r="AC234" s="81">
        <v>2669330</v>
      </c>
      <c r="AD234" s="81">
        <v>2.4785484779999999E-2</v>
      </c>
      <c r="AE234" s="82"/>
      <c r="AF234" s="81">
        <v>0</v>
      </c>
      <c r="AG234" s="81">
        <v>0</v>
      </c>
      <c r="AH234" s="81">
        <v>0</v>
      </c>
      <c r="AI234" s="81">
        <v>1222037.4679742118</v>
      </c>
      <c r="AJ234" s="81">
        <v>1583134.9024631449</v>
      </c>
      <c r="AK234" s="81"/>
      <c r="AL234" s="81"/>
      <c r="AM234" s="81">
        <v>89269.599398500999</v>
      </c>
      <c r="AN234" s="81"/>
      <c r="AO234" s="81"/>
      <c r="AP234" s="82"/>
      <c r="AQ234" s="81">
        <v>0</v>
      </c>
      <c r="AR234" s="81">
        <v>0</v>
      </c>
      <c r="AS234" s="81">
        <v>0</v>
      </c>
      <c r="AT234" s="81">
        <v>0</v>
      </c>
      <c r="AU234" s="81">
        <v>0</v>
      </c>
      <c r="AV234" s="81">
        <v>0</v>
      </c>
      <c r="AW234" s="81">
        <v>0</v>
      </c>
      <c r="AX234" s="82"/>
      <c r="AY234" s="81">
        <v>0</v>
      </c>
      <c r="AZ234" s="81">
        <v>0</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2092</v>
      </c>
      <c r="B235" s="80">
        <v>238</v>
      </c>
      <c r="C235" s="80">
        <v>18</v>
      </c>
      <c r="D235" s="80">
        <v>14</v>
      </c>
      <c r="E235" s="80">
        <v>2021</v>
      </c>
      <c r="F235" s="80" t="s">
        <v>75</v>
      </c>
      <c r="G235" s="174" t="s">
        <v>2074</v>
      </c>
      <c r="H235" s="80" t="s">
        <v>2075</v>
      </c>
      <c r="I235" s="177"/>
      <c r="J235" s="81">
        <v>0</v>
      </c>
      <c r="K235" s="81">
        <v>0</v>
      </c>
      <c r="L235" s="81">
        <v>0</v>
      </c>
      <c r="M235" s="81">
        <v>0.71780741254146319</v>
      </c>
      <c r="N235" s="81">
        <v>0.62512580847425026</v>
      </c>
      <c r="O235" s="81">
        <v>0.25686780631221923</v>
      </c>
      <c r="P235" s="81">
        <v>1.5363086661818481</v>
      </c>
      <c r="Q235" s="81">
        <v>4.063579908110717E-2</v>
      </c>
      <c r="R235" s="81">
        <v>15.594914753206954</v>
      </c>
      <c r="S235" s="81">
        <v>0</v>
      </c>
      <c r="T235" s="82"/>
      <c r="U235" s="81">
        <v>0</v>
      </c>
      <c r="V235" s="81">
        <v>0</v>
      </c>
      <c r="W235" s="81">
        <v>0</v>
      </c>
      <c r="X235" s="81">
        <v>227</v>
      </c>
      <c r="Y235" s="81">
        <v>371</v>
      </c>
      <c r="Z235" s="81">
        <v>189</v>
      </c>
      <c r="AA235" s="81">
        <v>338</v>
      </c>
      <c r="AB235" s="81">
        <v>681</v>
      </c>
      <c r="AC235" s="81">
        <v>2679357.9999999995</v>
      </c>
      <c r="AD235" s="81">
        <v>0</v>
      </c>
      <c r="AE235" s="82"/>
      <c r="AF235" s="81">
        <v>0</v>
      </c>
      <c r="AG235" s="81">
        <v>0</v>
      </c>
      <c r="AH235" s="81">
        <v>0</v>
      </c>
      <c r="AI235" s="81">
        <v>1362874.7573934223</v>
      </c>
      <c r="AJ235" s="81">
        <v>1570487.3968443328</v>
      </c>
      <c r="AK235" s="81">
        <v>0</v>
      </c>
      <c r="AL235" s="81">
        <v>0</v>
      </c>
      <c r="AM235" s="81">
        <v>89390.707597113782</v>
      </c>
      <c r="AN235" s="81">
        <v>0</v>
      </c>
      <c r="AO235" s="81">
        <v>0</v>
      </c>
      <c r="AP235" s="82"/>
      <c r="AQ235" s="81">
        <v>0</v>
      </c>
      <c r="AR235" s="81">
        <v>0</v>
      </c>
      <c r="AS235" s="81">
        <v>0</v>
      </c>
      <c r="AT235" s="81">
        <v>0</v>
      </c>
      <c r="AU235" s="81">
        <v>0</v>
      </c>
      <c r="AV235" s="81">
        <v>0</v>
      </c>
      <c r="AW235" s="81"/>
      <c r="AX235" s="82"/>
      <c r="AY235" s="81">
        <v>0</v>
      </c>
      <c r="AZ235" s="81">
        <v>0</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2093</v>
      </c>
      <c r="B236" s="80">
        <v>238</v>
      </c>
      <c r="C236" s="80">
        <v>19</v>
      </c>
      <c r="D236" s="80">
        <v>14</v>
      </c>
      <c r="E236" s="80">
        <v>2022</v>
      </c>
      <c r="F236" s="80" t="s">
        <v>568</v>
      </c>
      <c r="G236" s="174" t="s">
        <v>2074</v>
      </c>
      <c r="H236" s="80" t="s">
        <v>2075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0</v>
      </c>
      <c r="AR236" s="81">
        <v>0</v>
      </c>
      <c r="AS236" s="81">
        <v>0</v>
      </c>
      <c r="AT236" s="81">
        <v>0</v>
      </c>
      <c r="AU236" s="81">
        <v>0</v>
      </c>
      <c r="AV236" s="81">
        <v>0</v>
      </c>
      <c r="AW236" s="81"/>
      <c r="AX236" s="82"/>
      <c r="AY236" s="81">
        <v>0</v>
      </c>
      <c r="AZ236" s="81">
        <v>0</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2094</v>
      </c>
      <c r="B237" s="80">
        <v>171</v>
      </c>
      <c r="C237" s="80">
        <v>1</v>
      </c>
      <c r="D237" s="80">
        <v>11</v>
      </c>
      <c r="E237" s="80">
        <v>1990</v>
      </c>
      <c r="F237" s="80" t="s">
        <v>562</v>
      </c>
      <c r="G237" s="80" t="s">
        <v>2095</v>
      </c>
      <c r="H237" s="80" t="s">
        <v>2096</v>
      </c>
      <c r="I237" s="177"/>
      <c r="J237" s="81">
        <v>0.60712153785237</v>
      </c>
      <c r="K237" s="81">
        <v>0.47256675020216526</v>
      </c>
      <c r="L237" s="81">
        <v>2.0727370340975217</v>
      </c>
      <c r="M237" s="81">
        <v>0.59919523436029187</v>
      </c>
      <c r="N237" s="81">
        <v>1.3304327875297526</v>
      </c>
      <c r="O237" s="81">
        <v>0.70749264955881608</v>
      </c>
      <c r="P237" s="81">
        <v>1.429094507660962</v>
      </c>
      <c r="Q237" s="81">
        <v>7.2490531766475796E-2</v>
      </c>
      <c r="R237" s="81">
        <v>0</v>
      </c>
      <c r="S237" s="81">
        <v>6.2699854144244907E-2</v>
      </c>
      <c r="T237" s="82"/>
      <c r="U237" s="81">
        <v>157560</v>
      </c>
      <c r="V237" s="81">
        <v>139</v>
      </c>
      <c r="W237" s="81">
        <v>28</v>
      </c>
      <c r="X237" s="81">
        <v>220</v>
      </c>
      <c r="Y237" s="81">
        <v>391</v>
      </c>
      <c r="Z237" s="81">
        <v>291</v>
      </c>
      <c r="AA237" s="81">
        <v>347</v>
      </c>
      <c r="AB237" s="81">
        <v>1177</v>
      </c>
      <c r="AC237" s="81">
        <v>0</v>
      </c>
      <c r="AD237" s="81">
        <v>6.2699854144244907E-2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2097</v>
      </c>
      <c r="B238" s="80">
        <v>172</v>
      </c>
      <c r="C238" s="80">
        <v>2</v>
      </c>
      <c r="D238" s="80">
        <v>11</v>
      </c>
      <c r="E238" s="80">
        <v>2005</v>
      </c>
      <c r="F238" s="80" t="s">
        <v>565</v>
      </c>
      <c r="G238" s="80" t="s">
        <v>2095</v>
      </c>
      <c r="H238" s="80" t="s">
        <v>2096</v>
      </c>
      <c r="I238" s="177"/>
      <c r="J238" s="81">
        <v>0.32742995809589498</v>
      </c>
      <c r="K238" s="81">
        <v>0.24739778752625452</v>
      </c>
      <c r="L238" s="81">
        <v>0.51638104815118602</v>
      </c>
      <c r="M238" s="81">
        <v>1.6437247217113351</v>
      </c>
      <c r="N238" s="81">
        <v>1.3560729467401316</v>
      </c>
      <c r="O238" s="81">
        <v>0.97275844691122282</v>
      </c>
      <c r="P238" s="81">
        <v>1.8455195074485589</v>
      </c>
      <c r="Q238" s="81">
        <v>5.6558210777822859E-2</v>
      </c>
      <c r="R238" s="81">
        <v>0</v>
      </c>
      <c r="S238" s="81">
        <v>0</v>
      </c>
      <c r="T238" s="82"/>
      <c r="U238" s="81">
        <v>74742</v>
      </c>
      <c r="V238" s="81">
        <v>102</v>
      </c>
      <c r="W238" s="81">
        <v>7</v>
      </c>
      <c r="X238" s="81">
        <v>331</v>
      </c>
      <c r="Y238" s="81">
        <v>364</v>
      </c>
      <c r="Z238" s="81">
        <v>463</v>
      </c>
      <c r="AA238" s="81">
        <v>367</v>
      </c>
      <c r="AB238" s="81">
        <v>960</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2098</v>
      </c>
      <c r="B239" s="80">
        <v>173</v>
      </c>
      <c r="C239" s="80">
        <v>3</v>
      </c>
      <c r="D239" s="80">
        <v>11</v>
      </c>
      <c r="E239" s="80">
        <v>2006</v>
      </c>
      <c r="F239" s="80" t="s">
        <v>566</v>
      </c>
      <c r="G239" s="80" t="s">
        <v>2095</v>
      </c>
      <c r="H239" s="80" t="s">
        <v>2096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2099</v>
      </c>
      <c r="B240" s="80">
        <v>174</v>
      </c>
      <c r="C240" s="80">
        <v>4</v>
      </c>
      <c r="D240" s="80">
        <v>11</v>
      </c>
      <c r="E240" s="80">
        <v>2007</v>
      </c>
      <c r="F240" s="80" t="s">
        <v>567</v>
      </c>
      <c r="G240" s="80" t="s">
        <v>2095</v>
      </c>
      <c r="H240" s="80" t="s">
        <v>2096</v>
      </c>
      <c r="I240" s="177"/>
      <c r="J240" s="81">
        <v>0</v>
      </c>
      <c r="K240" s="81">
        <v>0.20650529863181327</v>
      </c>
      <c r="L240" s="81">
        <v>6.6450326469002285E-2</v>
      </c>
      <c r="M240" s="81">
        <v>1.2981175540768823</v>
      </c>
      <c r="N240" s="81">
        <v>1.4043116299527896</v>
      </c>
      <c r="O240" s="81">
        <v>0.89936912402368996</v>
      </c>
      <c r="P240" s="81">
        <v>1.8179145020980512</v>
      </c>
      <c r="Q240" s="81">
        <v>5.6730510063175525E-2</v>
      </c>
      <c r="R240" s="81">
        <v>0</v>
      </c>
      <c r="S240" s="81">
        <v>0</v>
      </c>
      <c r="T240" s="82"/>
      <c r="U240" s="81">
        <v>0</v>
      </c>
      <c r="V240" s="81">
        <v>74</v>
      </c>
      <c r="W240" s="81">
        <v>1</v>
      </c>
      <c r="X240" s="81">
        <v>318</v>
      </c>
      <c r="Y240" s="81">
        <v>362</v>
      </c>
      <c r="Z240" s="81">
        <v>445</v>
      </c>
      <c r="AA240" s="81">
        <v>356</v>
      </c>
      <c r="AB240" s="81">
        <v>912</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2100</v>
      </c>
      <c r="B241" s="80">
        <v>175</v>
      </c>
      <c r="C241" s="80">
        <v>5</v>
      </c>
      <c r="D241" s="80">
        <v>11</v>
      </c>
      <c r="E241" s="80">
        <v>2008</v>
      </c>
      <c r="F241" s="80" t="s">
        <v>84</v>
      </c>
      <c r="G241" s="80" t="s">
        <v>2095</v>
      </c>
      <c r="H241" s="80" t="s">
        <v>2096</v>
      </c>
      <c r="I241" s="177"/>
      <c r="J241" s="81">
        <v>0.37250395280626525</v>
      </c>
      <c r="K241" s="81">
        <v>0.15808148703110222</v>
      </c>
      <c r="L241" s="81">
        <v>5.8846475699998138E-2</v>
      </c>
      <c r="M241" s="81">
        <v>1.5624574273596017</v>
      </c>
      <c r="N241" s="81">
        <v>1.3052305837945315</v>
      </c>
      <c r="O241" s="81">
        <v>0.86106310132021557</v>
      </c>
      <c r="P241" s="81">
        <v>1.7648359014719117</v>
      </c>
      <c r="Q241" s="81">
        <v>5.3365420413835289E-2</v>
      </c>
      <c r="R241" s="81">
        <v>0</v>
      </c>
      <c r="S241" s="81">
        <v>0</v>
      </c>
      <c r="T241" s="82"/>
      <c r="U241" s="81">
        <v>82560</v>
      </c>
      <c r="V241" s="81">
        <v>74</v>
      </c>
      <c r="W241" s="81">
        <v>1</v>
      </c>
      <c r="X241" s="81">
        <v>318</v>
      </c>
      <c r="Y241" s="81">
        <v>349</v>
      </c>
      <c r="Z241" s="81">
        <v>441</v>
      </c>
      <c r="AA241" s="81">
        <v>346</v>
      </c>
      <c r="AB241" s="81">
        <v>872</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2101</v>
      </c>
      <c r="B242" s="80">
        <v>176</v>
      </c>
      <c r="C242" s="80">
        <v>6</v>
      </c>
      <c r="D242" s="80">
        <v>11</v>
      </c>
      <c r="E242" s="80">
        <v>2009</v>
      </c>
      <c r="F242" s="80" t="s">
        <v>85</v>
      </c>
      <c r="G242" s="80" t="s">
        <v>2095</v>
      </c>
      <c r="H242" s="80" t="s">
        <v>2096</v>
      </c>
      <c r="I242" s="177"/>
      <c r="J242" s="81">
        <v>0</v>
      </c>
      <c r="K242" s="81">
        <v>0.1634547255803333</v>
      </c>
      <c r="L242" s="81">
        <v>3.444047029244169E-2</v>
      </c>
      <c r="M242" s="81">
        <v>1.3938393614049993</v>
      </c>
      <c r="N242" s="81">
        <v>1.168882539667121</v>
      </c>
      <c r="O242" s="81">
        <v>0.87829584258184512</v>
      </c>
      <c r="P242" s="81">
        <v>1.6992122524056088</v>
      </c>
      <c r="Q242" s="81">
        <v>4.9087099267820719E-2</v>
      </c>
      <c r="R242" s="81">
        <v>0</v>
      </c>
      <c r="S242" s="81">
        <v>0</v>
      </c>
      <c r="T242" s="82"/>
      <c r="U242" s="81">
        <v>0</v>
      </c>
      <c r="V242" s="81">
        <v>76</v>
      </c>
      <c r="W242" s="81">
        <v>1</v>
      </c>
      <c r="X242" s="81">
        <v>295</v>
      </c>
      <c r="Y242" s="81">
        <v>347</v>
      </c>
      <c r="Z242" s="81">
        <v>444</v>
      </c>
      <c r="AA242" s="81">
        <v>342</v>
      </c>
      <c r="AB242" s="81">
        <v>842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2102</v>
      </c>
      <c r="B243" s="80">
        <v>177</v>
      </c>
      <c r="C243" s="80">
        <v>7</v>
      </c>
      <c r="D243" s="80">
        <v>11</v>
      </c>
      <c r="E243" s="80">
        <v>2010</v>
      </c>
      <c r="F243" s="80" t="s">
        <v>86</v>
      </c>
      <c r="G243" s="80" t="s">
        <v>2095</v>
      </c>
      <c r="H243" s="80" t="s">
        <v>2096</v>
      </c>
      <c r="I243" s="177"/>
      <c r="J243" s="81">
        <v>0</v>
      </c>
      <c r="K243" s="81">
        <v>0.17151919369346152</v>
      </c>
      <c r="L243" s="81">
        <v>3.2441375198313457E-2</v>
      </c>
      <c r="M243" s="81">
        <v>1.443298099803507</v>
      </c>
      <c r="N243" s="81">
        <v>1.1243405625609892</v>
      </c>
      <c r="O243" s="81">
        <v>0.86045049509591209</v>
      </c>
      <c r="P243" s="81">
        <v>1.7172561909278568</v>
      </c>
      <c r="Q243" s="81">
        <v>4.9585637968109927E-2</v>
      </c>
      <c r="R243" s="81">
        <v>0</v>
      </c>
      <c r="S243" s="81">
        <v>0</v>
      </c>
      <c r="T243" s="82"/>
      <c r="U243" s="81">
        <v>0</v>
      </c>
      <c r="V243" s="81">
        <v>76</v>
      </c>
      <c r="W243" s="81">
        <v>1</v>
      </c>
      <c r="X243" s="81">
        <v>295</v>
      </c>
      <c r="Y243" s="81">
        <v>343</v>
      </c>
      <c r="Z243" s="81">
        <v>437</v>
      </c>
      <c r="AA243" s="81">
        <v>337</v>
      </c>
      <c r="AB243" s="81">
        <v>815</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2103</v>
      </c>
      <c r="B244" s="80">
        <v>178</v>
      </c>
      <c r="C244" s="80">
        <v>8</v>
      </c>
      <c r="D244" s="80">
        <v>11</v>
      </c>
      <c r="E244" s="80">
        <v>2011</v>
      </c>
      <c r="F244" s="80" t="s">
        <v>87</v>
      </c>
      <c r="G244" s="80" t="s">
        <v>2095</v>
      </c>
      <c r="H244" s="80" t="s">
        <v>2096</v>
      </c>
      <c r="I244" s="177"/>
      <c r="J244" s="81">
        <v>0</v>
      </c>
      <c r="K244" s="81">
        <v>0.19803107965434899</v>
      </c>
      <c r="L244" s="81">
        <v>3.4010450038882444E-2</v>
      </c>
      <c r="M244" s="81">
        <v>1.6426728945443034</v>
      </c>
      <c r="N244" s="81">
        <v>1.2862010253794296</v>
      </c>
      <c r="O244" s="81">
        <v>0.84600893623815299</v>
      </c>
      <c r="P244" s="81">
        <v>1.6775270868986933</v>
      </c>
      <c r="Q244" s="81">
        <v>5.5511047774934569E-2</v>
      </c>
      <c r="R244" s="81">
        <v>0</v>
      </c>
      <c r="S244" s="81">
        <v>0</v>
      </c>
      <c r="T244" s="82"/>
      <c r="U244" s="81">
        <v>0</v>
      </c>
      <c r="V244" s="81">
        <v>76</v>
      </c>
      <c r="W244" s="81">
        <v>1</v>
      </c>
      <c r="X244" s="81">
        <v>295</v>
      </c>
      <c r="Y244" s="81">
        <v>339</v>
      </c>
      <c r="Z244" s="81">
        <v>439</v>
      </c>
      <c r="AA244" s="81">
        <v>339</v>
      </c>
      <c r="AB244" s="81">
        <v>791</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2104</v>
      </c>
      <c r="B245" s="80">
        <v>179</v>
      </c>
      <c r="C245" s="80">
        <v>9</v>
      </c>
      <c r="D245" s="80">
        <v>11</v>
      </c>
      <c r="E245" s="80">
        <v>2012</v>
      </c>
      <c r="F245" s="80" t="s">
        <v>88</v>
      </c>
      <c r="G245" s="80" t="s">
        <v>2095</v>
      </c>
      <c r="H245" s="80" t="s">
        <v>2096</v>
      </c>
      <c r="I245" s="177"/>
      <c r="J245" s="81">
        <v>0</v>
      </c>
      <c r="K245" s="81">
        <v>0.1895929211692377</v>
      </c>
      <c r="L245" s="81">
        <v>3.3511959802197455E-2</v>
      </c>
      <c r="M245" s="81">
        <v>1.6163128613856612</v>
      </c>
      <c r="N245" s="81">
        <v>1.4344906450472588</v>
      </c>
      <c r="O245" s="81">
        <v>0.81449601712405706</v>
      </c>
      <c r="P245" s="81">
        <v>1.6173990137789156</v>
      </c>
      <c r="Q245" s="81">
        <v>5.7795273519033165E-2</v>
      </c>
      <c r="R245" s="81">
        <v>0</v>
      </c>
      <c r="S245" s="81">
        <v>0</v>
      </c>
      <c r="T245" s="82"/>
      <c r="U245" s="81">
        <v>0</v>
      </c>
      <c r="V245" s="81">
        <v>76</v>
      </c>
      <c r="W245" s="81">
        <v>1</v>
      </c>
      <c r="X245" s="81">
        <v>295</v>
      </c>
      <c r="Y245" s="81">
        <v>331</v>
      </c>
      <c r="Z245" s="81">
        <v>426</v>
      </c>
      <c r="AA245" s="81">
        <v>325</v>
      </c>
      <c r="AB245" s="81">
        <v>758</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2105</v>
      </c>
      <c r="B246" s="80">
        <v>180</v>
      </c>
      <c r="C246" s="80">
        <v>10</v>
      </c>
      <c r="D246" s="80">
        <v>11</v>
      </c>
      <c r="E246" s="80">
        <v>2013</v>
      </c>
      <c r="F246" s="80" t="s">
        <v>89</v>
      </c>
      <c r="G246" s="80" t="s">
        <v>2095</v>
      </c>
      <c r="H246" s="80" t="s">
        <v>2096</v>
      </c>
      <c r="I246" s="177"/>
      <c r="J246" s="81">
        <v>0</v>
      </c>
      <c r="K246" s="81">
        <v>0.18564980766031414</v>
      </c>
      <c r="L246" s="81">
        <v>2.7507638835884165E-2</v>
      </c>
      <c r="M246" s="81">
        <v>1.6713266640455777</v>
      </c>
      <c r="N246" s="81">
        <v>1.3019033514003382</v>
      </c>
      <c r="O246" s="81">
        <v>0.75772159177939791</v>
      </c>
      <c r="P246" s="81">
        <v>1.5935210171586776</v>
      </c>
      <c r="Q246" s="81">
        <v>5.7166243351184962E-2</v>
      </c>
      <c r="R246" s="81">
        <v>0</v>
      </c>
      <c r="S246" s="81">
        <v>0</v>
      </c>
      <c r="T246" s="82"/>
      <c r="U246" s="81">
        <v>0</v>
      </c>
      <c r="V246" s="81">
        <v>76</v>
      </c>
      <c r="W246" s="81">
        <v>1</v>
      </c>
      <c r="X246" s="81">
        <v>295</v>
      </c>
      <c r="Y246" s="81">
        <v>328</v>
      </c>
      <c r="Z246" s="81">
        <v>414</v>
      </c>
      <c r="AA246" s="81">
        <v>319</v>
      </c>
      <c r="AB246" s="81">
        <v>739</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2106</v>
      </c>
      <c r="B247" s="80">
        <v>181</v>
      </c>
      <c r="C247" s="80">
        <v>11</v>
      </c>
      <c r="D247" s="80">
        <v>11</v>
      </c>
      <c r="E247" s="80">
        <v>2014</v>
      </c>
      <c r="F247" s="80" t="s">
        <v>90</v>
      </c>
      <c r="G247" s="80" t="s">
        <v>2095</v>
      </c>
      <c r="H247" s="80" t="s">
        <v>2096</v>
      </c>
      <c r="I247" s="177"/>
      <c r="J247" s="81">
        <v>0</v>
      </c>
      <c r="K247" s="81">
        <v>0.19604326209665671</v>
      </c>
      <c r="L247" s="81">
        <v>5.7249881214364189E-2</v>
      </c>
      <c r="M247" s="81">
        <v>1.4992696967560339</v>
      </c>
      <c r="N247" s="81">
        <v>1.1202486928011925</v>
      </c>
      <c r="O247" s="81">
        <v>0.71943934580275781</v>
      </c>
      <c r="P247" s="81">
        <v>1.6068304002099285</v>
      </c>
      <c r="Q247" s="81">
        <v>5.3660912376786642E-2</v>
      </c>
      <c r="R247" s="81">
        <v>0</v>
      </c>
      <c r="S247" s="81">
        <v>0</v>
      </c>
      <c r="T247" s="82"/>
      <c r="U247" s="81">
        <v>0</v>
      </c>
      <c r="V247" s="81">
        <v>74</v>
      </c>
      <c r="W247" s="81">
        <v>2</v>
      </c>
      <c r="X247" s="81">
        <v>275</v>
      </c>
      <c r="Y247" s="81">
        <v>332</v>
      </c>
      <c r="Z247" s="81">
        <v>414</v>
      </c>
      <c r="AA247" s="81">
        <v>320</v>
      </c>
      <c r="AB247" s="81">
        <v>723</v>
      </c>
      <c r="AC247" s="81">
        <v>0</v>
      </c>
      <c r="AD247" s="81">
        <v>0</v>
      </c>
      <c r="AE247" s="82"/>
      <c r="AF247" s="81">
        <v>0</v>
      </c>
      <c r="AG247" s="81">
        <v>159019.60316506185</v>
      </c>
      <c r="AH247" s="81">
        <v>14968.105495827405</v>
      </c>
      <c r="AI247" s="81">
        <v>1853982.0504668709</v>
      </c>
      <c r="AJ247" s="81">
        <v>1487032.840518594</v>
      </c>
      <c r="AK247" s="81">
        <v>0</v>
      </c>
      <c r="AL247" s="81">
        <v>0</v>
      </c>
      <c r="AM247" s="81">
        <v>99257.09605557847</v>
      </c>
      <c r="AN247" s="81">
        <v>0</v>
      </c>
      <c r="AO247" s="81">
        <v>0</v>
      </c>
      <c r="AP247" s="82"/>
      <c r="AQ247" s="81">
        <v>0</v>
      </c>
      <c r="AR247" s="81">
        <v>0</v>
      </c>
      <c r="AS247" s="81">
        <v>0</v>
      </c>
      <c r="AT247" s="81">
        <v>0</v>
      </c>
      <c r="AU247" s="81">
        <v>0</v>
      </c>
      <c r="AV247" s="81">
        <v>0</v>
      </c>
      <c r="AW247" s="81" t="s">
        <v>564</v>
      </c>
      <c r="AX247" s="82"/>
      <c r="AY247" s="81">
        <v>0</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2107</v>
      </c>
      <c r="B248" s="80">
        <v>182</v>
      </c>
      <c r="C248" s="80">
        <v>12</v>
      </c>
      <c r="D248" s="80">
        <v>11</v>
      </c>
      <c r="E248" s="80">
        <v>2015</v>
      </c>
      <c r="F248" s="80" t="s">
        <v>91</v>
      </c>
      <c r="G248" s="80" t="s">
        <v>2095</v>
      </c>
      <c r="H248" s="80" t="s">
        <v>2096</v>
      </c>
      <c r="I248" s="177"/>
      <c r="J248" s="81">
        <v>0</v>
      </c>
      <c r="K248" s="81">
        <v>0.18183384054857624</v>
      </c>
      <c r="L248" s="81">
        <v>5.7761704993150607E-2</v>
      </c>
      <c r="M248" s="81">
        <v>1.3478061975571696</v>
      </c>
      <c r="N248" s="81">
        <v>1.2125702113239034</v>
      </c>
      <c r="O248" s="81">
        <v>0.683313587529636</v>
      </c>
      <c r="P248" s="81">
        <v>1.3819563667718502</v>
      </c>
      <c r="Q248" s="81">
        <v>5.3693889233032553E-2</v>
      </c>
      <c r="R248" s="81">
        <v>0</v>
      </c>
      <c r="S248" s="81">
        <v>0</v>
      </c>
      <c r="T248" s="82"/>
      <c r="U248" s="81">
        <v>0</v>
      </c>
      <c r="V248" s="81">
        <v>74</v>
      </c>
      <c r="W248" s="81">
        <v>2</v>
      </c>
      <c r="X248" s="81">
        <v>275</v>
      </c>
      <c r="Y248" s="81">
        <v>341</v>
      </c>
      <c r="Z248" s="81">
        <v>397</v>
      </c>
      <c r="AA248" s="81">
        <v>275</v>
      </c>
      <c r="AB248" s="81">
        <v>739</v>
      </c>
      <c r="AC248" s="81">
        <v>0</v>
      </c>
      <c r="AD248" s="81">
        <v>0</v>
      </c>
      <c r="AE248" s="82"/>
      <c r="AF248" s="81">
        <v>0</v>
      </c>
      <c r="AG248" s="81">
        <v>136024.41431372653</v>
      </c>
      <c r="AH248" s="81">
        <v>12136.246714015659</v>
      </c>
      <c r="AI248" s="81">
        <v>1761790.3768638785</v>
      </c>
      <c r="AJ248" s="81">
        <v>1713006.4341713327</v>
      </c>
      <c r="AK248" s="81">
        <v>0</v>
      </c>
      <c r="AL248" s="81">
        <v>0</v>
      </c>
      <c r="AM248" s="81">
        <v>101276.85001159279</v>
      </c>
      <c r="AN248" s="81">
        <v>0</v>
      </c>
      <c r="AO248" s="81">
        <v>0</v>
      </c>
      <c r="AP248" s="82"/>
      <c r="AQ248" s="81">
        <v>0</v>
      </c>
      <c r="AR248" s="81">
        <v>0</v>
      </c>
      <c r="AS248" s="81">
        <v>0</v>
      </c>
      <c r="AT248" s="81">
        <v>0</v>
      </c>
      <c r="AU248" s="81">
        <v>0</v>
      </c>
      <c r="AV248" s="81">
        <v>0</v>
      </c>
      <c r="AW248" s="81" t="s">
        <v>564</v>
      </c>
      <c r="AX248" s="82"/>
      <c r="AY248" s="81">
        <v>0</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2108</v>
      </c>
      <c r="B249" s="80">
        <v>183</v>
      </c>
      <c r="C249" s="80">
        <v>13</v>
      </c>
      <c r="D249" s="80">
        <v>11</v>
      </c>
      <c r="E249" s="80">
        <v>2016</v>
      </c>
      <c r="F249" s="80" t="s">
        <v>92</v>
      </c>
      <c r="G249" s="80" t="s">
        <v>2095</v>
      </c>
      <c r="H249" s="80" t="s">
        <v>2096</v>
      </c>
      <c r="I249" s="177"/>
      <c r="J249" s="81">
        <v>0</v>
      </c>
      <c r="K249" s="81">
        <v>0.19888580219324245</v>
      </c>
      <c r="L249" s="81">
        <v>6.7125797439431936E-2</v>
      </c>
      <c r="M249" s="81">
        <v>1.1446822860725721</v>
      </c>
      <c r="N249" s="81">
        <v>1.1521209252587501</v>
      </c>
      <c r="O249" s="81">
        <v>0.70052018086065193</v>
      </c>
      <c r="P249" s="81">
        <v>1.4478991363500942</v>
      </c>
      <c r="Q249" s="81">
        <v>5.2267700609966494E-2</v>
      </c>
      <c r="R249" s="81">
        <v>0</v>
      </c>
      <c r="S249" s="81">
        <v>0</v>
      </c>
      <c r="T249" s="82"/>
      <c r="U249" s="81">
        <v>0</v>
      </c>
      <c r="V249" s="81">
        <v>74</v>
      </c>
      <c r="W249" s="81">
        <v>2</v>
      </c>
      <c r="X249" s="81">
        <v>275</v>
      </c>
      <c r="Y249" s="81">
        <v>348</v>
      </c>
      <c r="Z249" s="81">
        <v>412</v>
      </c>
      <c r="AA249" s="81">
        <v>298</v>
      </c>
      <c r="AB249" s="81">
        <v>740</v>
      </c>
      <c r="AC249" s="81">
        <v>0</v>
      </c>
      <c r="AD249" s="81">
        <v>0</v>
      </c>
      <c r="AE249" s="82"/>
      <c r="AF249" s="81">
        <v>0</v>
      </c>
      <c r="AG249" s="81">
        <v>149414.3338695486</v>
      </c>
      <c r="AH249" s="81">
        <v>11494.942989843181</v>
      </c>
      <c r="AI249" s="81">
        <v>1760883.384330472</v>
      </c>
      <c r="AJ249" s="81">
        <v>1591231.0636793319</v>
      </c>
      <c r="AK249" s="81">
        <v>0</v>
      </c>
      <c r="AL249" s="81">
        <v>0</v>
      </c>
      <c r="AM249" s="81">
        <v>101492.6844631579</v>
      </c>
      <c r="AN249" s="81">
        <v>0</v>
      </c>
      <c r="AO249" s="81">
        <v>0</v>
      </c>
      <c r="AP249" s="82"/>
      <c r="AQ249" s="81">
        <v>0</v>
      </c>
      <c r="AR249" s="81">
        <v>0</v>
      </c>
      <c r="AS249" s="81">
        <v>0</v>
      </c>
      <c r="AT249" s="81">
        <v>0</v>
      </c>
      <c r="AU249" s="81">
        <v>0</v>
      </c>
      <c r="AV249" s="81">
        <v>0</v>
      </c>
      <c r="AW249" s="81" t="s">
        <v>564</v>
      </c>
      <c r="AX249" s="82"/>
      <c r="AY249" s="81">
        <v>0</v>
      </c>
      <c r="AZ249" s="81">
        <v>0</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2109</v>
      </c>
      <c r="B250" s="80">
        <v>184</v>
      </c>
      <c r="C250" s="80">
        <v>14</v>
      </c>
      <c r="D250" s="80">
        <v>11</v>
      </c>
      <c r="E250" s="80">
        <v>2017</v>
      </c>
      <c r="F250" s="80" t="s">
        <v>71</v>
      </c>
      <c r="G250" s="80" t="s">
        <v>2095</v>
      </c>
      <c r="H250" s="80" t="s">
        <v>2096</v>
      </c>
      <c r="I250" s="177"/>
      <c r="J250" s="81">
        <v>0</v>
      </c>
      <c r="K250" s="81">
        <v>0.19909504979611209</v>
      </c>
      <c r="L250" s="81">
        <v>6.2578652860863199E-2</v>
      </c>
      <c r="M250" s="81">
        <v>1.1569406447571304</v>
      </c>
      <c r="N250" s="81">
        <v>1.2334832354866696</v>
      </c>
      <c r="O250" s="81">
        <v>0.68741681367722429</v>
      </c>
      <c r="P250" s="81">
        <v>1.4338992686818177</v>
      </c>
      <c r="Q250" s="81">
        <v>4.9791180312912825E-2</v>
      </c>
      <c r="R250" s="81">
        <v>0</v>
      </c>
      <c r="S250" s="81">
        <v>0</v>
      </c>
      <c r="T250" s="82"/>
      <c r="U250" s="81">
        <v>0</v>
      </c>
      <c r="V250" s="81">
        <v>74</v>
      </c>
      <c r="W250" s="81">
        <v>2</v>
      </c>
      <c r="X250" s="81">
        <v>275</v>
      </c>
      <c r="Y250" s="81">
        <v>345</v>
      </c>
      <c r="Z250" s="81">
        <v>411</v>
      </c>
      <c r="AA250" s="81">
        <v>297</v>
      </c>
      <c r="AB250" s="81">
        <v>729</v>
      </c>
      <c r="AC250" s="81">
        <v>0</v>
      </c>
      <c r="AD250" s="81">
        <v>0</v>
      </c>
      <c r="AE250" s="82"/>
      <c r="AF250" s="81">
        <v>0</v>
      </c>
      <c r="AG250" s="81">
        <v>151805.9235397283</v>
      </c>
      <c r="AH250" s="81">
        <v>13751.86146437993</v>
      </c>
      <c r="AI250" s="81">
        <v>1829179.148999623</v>
      </c>
      <c r="AJ250" s="81">
        <v>1729365.136281512</v>
      </c>
      <c r="AK250" s="81">
        <v>0</v>
      </c>
      <c r="AL250" s="81">
        <v>0</v>
      </c>
      <c r="AM250" s="81">
        <v>100140.45710588781</v>
      </c>
      <c r="AN250" s="81">
        <v>0</v>
      </c>
      <c r="AO250" s="81">
        <v>0</v>
      </c>
      <c r="AP250" s="82"/>
      <c r="AQ250" s="81">
        <v>0</v>
      </c>
      <c r="AR250" s="81">
        <v>0</v>
      </c>
      <c r="AS250" s="81">
        <v>0</v>
      </c>
      <c r="AT250" s="81">
        <v>0</v>
      </c>
      <c r="AU250" s="81">
        <v>0</v>
      </c>
      <c r="AV250" s="81">
        <v>0</v>
      </c>
      <c r="AW250" s="81" t="s">
        <v>564</v>
      </c>
      <c r="AX250" s="82"/>
      <c r="AY250" s="81">
        <v>0</v>
      </c>
      <c r="AZ250" s="81">
        <v>0</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2110</v>
      </c>
      <c r="B251" s="80">
        <v>185</v>
      </c>
      <c r="C251" s="80">
        <v>15</v>
      </c>
      <c r="D251" s="80">
        <v>11</v>
      </c>
      <c r="E251" s="80">
        <v>2018</v>
      </c>
      <c r="F251" s="80" t="s">
        <v>93</v>
      </c>
      <c r="G251" s="80" t="s">
        <v>2095</v>
      </c>
      <c r="H251" s="80" t="s">
        <v>2096</v>
      </c>
      <c r="I251" s="177"/>
      <c r="J251" s="81">
        <v>0</v>
      </c>
      <c r="K251" s="81">
        <v>0.1900904455251633</v>
      </c>
      <c r="L251" s="81">
        <v>5.5376402641818714E-2</v>
      </c>
      <c r="M251" s="81">
        <v>1.0753780715282206</v>
      </c>
      <c r="N251" s="81">
        <v>1.137416729495573</v>
      </c>
      <c r="O251" s="81">
        <v>0.69091298683832758</v>
      </c>
      <c r="P251" s="81">
        <v>1.5200034835519254</v>
      </c>
      <c r="Q251" s="81">
        <v>4.5569906928877101E-2</v>
      </c>
      <c r="R251" s="81">
        <v>0</v>
      </c>
      <c r="S251" s="81">
        <v>0</v>
      </c>
      <c r="T251" s="82"/>
      <c r="U251" s="81">
        <v>0</v>
      </c>
      <c r="V251" s="81">
        <v>74</v>
      </c>
      <c r="W251" s="81">
        <v>2</v>
      </c>
      <c r="X251" s="81">
        <v>275</v>
      </c>
      <c r="Y251" s="81">
        <v>345</v>
      </c>
      <c r="Z251" s="81">
        <v>421</v>
      </c>
      <c r="AA251" s="81">
        <v>318</v>
      </c>
      <c r="AB251" s="81">
        <v>719</v>
      </c>
      <c r="AC251" s="81">
        <v>0</v>
      </c>
      <c r="AD251" s="81">
        <v>0</v>
      </c>
      <c r="AE251" s="82"/>
      <c r="AF251" s="81">
        <v>0</v>
      </c>
      <c r="AG251" s="81">
        <v>136999.79212108889</v>
      </c>
      <c r="AH251" s="81">
        <v>12851.5917926087</v>
      </c>
      <c r="AI251" s="81">
        <v>1679034.8748739129</v>
      </c>
      <c r="AJ251" s="81">
        <v>1630070.1616401731</v>
      </c>
      <c r="AK251" s="81">
        <v>0</v>
      </c>
      <c r="AL251" s="81">
        <v>0</v>
      </c>
      <c r="AM251" s="81">
        <v>98971.148601675537</v>
      </c>
      <c r="AN251" s="81">
        <v>0</v>
      </c>
      <c r="AO251" s="81">
        <v>0</v>
      </c>
      <c r="AP251" s="82"/>
      <c r="AQ251" s="81">
        <v>0</v>
      </c>
      <c r="AR251" s="81">
        <v>0</v>
      </c>
      <c r="AS251" s="81">
        <v>0</v>
      </c>
      <c r="AT251" s="81">
        <v>0</v>
      </c>
      <c r="AU251" s="81">
        <v>0</v>
      </c>
      <c r="AV251" s="81">
        <v>0</v>
      </c>
      <c r="AW251" s="81" t="s">
        <v>564</v>
      </c>
      <c r="AX251" s="82"/>
      <c r="AY251" s="81">
        <v>0</v>
      </c>
      <c r="AZ251" s="81">
        <v>0</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2111</v>
      </c>
      <c r="B252" s="80">
        <v>186</v>
      </c>
      <c r="C252" s="80">
        <v>16</v>
      </c>
      <c r="D252" s="80">
        <v>11</v>
      </c>
      <c r="E252" s="80">
        <v>2019</v>
      </c>
      <c r="F252" s="80" t="s">
        <v>73</v>
      </c>
      <c r="G252" s="80" t="s">
        <v>2095</v>
      </c>
      <c r="H252" s="80" t="s">
        <v>2096</v>
      </c>
      <c r="I252" s="177"/>
      <c r="J252" s="81">
        <v>0.26805928907117027</v>
      </c>
      <c r="K252" s="81">
        <v>0.17149709826046375</v>
      </c>
      <c r="L252" s="81">
        <v>5.5820200953954346E-2</v>
      </c>
      <c r="M252" s="81">
        <v>1.0452280640778526</v>
      </c>
      <c r="N252" s="81">
        <v>1.0117137609496902</v>
      </c>
      <c r="O252" s="81">
        <v>0.66286673950447328</v>
      </c>
      <c r="P252" s="81">
        <v>1.382171837114559</v>
      </c>
      <c r="Q252" s="81">
        <v>4.4245202373207615E-2</v>
      </c>
      <c r="R252" s="81">
        <v>0</v>
      </c>
      <c r="S252" s="81">
        <v>0</v>
      </c>
      <c r="T252" s="82"/>
      <c r="U252" s="81">
        <v>62924</v>
      </c>
      <c r="V252" s="81">
        <v>74</v>
      </c>
      <c r="W252" s="81">
        <v>2</v>
      </c>
      <c r="X252" s="81">
        <v>275</v>
      </c>
      <c r="Y252" s="81">
        <v>351</v>
      </c>
      <c r="Z252" s="81">
        <v>415</v>
      </c>
      <c r="AA252" s="81">
        <v>287</v>
      </c>
      <c r="AB252" s="81">
        <v>717</v>
      </c>
      <c r="AC252" s="81">
        <v>0</v>
      </c>
      <c r="AD252" s="81">
        <v>0</v>
      </c>
      <c r="AE252" s="82"/>
      <c r="AF252" s="81">
        <v>420889.70302408002</v>
      </c>
      <c r="AG252" s="81">
        <v>128118.74572861059</v>
      </c>
      <c r="AH252" s="81">
        <v>13689.078183830459</v>
      </c>
      <c r="AI252" s="81">
        <v>1681364.2143589491</v>
      </c>
      <c r="AJ252" s="81">
        <v>1428928.7935819291</v>
      </c>
      <c r="AK252" s="81">
        <v>0</v>
      </c>
      <c r="AL252" s="81">
        <v>0</v>
      </c>
      <c r="AM252" s="81">
        <v>97650.002426889841</v>
      </c>
      <c r="AN252" s="81">
        <v>0</v>
      </c>
      <c r="AO252" s="81">
        <v>0</v>
      </c>
      <c r="AP252" s="82"/>
      <c r="AQ252" s="81">
        <v>0</v>
      </c>
      <c r="AR252" s="81">
        <v>0</v>
      </c>
      <c r="AS252" s="81">
        <v>0</v>
      </c>
      <c r="AT252" s="81">
        <v>0</v>
      </c>
      <c r="AU252" s="81">
        <v>0</v>
      </c>
      <c r="AV252" s="81">
        <v>0</v>
      </c>
      <c r="AW252" s="81" t="s">
        <v>564</v>
      </c>
      <c r="AX252" s="82"/>
      <c r="AY252" s="81">
        <v>0</v>
      </c>
      <c r="AZ252" s="81">
        <v>0</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2112</v>
      </c>
      <c r="B253" s="80">
        <v>187</v>
      </c>
      <c r="C253" s="80">
        <v>17</v>
      </c>
      <c r="D253" s="80">
        <v>11</v>
      </c>
      <c r="E253" s="80">
        <v>2020</v>
      </c>
      <c r="F253" s="80" t="s">
        <v>218</v>
      </c>
      <c r="G253" s="80" t="s">
        <v>2095</v>
      </c>
      <c r="H253" s="80" t="s">
        <v>2096</v>
      </c>
      <c r="I253" s="177"/>
      <c r="J253" s="81">
        <v>0</v>
      </c>
      <c r="K253" s="81">
        <v>0.1392069656272901</v>
      </c>
      <c r="L253" s="81">
        <v>0.17624941033653707</v>
      </c>
      <c r="M253" s="81">
        <v>1.1048074205477143</v>
      </c>
      <c r="N253" s="81">
        <v>0.98113452724753847</v>
      </c>
      <c r="O253" s="81">
        <v>0.58636279597639285</v>
      </c>
      <c r="P253" s="81">
        <v>1.413994942695163</v>
      </c>
      <c r="Q253" s="81">
        <v>4.1627998762851823E-2</v>
      </c>
      <c r="R253" s="81">
        <v>0</v>
      </c>
      <c r="S253" s="81">
        <v>0</v>
      </c>
      <c r="T253" s="82"/>
      <c r="U253" s="81">
        <v>0</v>
      </c>
      <c r="V253" s="81">
        <v>52</v>
      </c>
      <c r="W253" s="81">
        <v>7</v>
      </c>
      <c r="X253" s="81">
        <v>297</v>
      </c>
      <c r="Y253" s="81">
        <v>346</v>
      </c>
      <c r="Z253" s="81">
        <v>419</v>
      </c>
      <c r="AA253" s="81">
        <v>319</v>
      </c>
      <c r="AB253" s="81">
        <v>706</v>
      </c>
      <c r="AC253" s="81">
        <v>0</v>
      </c>
      <c r="AD253" s="81">
        <v>0</v>
      </c>
      <c r="AE253" s="82"/>
      <c r="AF253" s="81">
        <v>0</v>
      </c>
      <c r="AG253" s="81">
        <v>106555.9699867477</v>
      </c>
      <c r="AH253" s="81">
        <v>45792.705098211642</v>
      </c>
      <c r="AI253" s="81">
        <v>1810989.7925933548</v>
      </c>
      <c r="AJ253" s="81">
        <v>1430489.4293121099</v>
      </c>
      <c r="AK253" s="81"/>
      <c r="AL253" s="81"/>
      <c r="AM253" s="81">
        <v>92140.843823598989</v>
      </c>
      <c r="AN253" s="81"/>
      <c r="AO253" s="81"/>
      <c r="AP253" s="82"/>
      <c r="AQ253" s="81">
        <v>0</v>
      </c>
      <c r="AR253" s="81">
        <v>0</v>
      </c>
      <c r="AS253" s="81">
        <v>0</v>
      </c>
      <c r="AT253" s="81">
        <v>0</v>
      </c>
      <c r="AU253" s="81">
        <v>0</v>
      </c>
      <c r="AV253" s="81">
        <v>0</v>
      </c>
      <c r="AW253" s="81">
        <v>0</v>
      </c>
      <c r="AX253" s="82"/>
      <c r="AY253" s="81">
        <v>0</v>
      </c>
      <c r="AZ253" s="81">
        <v>0</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2113</v>
      </c>
      <c r="B254" s="80">
        <v>187</v>
      </c>
      <c r="C254" s="80">
        <v>18</v>
      </c>
      <c r="D254" s="80">
        <v>11</v>
      </c>
      <c r="E254" s="80">
        <v>2021</v>
      </c>
      <c r="F254" s="80" t="s">
        <v>75</v>
      </c>
      <c r="G254" s="174" t="s">
        <v>2095</v>
      </c>
      <c r="H254" s="80" t="s">
        <v>2096</v>
      </c>
      <c r="I254" s="177"/>
      <c r="J254" s="81">
        <v>0</v>
      </c>
      <c r="K254" s="81">
        <v>0.14564146852416618</v>
      </c>
      <c r="L254" s="81">
        <v>0.15990381956995034</v>
      </c>
      <c r="M254" s="81">
        <v>1.2313667620387108</v>
      </c>
      <c r="N254" s="81">
        <v>0.91049039302039803</v>
      </c>
      <c r="O254" s="81">
        <v>0.55586736921533142</v>
      </c>
      <c r="P254" s="81">
        <v>1.4454028279462356</v>
      </c>
      <c r="Q254" s="81">
        <v>4.0516457527271323E-2</v>
      </c>
      <c r="R254" s="81">
        <v>0</v>
      </c>
      <c r="S254" s="81">
        <v>0</v>
      </c>
      <c r="T254" s="82"/>
      <c r="U254" s="81">
        <v>0</v>
      </c>
      <c r="V254" s="81">
        <v>52</v>
      </c>
      <c r="W254" s="81">
        <v>7</v>
      </c>
      <c r="X254" s="81">
        <v>297</v>
      </c>
      <c r="Y254" s="81">
        <v>339</v>
      </c>
      <c r="Z254" s="81">
        <v>409</v>
      </c>
      <c r="AA254" s="81">
        <v>318</v>
      </c>
      <c r="AB254" s="81">
        <v>679</v>
      </c>
      <c r="AC254" s="81">
        <v>0</v>
      </c>
      <c r="AD254" s="81">
        <v>0</v>
      </c>
      <c r="AE254" s="82"/>
      <c r="AF254" s="81">
        <v>0</v>
      </c>
      <c r="AG254" s="81">
        <v>103070.52577937239</v>
      </c>
      <c r="AH254" s="81">
        <v>40185.315536787864</v>
      </c>
      <c r="AI254" s="81">
        <v>1996375.6025667044</v>
      </c>
      <c r="AJ254" s="81">
        <v>1232493.2796346792</v>
      </c>
      <c r="AK254" s="81">
        <v>0</v>
      </c>
      <c r="AL254" s="81">
        <v>0</v>
      </c>
      <c r="AM254" s="81">
        <v>89128.179821498183</v>
      </c>
      <c r="AN254" s="81">
        <v>0</v>
      </c>
      <c r="AO254" s="81">
        <v>0</v>
      </c>
      <c r="AP254" s="82"/>
      <c r="AQ254" s="81">
        <v>0</v>
      </c>
      <c r="AR254" s="81">
        <v>0</v>
      </c>
      <c r="AS254" s="81">
        <v>0</v>
      </c>
      <c r="AT254" s="81">
        <v>0</v>
      </c>
      <c r="AU254" s="81">
        <v>0</v>
      </c>
      <c r="AV254" s="81">
        <v>0</v>
      </c>
      <c r="AW254" s="81"/>
      <c r="AX254" s="82"/>
      <c r="AY254" s="81">
        <v>0</v>
      </c>
      <c r="AZ254" s="81">
        <v>0</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2114</v>
      </c>
      <c r="B255" s="80">
        <v>187</v>
      </c>
      <c r="C255" s="80">
        <v>19</v>
      </c>
      <c r="D255" s="80">
        <v>11</v>
      </c>
      <c r="E255" s="80">
        <v>2022</v>
      </c>
      <c r="F255" s="80" t="s">
        <v>568</v>
      </c>
      <c r="G255" s="174" t="s">
        <v>2095</v>
      </c>
      <c r="H255" s="80" t="s">
        <v>2096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v>
      </c>
      <c r="AR255" s="81">
        <v>0</v>
      </c>
      <c r="AS255" s="81">
        <v>0</v>
      </c>
      <c r="AT255" s="81">
        <v>0</v>
      </c>
      <c r="AU255" s="81">
        <v>0</v>
      </c>
      <c r="AV255" s="81">
        <v>0</v>
      </c>
      <c r="AW255" s="81"/>
      <c r="AX255" s="82"/>
      <c r="AY255" s="81">
        <v>4.5</v>
      </c>
      <c r="AZ255" s="81">
        <v>0</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2115</v>
      </c>
      <c r="B256" s="80">
        <v>188</v>
      </c>
      <c r="C256" s="80">
        <v>1</v>
      </c>
      <c r="D256" s="80">
        <v>12</v>
      </c>
      <c r="E256" s="80">
        <v>1990</v>
      </c>
      <c r="F256" s="80" t="s">
        <v>562</v>
      </c>
      <c r="G256" s="80" t="s">
        <v>2116</v>
      </c>
      <c r="H256" s="80" t="s">
        <v>2117</v>
      </c>
      <c r="I256" s="177"/>
      <c r="J256" s="81">
        <v>0.5211908832290536</v>
      </c>
      <c r="K256" s="81">
        <v>0.17764124276659116</v>
      </c>
      <c r="L256" s="81">
        <v>2.5971109013046934</v>
      </c>
      <c r="M256" s="81">
        <v>0.70686863913127029</v>
      </c>
      <c r="N256" s="81">
        <v>1.3603078621737958</v>
      </c>
      <c r="O256" s="81">
        <v>1.4952164243253327</v>
      </c>
      <c r="P256" s="81">
        <v>2.7428730319948151</v>
      </c>
      <c r="Q256" s="81">
        <v>9.0659356635728439E-2</v>
      </c>
      <c r="R256" s="81">
        <v>0</v>
      </c>
      <c r="S256" s="81">
        <v>0.11366658488194312</v>
      </c>
      <c r="T256" s="82"/>
      <c r="U256" s="81">
        <v>146379</v>
      </c>
      <c r="V256" s="81">
        <v>75</v>
      </c>
      <c r="W256" s="81">
        <v>30</v>
      </c>
      <c r="X256" s="81">
        <v>270</v>
      </c>
      <c r="Y256" s="81">
        <v>497</v>
      </c>
      <c r="Z256" s="81">
        <v>615</v>
      </c>
      <c r="AA256" s="81">
        <v>666</v>
      </c>
      <c r="AB256" s="81">
        <v>1472</v>
      </c>
      <c r="AC256" s="81">
        <v>0</v>
      </c>
      <c r="AD256" s="81">
        <v>0.11366658488194312</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2118</v>
      </c>
      <c r="B257" s="80">
        <v>189</v>
      </c>
      <c r="C257" s="80">
        <v>2</v>
      </c>
      <c r="D257" s="80">
        <v>12</v>
      </c>
      <c r="E257" s="80">
        <v>2005</v>
      </c>
      <c r="F257" s="80" t="s">
        <v>565</v>
      </c>
      <c r="G257" s="80" t="s">
        <v>2116</v>
      </c>
      <c r="H257" s="80" t="s">
        <v>2117</v>
      </c>
      <c r="I257" s="177"/>
      <c r="J257" s="81">
        <v>0.23349950586268389</v>
      </c>
      <c r="K257" s="81">
        <v>0.17716379669473528</v>
      </c>
      <c r="L257" s="81">
        <v>0</v>
      </c>
      <c r="M257" s="81">
        <v>0.8240363213995856</v>
      </c>
      <c r="N257" s="81">
        <v>1.2837321156346122</v>
      </c>
      <c r="O257" s="81">
        <v>1.4013604407986731</v>
      </c>
      <c r="P257" s="81">
        <v>2.0567233747859963</v>
      </c>
      <c r="Q257" s="81">
        <v>6.4393879562667067E-2</v>
      </c>
      <c r="R257" s="81">
        <v>0</v>
      </c>
      <c r="S257" s="81">
        <v>8.7168092583001941E-2</v>
      </c>
      <c r="T257" s="82"/>
      <c r="U257" s="81">
        <v>42191</v>
      </c>
      <c r="V257" s="81">
        <v>88</v>
      </c>
      <c r="W257" s="81">
        <v>0</v>
      </c>
      <c r="X257" s="81">
        <v>171</v>
      </c>
      <c r="Y257" s="81">
        <v>431</v>
      </c>
      <c r="Z257" s="81">
        <v>667</v>
      </c>
      <c r="AA257" s="81">
        <v>409</v>
      </c>
      <c r="AB257" s="81">
        <v>1093</v>
      </c>
      <c r="AC257" s="81">
        <v>0</v>
      </c>
      <c r="AD257" s="81">
        <v>8.7168092583001941E-2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2119</v>
      </c>
      <c r="B258" s="80">
        <v>190</v>
      </c>
      <c r="C258" s="80">
        <v>3</v>
      </c>
      <c r="D258" s="80">
        <v>12</v>
      </c>
      <c r="E258" s="80">
        <v>2006</v>
      </c>
      <c r="F258" s="80" t="s">
        <v>566</v>
      </c>
      <c r="G258" s="80" t="s">
        <v>2116</v>
      </c>
      <c r="H258" s="80" t="s">
        <v>2117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2120</v>
      </c>
      <c r="B259" s="80">
        <v>191</v>
      </c>
      <c r="C259" s="80">
        <v>4</v>
      </c>
      <c r="D259" s="80">
        <v>12</v>
      </c>
      <c r="E259" s="80">
        <v>2007</v>
      </c>
      <c r="F259" s="80" t="s">
        <v>567</v>
      </c>
      <c r="G259" s="80" t="s">
        <v>2116</v>
      </c>
      <c r="H259" s="80" t="s">
        <v>2117</v>
      </c>
      <c r="I259" s="177"/>
      <c r="J259" s="81">
        <v>0.11933940302336568</v>
      </c>
      <c r="K259" s="81">
        <v>0.10463003087092912</v>
      </c>
      <c r="L259" s="81">
        <v>0</v>
      </c>
      <c r="M259" s="81">
        <v>1.0903519387363101</v>
      </c>
      <c r="N259" s="81">
        <v>1.1767683115395329</v>
      </c>
      <c r="O259" s="81">
        <v>1.2429483399428525</v>
      </c>
      <c r="P259" s="81">
        <v>2.0323875613343385</v>
      </c>
      <c r="Q259" s="81">
        <v>6.2826551714700973E-2</v>
      </c>
      <c r="R259" s="81">
        <v>0</v>
      </c>
      <c r="S259" s="81">
        <v>7.2662429670292378E-2</v>
      </c>
      <c r="T259" s="82"/>
      <c r="U259" s="81">
        <v>30997</v>
      </c>
      <c r="V259" s="81">
        <v>53</v>
      </c>
      <c r="W259" s="81">
        <v>0</v>
      </c>
      <c r="X259" s="81">
        <v>271</v>
      </c>
      <c r="Y259" s="81">
        <v>410</v>
      </c>
      <c r="Z259" s="81">
        <v>615</v>
      </c>
      <c r="AA259" s="81">
        <v>398</v>
      </c>
      <c r="AB259" s="81">
        <v>1010</v>
      </c>
      <c r="AC259" s="81">
        <v>0</v>
      </c>
      <c r="AD259" s="81">
        <v>7.2662429670292378E-2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2121</v>
      </c>
      <c r="B260" s="80">
        <v>192</v>
      </c>
      <c r="C260" s="80">
        <v>5</v>
      </c>
      <c r="D260" s="80">
        <v>12</v>
      </c>
      <c r="E260" s="80">
        <v>2008</v>
      </c>
      <c r="F260" s="80" t="s">
        <v>84</v>
      </c>
      <c r="G260" s="80" t="s">
        <v>2116</v>
      </c>
      <c r="H260" s="80" t="s">
        <v>2117</v>
      </c>
      <c r="I260" s="177"/>
      <c r="J260" s="81">
        <v>0.14518134120263979</v>
      </c>
      <c r="K260" s="81">
        <v>7.723716291521035E-2</v>
      </c>
      <c r="L260" s="81">
        <v>0</v>
      </c>
      <c r="M260" s="81">
        <v>1.1930488017137091</v>
      </c>
      <c r="N260" s="81">
        <v>1.2192556577585281</v>
      </c>
      <c r="O260" s="81">
        <v>1.1402740389365214</v>
      </c>
      <c r="P260" s="81">
        <v>1.8056413558412046</v>
      </c>
      <c r="Q260" s="81">
        <v>5.9362910322729626E-2</v>
      </c>
      <c r="R260" s="81">
        <v>0</v>
      </c>
      <c r="S260" s="81">
        <v>9.352752997688106E-2</v>
      </c>
      <c r="T260" s="82"/>
      <c r="U260" s="81">
        <v>40599</v>
      </c>
      <c r="V260" s="81">
        <v>53</v>
      </c>
      <c r="W260" s="81">
        <v>0</v>
      </c>
      <c r="X260" s="81">
        <v>271</v>
      </c>
      <c r="Y260" s="81">
        <v>407</v>
      </c>
      <c r="Z260" s="81">
        <v>584</v>
      </c>
      <c r="AA260" s="81">
        <v>354</v>
      </c>
      <c r="AB260" s="81">
        <v>970</v>
      </c>
      <c r="AC260" s="81">
        <v>0</v>
      </c>
      <c r="AD260" s="81">
        <v>9.352752997688106E-2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2122</v>
      </c>
      <c r="B261" s="80">
        <v>193</v>
      </c>
      <c r="C261" s="80">
        <v>6</v>
      </c>
      <c r="D261" s="80">
        <v>12</v>
      </c>
      <c r="E261" s="80">
        <v>2009</v>
      </c>
      <c r="F261" s="80" t="s">
        <v>85</v>
      </c>
      <c r="G261" s="80" t="s">
        <v>2116</v>
      </c>
      <c r="H261" s="80" t="s">
        <v>2117</v>
      </c>
      <c r="I261" s="177"/>
      <c r="J261" s="81">
        <v>0.12530366592563605</v>
      </c>
      <c r="K261" s="81">
        <v>7.2656753801410651E-2</v>
      </c>
      <c r="L261" s="81">
        <v>0.4776954852884478</v>
      </c>
      <c r="M261" s="81">
        <v>1.0077380380391652</v>
      </c>
      <c r="N261" s="81">
        <v>1.0857513872005948</v>
      </c>
      <c r="O261" s="81">
        <v>1.1334763914400841</v>
      </c>
      <c r="P261" s="81">
        <v>1.7339914505542615</v>
      </c>
      <c r="Q261" s="81">
        <v>5.4100745986386728E-2</v>
      </c>
      <c r="R261" s="81">
        <v>0</v>
      </c>
      <c r="S261" s="81">
        <v>7.4366828797920059E-2</v>
      </c>
      <c r="T261" s="82"/>
      <c r="U261" s="81">
        <v>34452</v>
      </c>
      <c r="V261" s="81">
        <v>52</v>
      </c>
      <c r="W261" s="81">
        <v>11</v>
      </c>
      <c r="X261" s="81">
        <v>276</v>
      </c>
      <c r="Y261" s="81">
        <v>398</v>
      </c>
      <c r="Z261" s="81">
        <v>573</v>
      </c>
      <c r="AA261" s="81">
        <v>349</v>
      </c>
      <c r="AB261" s="81">
        <v>928</v>
      </c>
      <c r="AC261" s="81">
        <v>0</v>
      </c>
      <c r="AD261" s="81">
        <v>7.4366828797920059E-2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2123</v>
      </c>
      <c r="B262" s="80">
        <v>194</v>
      </c>
      <c r="C262" s="80">
        <v>7</v>
      </c>
      <c r="D262" s="80">
        <v>12</v>
      </c>
      <c r="E262" s="80">
        <v>2010</v>
      </c>
      <c r="F262" s="80" t="s">
        <v>86</v>
      </c>
      <c r="G262" s="80" t="s">
        <v>2116</v>
      </c>
      <c r="H262" s="80" t="s">
        <v>2117</v>
      </c>
      <c r="I262" s="177"/>
      <c r="J262" s="81">
        <v>0.13368594958917185</v>
      </c>
      <c r="K262" s="81">
        <v>8.1118138164909676E-2</v>
      </c>
      <c r="L262" s="81">
        <v>0.46127649883069821</v>
      </c>
      <c r="M262" s="81">
        <v>1.0924817673181124</v>
      </c>
      <c r="N262" s="81">
        <v>1.0625298556909553</v>
      </c>
      <c r="O262" s="81">
        <v>1.1223267327337985</v>
      </c>
      <c r="P262" s="81">
        <v>1.6815861810272781</v>
      </c>
      <c r="Q262" s="81">
        <v>5.5000511316774692E-2</v>
      </c>
      <c r="R262" s="81">
        <v>0</v>
      </c>
      <c r="S262" s="81">
        <v>7.3218161108524193E-2</v>
      </c>
      <c r="T262" s="82"/>
      <c r="U262" s="81">
        <v>34528</v>
      </c>
      <c r="V262" s="81">
        <v>52</v>
      </c>
      <c r="W262" s="81">
        <v>11</v>
      </c>
      <c r="X262" s="81">
        <v>276</v>
      </c>
      <c r="Y262" s="81">
        <v>396</v>
      </c>
      <c r="Z262" s="81">
        <v>570</v>
      </c>
      <c r="AA262" s="81">
        <v>330</v>
      </c>
      <c r="AB262" s="81">
        <v>904</v>
      </c>
      <c r="AC262" s="81">
        <v>0</v>
      </c>
      <c r="AD262" s="81">
        <v>7.3218161108524193E-2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2124</v>
      </c>
      <c r="B263" s="80">
        <v>195</v>
      </c>
      <c r="C263" s="80">
        <v>8</v>
      </c>
      <c r="D263" s="80">
        <v>12</v>
      </c>
      <c r="E263" s="80">
        <v>2011</v>
      </c>
      <c r="F263" s="80" t="s">
        <v>87</v>
      </c>
      <c r="G263" s="80" t="s">
        <v>2116</v>
      </c>
      <c r="H263" s="80" t="s">
        <v>2117</v>
      </c>
      <c r="I263" s="177"/>
      <c r="J263" s="81">
        <v>0.12723140654704787</v>
      </c>
      <c r="K263" s="81">
        <v>0.11594207304853116</v>
      </c>
      <c r="L263" s="81">
        <v>0.3710729744403346</v>
      </c>
      <c r="M263" s="81">
        <v>1.3368548437150816</v>
      </c>
      <c r="N263" s="81">
        <v>1.3310204444936016</v>
      </c>
      <c r="O263" s="81">
        <v>1.0753370989086317</v>
      </c>
      <c r="P263" s="81">
        <v>1.5934033096795845</v>
      </c>
      <c r="Q263" s="81">
        <v>6.1546382931248568E-2</v>
      </c>
      <c r="R263" s="81">
        <v>0</v>
      </c>
      <c r="S263" s="81">
        <v>8.9249937927096762E-2</v>
      </c>
      <c r="T263" s="82"/>
      <c r="U263" s="81">
        <v>26540</v>
      </c>
      <c r="V263" s="81">
        <v>52</v>
      </c>
      <c r="W263" s="81">
        <v>11</v>
      </c>
      <c r="X263" s="81">
        <v>276</v>
      </c>
      <c r="Y263" s="81">
        <v>392</v>
      </c>
      <c r="Z263" s="81">
        <v>558</v>
      </c>
      <c r="AA263" s="81">
        <v>322</v>
      </c>
      <c r="AB263" s="81">
        <v>877</v>
      </c>
      <c r="AC263" s="81">
        <v>0</v>
      </c>
      <c r="AD263" s="81">
        <v>8.9249937927096762E-2</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2125</v>
      </c>
      <c r="B264" s="80">
        <v>196</v>
      </c>
      <c r="C264" s="80">
        <v>9</v>
      </c>
      <c r="D264" s="80">
        <v>12</v>
      </c>
      <c r="E264" s="80">
        <v>2012</v>
      </c>
      <c r="F264" s="80" t="s">
        <v>88</v>
      </c>
      <c r="G264" s="80" t="s">
        <v>2116</v>
      </c>
      <c r="H264" s="80" t="s">
        <v>2117</v>
      </c>
      <c r="I264" s="177"/>
      <c r="J264" s="81">
        <v>0</v>
      </c>
      <c r="K264" s="81">
        <v>0.11279395492946521</v>
      </c>
      <c r="L264" s="81">
        <v>0.36615721965360359</v>
      </c>
      <c r="M264" s="81">
        <v>1.3713197607212875</v>
      </c>
      <c r="N264" s="81">
        <v>1.5013658058328103</v>
      </c>
      <c r="O264" s="81">
        <v>1.0534913273130411</v>
      </c>
      <c r="P264" s="81">
        <v>1.5626562779279369</v>
      </c>
      <c r="Q264" s="81">
        <v>6.4733756223824754E-2</v>
      </c>
      <c r="R264" s="81">
        <v>0</v>
      </c>
      <c r="S264" s="81">
        <v>8.2199817643503634E-2</v>
      </c>
      <c r="T264" s="82"/>
      <c r="U264" s="81">
        <v>0</v>
      </c>
      <c r="V264" s="81">
        <v>52</v>
      </c>
      <c r="W264" s="81">
        <v>11</v>
      </c>
      <c r="X264" s="81">
        <v>276</v>
      </c>
      <c r="Y264" s="81">
        <v>390</v>
      </c>
      <c r="Z264" s="81">
        <v>551</v>
      </c>
      <c r="AA264" s="81">
        <v>314</v>
      </c>
      <c r="AB264" s="81">
        <v>849</v>
      </c>
      <c r="AC264" s="81">
        <v>0</v>
      </c>
      <c r="AD264" s="81">
        <v>8.2199817643503634E-2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2126</v>
      </c>
      <c r="B265" s="80">
        <v>197</v>
      </c>
      <c r="C265" s="80">
        <v>10</v>
      </c>
      <c r="D265" s="80">
        <v>12</v>
      </c>
      <c r="E265" s="80">
        <v>2013</v>
      </c>
      <c r="F265" s="80" t="s">
        <v>89</v>
      </c>
      <c r="G265" s="80" t="s">
        <v>2116</v>
      </c>
      <c r="H265" s="80" t="s">
        <v>2117</v>
      </c>
      <c r="I265" s="177"/>
      <c r="J265" s="81">
        <v>0</v>
      </c>
      <c r="K265" s="81">
        <v>9.3063367700056437E-2</v>
      </c>
      <c r="L265" s="81">
        <v>0.33711774883116635</v>
      </c>
      <c r="M265" s="81">
        <v>1.4055860987922795</v>
      </c>
      <c r="N265" s="81">
        <v>1.5489284613005838</v>
      </c>
      <c r="O265" s="81">
        <v>1.0011442287520063</v>
      </c>
      <c r="P265" s="81">
        <v>1.5735395623980672</v>
      </c>
      <c r="Q265" s="81">
        <v>6.4515083836114012E-2</v>
      </c>
      <c r="R265" s="81">
        <v>0</v>
      </c>
      <c r="S265" s="81">
        <v>7.6800766213670019E-2</v>
      </c>
      <c r="T265" s="82"/>
      <c r="U265" s="81">
        <v>0</v>
      </c>
      <c r="V265" s="81">
        <v>52</v>
      </c>
      <c r="W265" s="81">
        <v>11</v>
      </c>
      <c r="X265" s="81">
        <v>276</v>
      </c>
      <c r="Y265" s="81">
        <v>391</v>
      </c>
      <c r="Z265" s="81">
        <v>547</v>
      </c>
      <c r="AA265" s="81">
        <v>315</v>
      </c>
      <c r="AB265" s="81">
        <v>834</v>
      </c>
      <c r="AC265" s="81">
        <v>0</v>
      </c>
      <c r="AD265" s="81">
        <v>7.6800766213670019E-2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2127</v>
      </c>
      <c r="B266" s="80">
        <v>198</v>
      </c>
      <c r="C266" s="80">
        <v>11</v>
      </c>
      <c r="D266" s="80">
        <v>12</v>
      </c>
      <c r="E266" s="80">
        <v>2014</v>
      </c>
      <c r="F266" s="80" t="s">
        <v>90</v>
      </c>
      <c r="G266" s="80" t="s">
        <v>2116</v>
      </c>
      <c r="H266" s="80" t="s">
        <v>2117</v>
      </c>
      <c r="I266" s="177"/>
      <c r="J266" s="81">
        <v>0</v>
      </c>
      <c r="K266" s="81">
        <v>0.13397143519730662</v>
      </c>
      <c r="L266" s="81">
        <v>0.53366390028517896</v>
      </c>
      <c r="M266" s="81">
        <v>1.1058203796718076</v>
      </c>
      <c r="N266" s="81">
        <v>1.490856898812934</v>
      </c>
      <c r="O266" s="81">
        <v>0.96620356586070866</v>
      </c>
      <c r="P266" s="81">
        <v>1.5917663652079606</v>
      </c>
      <c r="Q266" s="81">
        <v>6.0192254408815996E-2</v>
      </c>
      <c r="R266" s="81">
        <v>0</v>
      </c>
      <c r="S266" s="81">
        <v>6.7378702868761159E-2</v>
      </c>
      <c r="T266" s="82"/>
      <c r="U266" s="81">
        <v>0</v>
      </c>
      <c r="V266" s="81">
        <v>63</v>
      </c>
      <c r="W266" s="81">
        <v>14</v>
      </c>
      <c r="X266" s="81">
        <v>217</v>
      </c>
      <c r="Y266" s="81">
        <v>384</v>
      </c>
      <c r="Z266" s="81">
        <v>556</v>
      </c>
      <c r="AA266" s="81">
        <v>317</v>
      </c>
      <c r="AB266" s="81">
        <v>811</v>
      </c>
      <c r="AC266" s="81">
        <v>0</v>
      </c>
      <c r="AD266" s="81">
        <v>6.7378702868761159E-2</v>
      </c>
      <c r="AE266" s="82"/>
      <c r="AF266" s="81">
        <v>0</v>
      </c>
      <c r="AG266" s="81">
        <v>109776.2847381949</v>
      </c>
      <c r="AH266" s="81">
        <v>135561.54144255276</v>
      </c>
      <c r="AI266" s="81">
        <v>1434892.3621739442</v>
      </c>
      <c r="AJ266" s="81">
        <v>2124209.8619395606</v>
      </c>
      <c r="AK266" s="81">
        <v>0</v>
      </c>
      <c r="AL266" s="81">
        <v>0</v>
      </c>
      <c r="AM266" s="81">
        <v>111338.18105266133</v>
      </c>
      <c r="AN266" s="81">
        <v>0</v>
      </c>
      <c r="AO266" s="81">
        <v>0</v>
      </c>
      <c r="AP266" s="82"/>
      <c r="AQ266" s="81">
        <v>1</v>
      </c>
      <c r="AR266" s="81">
        <v>3</v>
      </c>
      <c r="AS266" s="81">
        <v>0</v>
      </c>
      <c r="AT266" s="81">
        <v>0</v>
      </c>
      <c r="AU266" s="81">
        <v>0</v>
      </c>
      <c r="AV266" s="81">
        <v>0</v>
      </c>
      <c r="AW266" s="81" t="s">
        <v>564</v>
      </c>
      <c r="AX266" s="82"/>
      <c r="AY266" s="81">
        <v>3.3</v>
      </c>
      <c r="AZ266" s="81">
        <v>42.7</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2128</v>
      </c>
      <c r="B267" s="80">
        <v>199</v>
      </c>
      <c r="C267" s="80">
        <v>12</v>
      </c>
      <c r="D267" s="80">
        <v>12</v>
      </c>
      <c r="E267" s="80">
        <v>2015</v>
      </c>
      <c r="F267" s="80" t="s">
        <v>91</v>
      </c>
      <c r="G267" s="80" t="s">
        <v>2116</v>
      </c>
      <c r="H267" s="80" t="s">
        <v>2117</v>
      </c>
      <c r="I267" s="177"/>
      <c r="J267" s="81">
        <v>0</v>
      </c>
      <c r="K267" s="81">
        <v>0.13988726398022433</v>
      </c>
      <c r="L267" s="81">
        <v>0.64471574025049683</v>
      </c>
      <c r="M267" s="81">
        <v>1.1451047812204496</v>
      </c>
      <c r="N267" s="81">
        <v>1.3517097811717889</v>
      </c>
      <c r="O267" s="81">
        <v>0.94493491071478619</v>
      </c>
      <c r="P267" s="81">
        <v>1.5377405390261314</v>
      </c>
      <c r="Q267" s="81">
        <v>5.6236901578304729E-2</v>
      </c>
      <c r="R267" s="81">
        <v>0</v>
      </c>
      <c r="S267" s="81">
        <v>7.969974796526906E-2</v>
      </c>
      <c r="T267" s="82"/>
      <c r="U267" s="81">
        <v>0</v>
      </c>
      <c r="V267" s="81">
        <v>63</v>
      </c>
      <c r="W267" s="81">
        <v>14</v>
      </c>
      <c r="X267" s="81">
        <v>217</v>
      </c>
      <c r="Y267" s="81">
        <v>379</v>
      </c>
      <c r="Z267" s="81">
        <v>549</v>
      </c>
      <c r="AA267" s="81">
        <v>306</v>
      </c>
      <c r="AB267" s="81">
        <v>774</v>
      </c>
      <c r="AC267" s="81">
        <v>0</v>
      </c>
      <c r="AD267" s="81">
        <v>7.969974796526906E-2</v>
      </c>
      <c r="AE267" s="82"/>
      <c r="AF267" s="81">
        <v>0</v>
      </c>
      <c r="AG267" s="81">
        <v>103473.68870949709</v>
      </c>
      <c r="AH267" s="81">
        <v>136980.30117322164</v>
      </c>
      <c r="AI267" s="81">
        <v>1401062.5234805301</v>
      </c>
      <c r="AJ267" s="81">
        <v>2001814.3743960722</v>
      </c>
      <c r="AK267" s="81">
        <v>0</v>
      </c>
      <c r="AL267" s="81">
        <v>0</v>
      </c>
      <c r="AM267" s="81">
        <v>106073.45319211477</v>
      </c>
      <c r="AN267" s="81">
        <v>0</v>
      </c>
      <c r="AO267" s="81">
        <v>0</v>
      </c>
      <c r="AP267" s="82"/>
      <c r="AQ267" s="81">
        <v>1</v>
      </c>
      <c r="AR267" s="81">
        <v>3</v>
      </c>
      <c r="AS267" s="81">
        <v>0</v>
      </c>
      <c r="AT267" s="81">
        <v>0</v>
      </c>
      <c r="AU267" s="81">
        <v>0</v>
      </c>
      <c r="AV267" s="81">
        <v>0</v>
      </c>
      <c r="AW267" s="81" t="s">
        <v>564</v>
      </c>
      <c r="AX267" s="82"/>
      <c r="AY267" s="81">
        <v>3.3</v>
      </c>
      <c r="AZ267" s="81">
        <v>42.7</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2129</v>
      </c>
      <c r="B268" s="80">
        <v>200</v>
      </c>
      <c r="C268" s="80">
        <v>13</v>
      </c>
      <c r="D268" s="80">
        <v>12</v>
      </c>
      <c r="E268" s="80">
        <v>2016</v>
      </c>
      <c r="F268" s="80" t="s">
        <v>92</v>
      </c>
      <c r="G268" s="80" t="s">
        <v>2116</v>
      </c>
      <c r="H268" s="80" t="s">
        <v>2117</v>
      </c>
      <c r="I268" s="177"/>
      <c r="J268" s="81">
        <v>0</v>
      </c>
      <c r="K268" s="81">
        <v>0.13859111696536583</v>
      </c>
      <c r="L268" s="81">
        <v>0.6864559715307853</v>
      </c>
      <c r="M268" s="81">
        <v>1.0050410460710473</v>
      </c>
      <c r="N268" s="81">
        <v>1.3701647534854398</v>
      </c>
      <c r="O268" s="81">
        <v>0.92835926881047548</v>
      </c>
      <c r="P268" s="81">
        <v>1.5353561311631869</v>
      </c>
      <c r="Q268" s="81">
        <v>5.2691492777074335E-2</v>
      </c>
      <c r="R268" s="81">
        <v>0</v>
      </c>
      <c r="S268" s="81">
        <v>5.5261157463532162E-2</v>
      </c>
      <c r="T268" s="82"/>
      <c r="U268" s="81">
        <v>0</v>
      </c>
      <c r="V268" s="81">
        <v>63</v>
      </c>
      <c r="W268" s="81">
        <v>14</v>
      </c>
      <c r="X268" s="81">
        <v>217</v>
      </c>
      <c r="Y268" s="81">
        <v>373</v>
      </c>
      <c r="Z268" s="81">
        <v>546</v>
      </c>
      <c r="AA268" s="81">
        <v>316</v>
      </c>
      <c r="AB268" s="81">
        <v>746</v>
      </c>
      <c r="AC268" s="81">
        <v>0</v>
      </c>
      <c r="AD268" s="81">
        <v>5.5261157463532162E-2</v>
      </c>
      <c r="AE268" s="82"/>
      <c r="AF268" s="81">
        <v>0</v>
      </c>
      <c r="AG268" s="81">
        <v>98570.022609602922</v>
      </c>
      <c r="AH268" s="81">
        <v>114325.32512366099</v>
      </c>
      <c r="AI268" s="81">
        <v>1487172.3510905751</v>
      </c>
      <c r="AJ268" s="81">
        <v>1936183.914643886</v>
      </c>
      <c r="AK268" s="81">
        <v>0</v>
      </c>
      <c r="AL268" s="81">
        <v>0</v>
      </c>
      <c r="AM268" s="81">
        <v>102315.5981209673</v>
      </c>
      <c r="AN268" s="81">
        <v>0</v>
      </c>
      <c r="AO268" s="81">
        <v>0</v>
      </c>
      <c r="AP268" s="82"/>
      <c r="AQ268" s="81">
        <v>1</v>
      </c>
      <c r="AR268" s="81">
        <v>3</v>
      </c>
      <c r="AS268" s="81">
        <v>0</v>
      </c>
      <c r="AT268" s="81">
        <v>0</v>
      </c>
      <c r="AU268" s="81">
        <v>0</v>
      </c>
      <c r="AV268" s="81">
        <v>0</v>
      </c>
      <c r="AW268" s="81" t="s">
        <v>564</v>
      </c>
      <c r="AX268" s="82"/>
      <c r="AY268" s="81">
        <v>3.3</v>
      </c>
      <c r="AZ268" s="81">
        <v>42.7</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2130</v>
      </c>
      <c r="B269" s="80">
        <v>201</v>
      </c>
      <c r="C269" s="80">
        <v>14</v>
      </c>
      <c r="D269" s="80">
        <v>12</v>
      </c>
      <c r="E269" s="80">
        <v>2017</v>
      </c>
      <c r="F269" s="80" t="s">
        <v>71</v>
      </c>
      <c r="G269" s="80" t="s">
        <v>2116</v>
      </c>
      <c r="H269" s="80" t="s">
        <v>2117</v>
      </c>
      <c r="I269" s="177"/>
      <c r="J269" s="81">
        <v>0</v>
      </c>
      <c r="K269" s="81">
        <v>0.13661357121411241</v>
      </c>
      <c r="L269" s="81">
        <v>0.58786206047775236</v>
      </c>
      <c r="M269" s="81">
        <v>0.9045181037397011</v>
      </c>
      <c r="N269" s="81">
        <v>1.2015151171184963</v>
      </c>
      <c r="O269" s="81">
        <v>0.8998302816504784</v>
      </c>
      <c r="P269" s="81">
        <v>1.4580389870097947</v>
      </c>
      <c r="Q269" s="81">
        <v>5.0337585583836421E-2</v>
      </c>
      <c r="R269" s="81">
        <v>0</v>
      </c>
      <c r="S269" s="81">
        <v>5.1432632498405483E-2</v>
      </c>
      <c r="T269" s="82"/>
      <c r="U269" s="81">
        <v>0</v>
      </c>
      <c r="V269" s="81">
        <v>63</v>
      </c>
      <c r="W269" s="81">
        <v>14</v>
      </c>
      <c r="X269" s="81">
        <v>217</v>
      </c>
      <c r="Y269" s="81">
        <v>375</v>
      </c>
      <c r="Z269" s="81">
        <v>538</v>
      </c>
      <c r="AA269" s="81">
        <v>302</v>
      </c>
      <c r="AB269" s="81">
        <v>737</v>
      </c>
      <c r="AC269" s="81">
        <v>0</v>
      </c>
      <c r="AD269" s="81">
        <v>5.1432632498405483E-2</v>
      </c>
      <c r="AE269" s="82"/>
      <c r="AF269" s="81">
        <v>0</v>
      </c>
      <c r="AG269" s="81">
        <v>101406.8320294514</v>
      </c>
      <c r="AH269" s="81">
        <v>131686.82133856221</v>
      </c>
      <c r="AI269" s="81">
        <v>1561030.1263535649</v>
      </c>
      <c r="AJ269" s="81">
        <v>1973269.4267767579</v>
      </c>
      <c r="AK269" s="81">
        <v>0</v>
      </c>
      <c r="AL269" s="81">
        <v>0</v>
      </c>
      <c r="AM269" s="81">
        <v>101239.3921632912</v>
      </c>
      <c r="AN269" s="81">
        <v>0</v>
      </c>
      <c r="AO269" s="81">
        <v>0</v>
      </c>
      <c r="AP269" s="82"/>
      <c r="AQ269" s="81">
        <v>1</v>
      </c>
      <c r="AR269" s="81">
        <v>3</v>
      </c>
      <c r="AS269" s="81">
        <v>0</v>
      </c>
      <c r="AT269" s="81">
        <v>0</v>
      </c>
      <c r="AU269" s="81">
        <v>0</v>
      </c>
      <c r="AV269" s="81">
        <v>0</v>
      </c>
      <c r="AW269" s="81" t="s">
        <v>564</v>
      </c>
      <c r="AX269" s="82"/>
      <c r="AY269" s="81">
        <v>3.3</v>
      </c>
      <c r="AZ269" s="81">
        <v>42.7</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2131</v>
      </c>
      <c r="B270" s="80">
        <v>202</v>
      </c>
      <c r="C270" s="80">
        <v>15</v>
      </c>
      <c r="D270" s="80">
        <v>12</v>
      </c>
      <c r="E270" s="80">
        <v>2018</v>
      </c>
      <c r="F270" s="80" t="s">
        <v>93</v>
      </c>
      <c r="G270" s="80" t="s">
        <v>2116</v>
      </c>
      <c r="H270" s="80" t="s">
        <v>2117</v>
      </c>
      <c r="I270" s="177"/>
      <c r="J270" s="81">
        <v>0</v>
      </c>
      <c r="K270" s="81">
        <v>0.12189783980717452</v>
      </c>
      <c r="L270" s="81">
        <v>0.5206186239170989</v>
      </c>
      <c r="M270" s="81">
        <v>0.80102860301374712</v>
      </c>
      <c r="N270" s="81">
        <v>0.9024967378798836</v>
      </c>
      <c r="O270" s="81">
        <v>0.86979544661357155</v>
      </c>
      <c r="P270" s="81">
        <v>1.3670471581630526</v>
      </c>
      <c r="Q270" s="81">
        <v>4.5253009106005902E-2</v>
      </c>
      <c r="R270" s="81">
        <v>0</v>
      </c>
      <c r="S270" s="81">
        <v>7.58016614033485E-2</v>
      </c>
      <c r="T270" s="82"/>
      <c r="U270" s="81">
        <v>0</v>
      </c>
      <c r="V270" s="81">
        <v>63</v>
      </c>
      <c r="W270" s="81">
        <v>14</v>
      </c>
      <c r="X270" s="81">
        <v>217</v>
      </c>
      <c r="Y270" s="81">
        <v>365</v>
      </c>
      <c r="Z270" s="81">
        <v>530</v>
      </c>
      <c r="AA270" s="81">
        <v>286</v>
      </c>
      <c r="AB270" s="81">
        <v>714</v>
      </c>
      <c r="AC270" s="81">
        <v>0</v>
      </c>
      <c r="AD270" s="81">
        <v>7.58016614033485E-2</v>
      </c>
      <c r="AE270" s="82"/>
      <c r="AF270" s="81">
        <v>0</v>
      </c>
      <c r="AG270" s="81">
        <v>89048.622775413067</v>
      </c>
      <c r="AH270" s="81">
        <v>123086.5253805067</v>
      </c>
      <c r="AI270" s="81">
        <v>1534258.7075101519</v>
      </c>
      <c r="AJ270" s="81">
        <v>1715098.6376351169</v>
      </c>
      <c r="AK270" s="81">
        <v>0</v>
      </c>
      <c r="AL270" s="81">
        <v>0</v>
      </c>
      <c r="AM270" s="81">
        <v>98282.893048117272</v>
      </c>
      <c r="AN270" s="81">
        <v>0</v>
      </c>
      <c r="AO270" s="81">
        <v>0</v>
      </c>
      <c r="AP270" s="82"/>
      <c r="AQ270" s="81">
        <v>1</v>
      </c>
      <c r="AR270" s="81">
        <v>3</v>
      </c>
      <c r="AS270" s="81">
        <v>0</v>
      </c>
      <c r="AT270" s="81">
        <v>0</v>
      </c>
      <c r="AU270" s="81">
        <v>0</v>
      </c>
      <c r="AV270" s="81">
        <v>0</v>
      </c>
      <c r="AW270" s="81" t="s">
        <v>564</v>
      </c>
      <c r="AX270" s="82"/>
      <c r="AY270" s="81">
        <v>3</v>
      </c>
      <c r="AZ270" s="81">
        <v>43</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2132</v>
      </c>
      <c r="B271" s="80">
        <v>203</v>
      </c>
      <c r="C271" s="80">
        <v>16</v>
      </c>
      <c r="D271" s="80">
        <v>12</v>
      </c>
      <c r="E271" s="80">
        <v>2019</v>
      </c>
      <c r="F271" s="80" t="s">
        <v>73</v>
      </c>
      <c r="G271" s="80" t="s">
        <v>2116</v>
      </c>
      <c r="H271" s="80" t="s">
        <v>2117</v>
      </c>
      <c r="I271" s="177"/>
      <c r="J271" s="81">
        <v>0</v>
      </c>
      <c r="K271" s="81">
        <v>0.11312075890546965</v>
      </c>
      <c r="L271" s="81">
        <v>0.52494906403818165</v>
      </c>
      <c r="M271" s="81">
        <v>0.71387139640423625</v>
      </c>
      <c r="N271" s="81">
        <v>0.94596172458437355</v>
      </c>
      <c r="O271" s="81">
        <v>0.81939912618263799</v>
      </c>
      <c r="P271" s="81">
        <v>1.3147488206699462</v>
      </c>
      <c r="Q271" s="81">
        <v>4.3319570524395737E-2</v>
      </c>
      <c r="R271" s="81">
        <v>0</v>
      </c>
      <c r="S271" s="81">
        <v>8.7858195372368553E-2</v>
      </c>
      <c r="T271" s="82"/>
      <c r="U271" s="81">
        <v>0</v>
      </c>
      <c r="V271" s="81">
        <v>63</v>
      </c>
      <c r="W271" s="81">
        <v>14</v>
      </c>
      <c r="X271" s="81">
        <v>217</v>
      </c>
      <c r="Y271" s="81">
        <v>363</v>
      </c>
      <c r="Z271" s="81">
        <v>513</v>
      </c>
      <c r="AA271" s="81">
        <v>273</v>
      </c>
      <c r="AB271" s="81">
        <v>702</v>
      </c>
      <c r="AC271" s="81">
        <v>0</v>
      </c>
      <c r="AD271" s="81">
        <v>8.7858195372368553E-2</v>
      </c>
      <c r="AE271" s="82"/>
      <c r="AF271" s="81">
        <v>0</v>
      </c>
      <c r="AG271" s="81">
        <v>86882.21497929703</v>
      </c>
      <c r="AH271" s="81">
        <v>132107.77259361351</v>
      </c>
      <c r="AI271" s="81">
        <v>1427238.251220481</v>
      </c>
      <c r="AJ271" s="81">
        <v>1842937.910637544</v>
      </c>
      <c r="AK271" s="81">
        <v>0</v>
      </c>
      <c r="AL271" s="81">
        <v>0</v>
      </c>
      <c r="AM271" s="81">
        <v>95607.115346829392</v>
      </c>
      <c r="AN271" s="81">
        <v>0</v>
      </c>
      <c r="AO271" s="81">
        <v>0</v>
      </c>
      <c r="AP271" s="82"/>
      <c r="AQ271" s="81">
        <v>1</v>
      </c>
      <c r="AR271" s="81">
        <v>3</v>
      </c>
      <c r="AS271" s="81">
        <v>0</v>
      </c>
      <c r="AT271" s="81">
        <v>0</v>
      </c>
      <c r="AU271" s="81">
        <v>0</v>
      </c>
      <c r="AV271" s="81">
        <v>0</v>
      </c>
      <c r="AW271" s="81" t="s">
        <v>564</v>
      </c>
      <c r="AX271" s="82"/>
      <c r="AY271" s="81">
        <v>3.3</v>
      </c>
      <c r="AZ271" s="81">
        <v>42.7</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2133</v>
      </c>
      <c r="B272" s="80">
        <v>204</v>
      </c>
      <c r="C272" s="80">
        <v>17</v>
      </c>
      <c r="D272" s="80">
        <v>12</v>
      </c>
      <c r="E272" s="80">
        <v>2020</v>
      </c>
      <c r="F272" s="80" t="s">
        <v>218</v>
      </c>
      <c r="G272" s="80" t="s">
        <v>2116</v>
      </c>
      <c r="H272" s="80" t="s">
        <v>2117</v>
      </c>
      <c r="I272" s="177"/>
      <c r="J272" s="81">
        <v>0</v>
      </c>
      <c r="K272" s="81">
        <v>5.6384220085420725E-2</v>
      </c>
      <c r="L272" s="81">
        <v>0.59348097133408062</v>
      </c>
      <c r="M272" s="81">
        <v>0.58435532560260706</v>
      </c>
      <c r="N272" s="81">
        <v>0.83584693867490822</v>
      </c>
      <c r="O272" s="81">
        <v>0.69411920478351041</v>
      </c>
      <c r="P272" s="81">
        <v>1.2411240876321179</v>
      </c>
      <c r="Q272" s="81">
        <v>3.9387398262868301E-2</v>
      </c>
      <c r="R272" s="81">
        <v>0</v>
      </c>
      <c r="S272" s="81">
        <v>8.7902726419638935E-2</v>
      </c>
      <c r="T272" s="82"/>
      <c r="U272" s="81">
        <v>0</v>
      </c>
      <c r="V272" s="81">
        <v>27</v>
      </c>
      <c r="W272" s="81">
        <v>23</v>
      </c>
      <c r="X272" s="81">
        <v>200</v>
      </c>
      <c r="Y272" s="81">
        <v>353</v>
      </c>
      <c r="Z272" s="81">
        <v>496</v>
      </c>
      <c r="AA272" s="81">
        <v>280</v>
      </c>
      <c r="AB272" s="81">
        <v>668</v>
      </c>
      <c r="AC272" s="81">
        <v>0</v>
      </c>
      <c r="AD272" s="81">
        <v>8.7902726419638935E-2</v>
      </c>
      <c r="AE272" s="82"/>
      <c r="AF272" s="81">
        <v>0</v>
      </c>
      <c r="AG272" s="81">
        <v>39808.055661374412</v>
      </c>
      <c r="AH272" s="81">
        <v>164901.2144914566</v>
      </c>
      <c r="AI272" s="81">
        <v>1126518.0747436024</v>
      </c>
      <c r="AJ272" s="81">
        <v>1532360.2230733449</v>
      </c>
      <c r="AK272" s="81"/>
      <c r="AL272" s="81"/>
      <c r="AM272" s="81">
        <v>87181.421634793383</v>
      </c>
      <c r="AN272" s="81"/>
      <c r="AO272" s="81"/>
      <c r="AP272" s="82"/>
      <c r="AQ272" s="81">
        <v>1</v>
      </c>
      <c r="AR272" s="81">
        <v>3</v>
      </c>
      <c r="AS272" s="81">
        <v>0</v>
      </c>
      <c r="AT272" s="81">
        <v>0</v>
      </c>
      <c r="AU272" s="81">
        <v>0</v>
      </c>
      <c r="AV272" s="81">
        <v>0</v>
      </c>
      <c r="AW272" s="81">
        <v>0</v>
      </c>
      <c r="AX272" s="82"/>
      <c r="AY272" s="81">
        <v>3.3</v>
      </c>
      <c r="AZ272" s="81">
        <v>42.7</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2134</v>
      </c>
      <c r="B273" s="80">
        <v>204</v>
      </c>
      <c r="C273" s="80">
        <v>18</v>
      </c>
      <c r="D273" s="80">
        <v>12</v>
      </c>
      <c r="E273" s="80">
        <v>2021</v>
      </c>
      <c r="F273" s="80" t="s">
        <v>75</v>
      </c>
      <c r="G273" s="174" t="s">
        <v>2116</v>
      </c>
      <c r="H273" s="80" t="s">
        <v>2117</v>
      </c>
      <c r="I273" s="177"/>
      <c r="J273" s="81">
        <v>6.9267538411162774E-2</v>
      </c>
      <c r="K273" s="81">
        <v>5.9154191202313473E-2</v>
      </c>
      <c r="L273" s="81">
        <v>0.66281419162389532</v>
      </c>
      <c r="M273" s="81">
        <v>0.58521654244794907</v>
      </c>
      <c r="N273" s="81">
        <v>0.80158784548117634</v>
      </c>
      <c r="O273" s="81">
        <v>0.65779903838684706</v>
      </c>
      <c r="P273" s="81">
        <v>1.2726817352985724</v>
      </c>
      <c r="Q273" s="81">
        <v>3.9203700435076969E-2</v>
      </c>
      <c r="R273" s="81">
        <v>0</v>
      </c>
      <c r="S273" s="81">
        <v>8.643372631188892E-2</v>
      </c>
      <c r="T273" s="82"/>
      <c r="U273" s="81">
        <v>25076</v>
      </c>
      <c r="V273" s="81">
        <v>27</v>
      </c>
      <c r="W273" s="81">
        <v>23</v>
      </c>
      <c r="X273" s="81">
        <v>200</v>
      </c>
      <c r="Y273" s="81">
        <v>349</v>
      </c>
      <c r="Z273" s="81">
        <v>484</v>
      </c>
      <c r="AA273" s="81">
        <v>280</v>
      </c>
      <c r="AB273" s="81">
        <v>657</v>
      </c>
      <c r="AC273" s="81">
        <v>0</v>
      </c>
      <c r="AD273" s="81">
        <v>8.643372631188892E-2</v>
      </c>
      <c r="AE273" s="82"/>
      <c r="AF273" s="81">
        <v>145573.16585661678</v>
      </c>
      <c r="AG273" s="81">
        <v>43312.525369264797</v>
      </c>
      <c r="AH273" s="81">
        <v>177852.8260352299</v>
      </c>
      <c r="AI273" s="81">
        <v>1297068.0624541233</v>
      </c>
      <c r="AJ273" s="81">
        <v>1599378.3488257041</v>
      </c>
      <c r="AK273" s="81">
        <v>0</v>
      </c>
      <c r="AL273" s="81">
        <v>0</v>
      </c>
      <c r="AM273" s="81">
        <v>86240.374289726518</v>
      </c>
      <c r="AN273" s="81">
        <v>0</v>
      </c>
      <c r="AO273" s="81">
        <v>0</v>
      </c>
      <c r="AP273" s="82"/>
      <c r="AQ273" s="81">
        <v>1</v>
      </c>
      <c r="AR273" s="81">
        <v>3</v>
      </c>
      <c r="AS273" s="81">
        <v>0</v>
      </c>
      <c r="AT273" s="81">
        <v>0</v>
      </c>
      <c r="AU273" s="81">
        <v>0</v>
      </c>
      <c r="AV273" s="81">
        <v>0</v>
      </c>
      <c r="AW273" s="81"/>
      <c r="AX273" s="82"/>
      <c r="AY273" s="81">
        <v>3.3</v>
      </c>
      <c r="AZ273" s="81">
        <v>42.7</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2135</v>
      </c>
      <c r="B274" s="80">
        <v>204</v>
      </c>
      <c r="C274" s="80">
        <v>19</v>
      </c>
      <c r="D274" s="80">
        <v>12</v>
      </c>
      <c r="E274" s="80">
        <v>2022</v>
      </c>
      <c r="F274" s="80" t="s">
        <v>568</v>
      </c>
      <c r="G274" s="174" t="s">
        <v>2116</v>
      </c>
      <c r="H274" s="80" t="s">
        <v>2117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v>
      </c>
      <c r="AR274" s="81">
        <v>3</v>
      </c>
      <c r="AS274" s="81">
        <v>0</v>
      </c>
      <c r="AT274" s="81">
        <v>0</v>
      </c>
      <c r="AU274" s="81">
        <v>0</v>
      </c>
      <c r="AV274" s="81">
        <v>0</v>
      </c>
      <c r="AW274" s="81"/>
      <c r="AX274" s="82"/>
      <c r="AY274" s="81">
        <v>3.3</v>
      </c>
      <c r="AZ274" s="81">
        <v>42.7</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2136</v>
      </c>
      <c r="B275" s="80">
        <v>239</v>
      </c>
      <c r="C275" s="80">
        <v>1</v>
      </c>
      <c r="D275" s="80">
        <v>15</v>
      </c>
      <c r="E275" s="80">
        <v>1990</v>
      </c>
      <c r="F275" s="80" t="s">
        <v>562</v>
      </c>
      <c r="G275" s="80" t="s">
        <v>2137</v>
      </c>
      <c r="H275" s="80" t="s">
        <v>2138</v>
      </c>
      <c r="I275" s="177"/>
      <c r="J275" s="81">
        <v>0</v>
      </c>
      <c r="K275" s="81">
        <v>0.21718097286626192</v>
      </c>
      <c r="L275" s="81">
        <v>0</v>
      </c>
      <c r="M275" s="81">
        <v>0.60601325499816749</v>
      </c>
      <c r="N275" s="81">
        <v>1.5347008943710825</v>
      </c>
      <c r="O275" s="81">
        <v>0.10211234117343737</v>
      </c>
      <c r="P275" s="81">
        <v>0.58069834461151482</v>
      </c>
      <c r="Q275" s="81">
        <v>5.2658797502410204E-2</v>
      </c>
      <c r="R275" s="81">
        <v>14.807611707989574</v>
      </c>
      <c r="S275" s="81">
        <v>3.8561170954430166E-2</v>
      </c>
      <c r="T275" s="82"/>
      <c r="U275" s="81">
        <v>0</v>
      </c>
      <c r="V275" s="81">
        <v>49</v>
      </c>
      <c r="W275" s="81">
        <v>0</v>
      </c>
      <c r="X275" s="81">
        <v>193</v>
      </c>
      <c r="Y275" s="81">
        <v>398</v>
      </c>
      <c r="Z275" s="81">
        <v>42</v>
      </c>
      <c r="AA275" s="81">
        <v>141</v>
      </c>
      <c r="AB275" s="81">
        <v>855</v>
      </c>
      <c r="AC275" s="81">
        <v>2564705</v>
      </c>
      <c r="AD275" s="81">
        <v>3.8561170954430166E-2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2139</v>
      </c>
      <c r="B276" s="80">
        <v>240</v>
      </c>
      <c r="C276" s="80">
        <v>2</v>
      </c>
      <c r="D276" s="80">
        <v>15</v>
      </c>
      <c r="E276" s="80">
        <v>2005</v>
      </c>
      <c r="F276" s="80" t="s">
        <v>565</v>
      </c>
      <c r="G276" s="80" t="s">
        <v>2137</v>
      </c>
      <c r="H276" s="80" t="s">
        <v>2138</v>
      </c>
      <c r="I276" s="177"/>
      <c r="J276" s="81">
        <v>0</v>
      </c>
      <c r="K276" s="81">
        <v>0.13328652877101363</v>
      </c>
      <c r="L276" s="81">
        <v>0</v>
      </c>
      <c r="M276" s="81">
        <v>1.0886582222052215</v>
      </c>
      <c r="N276" s="81">
        <v>1.8108197197404943</v>
      </c>
      <c r="O276" s="81">
        <v>0.4138950627246456</v>
      </c>
      <c r="P276" s="81">
        <v>1.045962009671118</v>
      </c>
      <c r="Q276" s="81">
        <v>4.3243465323877066E-2</v>
      </c>
      <c r="R276" s="81">
        <v>10.770342151379054</v>
      </c>
      <c r="S276" s="81">
        <v>5.2166239999999996E-2</v>
      </c>
      <c r="T276" s="82"/>
      <c r="U276" s="81">
        <v>0</v>
      </c>
      <c r="V276" s="81">
        <v>38</v>
      </c>
      <c r="W276" s="81">
        <v>0</v>
      </c>
      <c r="X276" s="81">
        <v>151</v>
      </c>
      <c r="Y276" s="81">
        <v>375</v>
      </c>
      <c r="Z276" s="81">
        <v>197</v>
      </c>
      <c r="AA276" s="81">
        <v>208</v>
      </c>
      <c r="AB276" s="81">
        <v>734</v>
      </c>
      <c r="AC276" s="81">
        <v>1904512</v>
      </c>
      <c r="AD276" s="81">
        <v>5.2166239999999996E-2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2140</v>
      </c>
      <c r="B277" s="80">
        <v>241</v>
      </c>
      <c r="C277" s="80">
        <v>3</v>
      </c>
      <c r="D277" s="80">
        <v>15</v>
      </c>
      <c r="E277" s="80">
        <v>2006</v>
      </c>
      <c r="F277" s="80" t="s">
        <v>566</v>
      </c>
      <c r="G277" s="80" t="s">
        <v>2137</v>
      </c>
      <c r="H277" s="80" t="s">
        <v>2138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2141</v>
      </c>
      <c r="B278" s="80">
        <v>242</v>
      </c>
      <c r="C278" s="80">
        <v>4</v>
      </c>
      <c r="D278" s="80">
        <v>15</v>
      </c>
      <c r="E278" s="80">
        <v>2007</v>
      </c>
      <c r="F278" s="80" t="s">
        <v>567</v>
      </c>
      <c r="G278" s="80" t="s">
        <v>2137</v>
      </c>
      <c r="H278" s="80" t="s">
        <v>2138</v>
      </c>
      <c r="I278" s="177"/>
      <c r="J278" s="81">
        <v>0</v>
      </c>
      <c r="K278" s="81">
        <v>9.7892184437819968E-2</v>
      </c>
      <c r="L278" s="81">
        <v>0</v>
      </c>
      <c r="M278" s="81">
        <v>1.5778041172866304</v>
      </c>
      <c r="N278" s="81">
        <v>1.9346114942319297</v>
      </c>
      <c r="O278" s="81">
        <v>0.37187397487721108</v>
      </c>
      <c r="P278" s="81">
        <v>1.041726287719108</v>
      </c>
      <c r="Q278" s="81">
        <v>4.2983314093919173E-2</v>
      </c>
      <c r="R278" s="81">
        <v>10.531954917991317</v>
      </c>
      <c r="S278" s="81">
        <v>5.0768929999999997E-2</v>
      </c>
      <c r="T278" s="82"/>
      <c r="U278" s="81">
        <v>0</v>
      </c>
      <c r="V278" s="81">
        <v>27</v>
      </c>
      <c r="W278" s="81">
        <v>0</v>
      </c>
      <c r="X278" s="81">
        <v>234</v>
      </c>
      <c r="Y278" s="81">
        <v>362</v>
      </c>
      <c r="Z278" s="81">
        <v>184</v>
      </c>
      <c r="AA278" s="81">
        <v>204</v>
      </c>
      <c r="AB278" s="81">
        <v>691</v>
      </c>
      <c r="AC278" s="81">
        <v>1915794</v>
      </c>
      <c r="AD278" s="81">
        <v>5.0768929999999997E-2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2142</v>
      </c>
      <c r="B279" s="80">
        <v>243</v>
      </c>
      <c r="C279" s="80">
        <v>5</v>
      </c>
      <c r="D279" s="80">
        <v>15</v>
      </c>
      <c r="E279" s="80">
        <v>2008</v>
      </c>
      <c r="F279" s="80" t="s">
        <v>84</v>
      </c>
      <c r="G279" s="80" t="s">
        <v>2137</v>
      </c>
      <c r="H279" s="80" t="s">
        <v>2138</v>
      </c>
      <c r="I279" s="177"/>
      <c r="J279" s="81">
        <v>0</v>
      </c>
      <c r="K279" s="81">
        <v>7.4254706472207416E-2</v>
      </c>
      <c r="L279" s="81">
        <v>0</v>
      </c>
      <c r="M279" s="81">
        <v>1.5005437919272706</v>
      </c>
      <c r="N279" s="81">
        <v>1.9541832011389668</v>
      </c>
      <c r="O279" s="81">
        <v>0.36512199534439976</v>
      </c>
      <c r="P279" s="81">
        <v>1.0099349956399959</v>
      </c>
      <c r="Q279" s="81">
        <v>4.0574855199968805E-2</v>
      </c>
      <c r="R279" s="81">
        <v>10.144079263916574</v>
      </c>
      <c r="S279" s="81">
        <v>4.7508539999999995E-2</v>
      </c>
      <c r="T279" s="82"/>
      <c r="U279" s="81">
        <v>0</v>
      </c>
      <c r="V279" s="81">
        <v>27</v>
      </c>
      <c r="W279" s="81">
        <v>0</v>
      </c>
      <c r="X279" s="81">
        <v>234</v>
      </c>
      <c r="Y279" s="81">
        <v>353</v>
      </c>
      <c r="Z279" s="81">
        <v>187</v>
      </c>
      <c r="AA279" s="81">
        <v>198</v>
      </c>
      <c r="AB279" s="81">
        <v>663</v>
      </c>
      <c r="AC279" s="81">
        <v>1916077</v>
      </c>
      <c r="AD279" s="81">
        <v>4.7508539999999995E-2</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2143</v>
      </c>
      <c r="B280" s="80">
        <v>244</v>
      </c>
      <c r="C280" s="80">
        <v>6</v>
      </c>
      <c r="D280" s="80">
        <v>15</v>
      </c>
      <c r="E280" s="80">
        <v>2009</v>
      </c>
      <c r="F280" s="80" t="s">
        <v>85</v>
      </c>
      <c r="G280" s="80" t="s">
        <v>2137</v>
      </c>
      <c r="H280" s="80" t="s">
        <v>2138</v>
      </c>
      <c r="I280" s="177"/>
      <c r="J280" s="81">
        <v>0</v>
      </c>
      <c r="K280" s="81">
        <v>5.9301008223811381E-2</v>
      </c>
      <c r="L280" s="81">
        <v>0</v>
      </c>
      <c r="M280" s="81">
        <v>1.5817079203541093</v>
      </c>
      <c r="N280" s="81">
        <v>1.624332210679746</v>
      </c>
      <c r="O280" s="81">
        <v>0.37584732002376253</v>
      </c>
      <c r="P280" s="81">
        <v>1.0085967463109315</v>
      </c>
      <c r="Q280" s="81">
        <v>3.7310859300956359E-2</v>
      </c>
      <c r="R280" s="81">
        <v>19.179956824094358</v>
      </c>
      <c r="S280" s="81">
        <v>4.8905849999999994E-2</v>
      </c>
      <c r="T280" s="82"/>
      <c r="U280" s="81">
        <v>0</v>
      </c>
      <c r="V280" s="81">
        <v>21</v>
      </c>
      <c r="W280" s="81">
        <v>0</v>
      </c>
      <c r="X280" s="81">
        <v>269</v>
      </c>
      <c r="Y280" s="81">
        <v>340</v>
      </c>
      <c r="Z280" s="81">
        <v>190</v>
      </c>
      <c r="AA280" s="81">
        <v>203</v>
      </c>
      <c r="AB280" s="81">
        <v>640</v>
      </c>
      <c r="AC280" s="81">
        <v>3534361</v>
      </c>
      <c r="AD280" s="81">
        <v>4.8905849999999994E-2</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2144</v>
      </c>
      <c r="B281" s="80">
        <v>245</v>
      </c>
      <c r="C281" s="80">
        <v>7</v>
      </c>
      <c r="D281" s="80">
        <v>15</v>
      </c>
      <c r="E281" s="80">
        <v>2010</v>
      </c>
      <c r="F281" s="80" t="s">
        <v>86</v>
      </c>
      <c r="G281" s="80" t="s">
        <v>2137</v>
      </c>
      <c r="H281" s="80" t="s">
        <v>2138</v>
      </c>
      <c r="I281" s="177"/>
      <c r="J281" s="81">
        <v>0</v>
      </c>
      <c r="K281" s="81">
        <v>6.7428364577313327E-2</v>
      </c>
      <c r="L281" s="81">
        <v>0</v>
      </c>
      <c r="M281" s="81">
        <v>1.8367857164823689</v>
      </c>
      <c r="N281" s="81">
        <v>1.9295276689984553</v>
      </c>
      <c r="O281" s="81">
        <v>0.36820192810740404</v>
      </c>
      <c r="P281" s="81">
        <v>1.0395260028168629</v>
      </c>
      <c r="Q281" s="81">
        <v>3.9303462733004925E-2</v>
      </c>
      <c r="R281" s="81">
        <v>10.990899399492113</v>
      </c>
      <c r="S281" s="81">
        <v>4.9371619999999998E-2</v>
      </c>
      <c r="T281" s="82"/>
      <c r="U281" s="81">
        <v>0</v>
      </c>
      <c r="V281" s="81">
        <v>21</v>
      </c>
      <c r="W281" s="81">
        <v>0</v>
      </c>
      <c r="X281" s="81">
        <v>269</v>
      </c>
      <c r="Y281" s="81">
        <v>343</v>
      </c>
      <c r="Z281" s="81">
        <v>187</v>
      </c>
      <c r="AA281" s="81">
        <v>204</v>
      </c>
      <c r="AB281" s="81">
        <v>646</v>
      </c>
      <c r="AC281" s="81">
        <v>1919325</v>
      </c>
      <c r="AD281" s="81">
        <v>4.9371619999999998E-2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2145</v>
      </c>
      <c r="B282" s="80">
        <v>246</v>
      </c>
      <c r="C282" s="80">
        <v>8</v>
      </c>
      <c r="D282" s="80">
        <v>15</v>
      </c>
      <c r="E282" s="80">
        <v>2011</v>
      </c>
      <c r="F282" s="80" t="s">
        <v>87</v>
      </c>
      <c r="G282" s="80" t="s">
        <v>2137</v>
      </c>
      <c r="H282" s="80" t="s">
        <v>2138</v>
      </c>
      <c r="I282" s="177"/>
      <c r="J282" s="81">
        <v>0</v>
      </c>
      <c r="K282" s="81">
        <v>6.8557760904611673E-2</v>
      </c>
      <c r="L282" s="81">
        <v>0</v>
      </c>
      <c r="M282" s="81">
        <v>1.6682124412900703</v>
      </c>
      <c r="N282" s="81">
        <v>1.7251087406999921</v>
      </c>
      <c r="O282" s="81">
        <v>0.36422708188840752</v>
      </c>
      <c r="P282" s="81">
        <v>0.9847430392119173</v>
      </c>
      <c r="Q282" s="81">
        <v>4.2247346094197988E-2</v>
      </c>
      <c r="R282" s="81">
        <v>10.852332752665028</v>
      </c>
      <c r="S282" s="81">
        <v>4.8905849999999994E-2</v>
      </c>
      <c r="T282" s="82"/>
      <c r="U282" s="81">
        <v>0</v>
      </c>
      <c r="V282" s="81">
        <v>21</v>
      </c>
      <c r="W282" s="81">
        <v>0</v>
      </c>
      <c r="X282" s="81">
        <v>269</v>
      </c>
      <c r="Y282" s="81">
        <v>332</v>
      </c>
      <c r="Z282" s="81">
        <v>189</v>
      </c>
      <c r="AA282" s="81">
        <v>199</v>
      </c>
      <c r="AB282" s="81">
        <v>602</v>
      </c>
      <c r="AC282" s="81">
        <v>1891993</v>
      </c>
      <c r="AD282" s="81">
        <v>4.8905849999999994E-2</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2146</v>
      </c>
      <c r="B283" s="80">
        <v>247</v>
      </c>
      <c r="C283" s="80">
        <v>9</v>
      </c>
      <c r="D283" s="80">
        <v>15</v>
      </c>
      <c r="E283" s="80">
        <v>2012</v>
      </c>
      <c r="F283" s="80" t="s">
        <v>88</v>
      </c>
      <c r="G283" s="80" t="s">
        <v>2137</v>
      </c>
      <c r="H283" s="80" t="s">
        <v>2138</v>
      </c>
      <c r="I283" s="177"/>
      <c r="J283" s="81">
        <v>0</v>
      </c>
      <c r="K283" s="81">
        <v>6.4390091296257182E-2</v>
      </c>
      <c r="L283" s="81">
        <v>0</v>
      </c>
      <c r="M283" s="81">
        <v>1.7217614271408275</v>
      </c>
      <c r="N283" s="81">
        <v>1.9324058598859375</v>
      </c>
      <c r="O283" s="81">
        <v>0.37665660885783858</v>
      </c>
      <c r="P283" s="81">
        <v>0.98536924531761616</v>
      </c>
      <c r="Q283" s="81">
        <v>4.4833272861730208E-2</v>
      </c>
      <c r="R283" s="81">
        <v>11.191407780665591</v>
      </c>
      <c r="S283" s="81">
        <v>4.8440079999999996E-2</v>
      </c>
      <c r="T283" s="82"/>
      <c r="U283" s="81">
        <v>0</v>
      </c>
      <c r="V283" s="81">
        <v>21</v>
      </c>
      <c r="W283" s="81">
        <v>0</v>
      </c>
      <c r="X283" s="81">
        <v>269</v>
      </c>
      <c r="Y283" s="81">
        <v>333</v>
      </c>
      <c r="Z283" s="81">
        <v>197</v>
      </c>
      <c r="AA283" s="81">
        <v>198</v>
      </c>
      <c r="AB283" s="81">
        <v>588</v>
      </c>
      <c r="AC283" s="81">
        <v>1900572</v>
      </c>
      <c r="AD283" s="81">
        <v>4.8440079999999996E-2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2147</v>
      </c>
      <c r="B284" s="80">
        <v>248</v>
      </c>
      <c r="C284" s="80">
        <v>10</v>
      </c>
      <c r="D284" s="80">
        <v>15</v>
      </c>
      <c r="E284" s="80">
        <v>2013</v>
      </c>
      <c r="F284" s="80" t="s">
        <v>89</v>
      </c>
      <c r="G284" s="80" t="s">
        <v>2137</v>
      </c>
      <c r="H284" s="80" t="s">
        <v>2138</v>
      </c>
      <c r="I284" s="177"/>
      <c r="J284" s="81">
        <v>0</v>
      </c>
      <c r="K284" s="81">
        <v>5.4058554642006255E-2</v>
      </c>
      <c r="L284" s="81">
        <v>0</v>
      </c>
      <c r="M284" s="81">
        <v>1.6702031333998224</v>
      </c>
      <c r="N284" s="81">
        <v>1.7047429353806054</v>
      </c>
      <c r="O284" s="81">
        <v>0.37153981432661293</v>
      </c>
      <c r="P284" s="81">
        <v>1.0240495564812819</v>
      </c>
      <c r="Q284" s="81">
        <v>4.6181660731606795E-2</v>
      </c>
      <c r="R284" s="81">
        <v>11.235649795107431</v>
      </c>
      <c r="S284" s="81">
        <v>4.8905849999999994E-2</v>
      </c>
      <c r="T284" s="82"/>
      <c r="U284" s="81">
        <v>0</v>
      </c>
      <c r="V284" s="81">
        <v>21</v>
      </c>
      <c r="W284" s="81">
        <v>0</v>
      </c>
      <c r="X284" s="81">
        <v>269</v>
      </c>
      <c r="Y284" s="81">
        <v>337</v>
      </c>
      <c r="Z284" s="81">
        <v>203</v>
      </c>
      <c r="AA284" s="81">
        <v>205</v>
      </c>
      <c r="AB284" s="81">
        <v>597</v>
      </c>
      <c r="AC284" s="81">
        <v>1862554</v>
      </c>
      <c r="AD284" s="81">
        <v>4.8905849999999994E-2</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2148</v>
      </c>
      <c r="B285" s="80">
        <v>249</v>
      </c>
      <c r="C285" s="80">
        <v>11</v>
      </c>
      <c r="D285" s="80">
        <v>15</v>
      </c>
      <c r="E285" s="80">
        <v>2014</v>
      </c>
      <c r="F285" s="80" t="s">
        <v>90</v>
      </c>
      <c r="G285" s="80" t="s">
        <v>2137</v>
      </c>
      <c r="H285" s="80" t="s">
        <v>2138</v>
      </c>
      <c r="I285" s="177"/>
      <c r="J285" s="81">
        <v>0</v>
      </c>
      <c r="K285" s="81">
        <v>6.5217937708632184E-2</v>
      </c>
      <c r="L285" s="81">
        <v>0</v>
      </c>
      <c r="M285" s="81">
        <v>1.6401913328708608</v>
      </c>
      <c r="N285" s="81">
        <v>1.7054080735635955</v>
      </c>
      <c r="O285" s="81">
        <v>0.36493300149415253</v>
      </c>
      <c r="P285" s="81">
        <v>1.0143116901325173</v>
      </c>
      <c r="Q285" s="81">
        <v>4.3938119124561123E-2</v>
      </c>
      <c r="R285" s="81">
        <v>11.420416569461663</v>
      </c>
      <c r="S285" s="81">
        <v>1.5370409999999999E-2</v>
      </c>
      <c r="T285" s="82"/>
      <c r="U285" s="81">
        <v>0</v>
      </c>
      <c r="V285" s="81">
        <v>22</v>
      </c>
      <c r="W285" s="81">
        <v>0</v>
      </c>
      <c r="X285" s="81">
        <v>241</v>
      </c>
      <c r="Y285" s="81">
        <v>335</v>
      </c>
      <c r="Z285" s="81">
        <v>210</v>
      </c>
      <c r="AA285" s="81">
        <v>202</v>
      </c>
      <c r="AB285" s="81">
        <v>592</v>
      </c>
      <c r="AC285" s="81">
        <v>1899136</v>
      </c>
      <c r="AD285" s="81">
        <v>1.5370409999999999E-2</v>
      </c>
      <c r="AE285" s="82"/>
      <c r="AF285" s="81">
        <v>0</v>
      </c>
      <c r="AG285" s="81">
        <v>45240.505237893063</v>
      </c>
      <c r="AH285" s="81">
        <v>0</v>
      </c>
      <c r="AI285" s="81">
        <v>1581239.4459739223</v>
      </c>
      <c r="AJ285" s="81">
        <v>1954377.2032908236</v>
      </c>
      <c r="AK285" s="81">
        <v>0</v>
      </c>
      <c r="AL285" s="81">
        <v>0</v>
      </c>
      <c r="AM285" s="81">
        <v>81272.753616739225</v>
      </c>
      <c r="AN285" s="81">
        <v>0</v>
      </c>
      <c r="AO285" s="81">
        <v>0</v>
      </c>
      <c r="AP285" s="82"/>
      <c r="AQ285" s="81">
        <v>0</v>
      </c>
      <c r="AR285" s="81">
        <v>0</v>
      </c>
      <c r="AS285" s="81">
        <v>0</v>
      </c>
      <c r="AT285" s="81">
        <v>0</v>
      </c>
      <c r="AU285" s="81">
        <v>0</v>
      </c>
      <c r="AV285" s="81">
        <v>0</v>
      </c>
      <c r="AW285" s="81" t="s">
        <v>564</v>
      </c>
      <c r="AX285" s="82"/>
      <c r="AY285" s="81">
        <v>0</v>
      </c>
      <c r="AZ285" s="81">
        <v>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2149</v>
      </c>
      <c r="B286" s="80">
        <v>250</v>
      </c>
      <c r="C286" s="80">
        <v>12</v>
      </c>
      <c r="D286" s="80">
        <v>15</v>
      </c>
      <c r="E286" s="80">
        <v>2015</v>
      </c>
      <c r="F286" s="80" t="s">
        <v>91</v>
      </c>
      <c r="G286" s="80" t="s">
        <v>2137</v>
      </c>
      <c r="H286" s="80" t="s">
        <v>2138</v>
      </c>
      <c r="I286" s="177"/>
      <c r="J286" s="81">
        <v>0</v>
      </c>
      <c r="K286" s="81">
        <v>6.2140487802277621E-2</v>
      </c>
      <c r="L286" s="81">
        <v>0</v>
      </c>
      <c r="M286" s="81">
        <v>2.3290328174010999</v>
      </c>
      <c r="N286" s="81">
        <v>1.4659419688472168</v>
      </c>
      <c r="O286" s="81">
        <v>0.37005647687373233</v>
      </c>
      <c r="P286" s="81">
        <v>1.035210951109095</v>
      </c>
      <c r="Q286" s="81">
        <v>4.3013237382889404E-2</v>
      </c>
      <c r="R286" s="81">
        <v>10.978916036677818</v>
      </c>
      <c r="S286" s="81">
        <v>4.2850840000000001E-2</v>
      </c>
      <c r="T286" s="82"/>
      <c r="U286" s="81">
        <v>0</v>
      </c>
      <c r="V286" s="81">
        <v>22</v>
      </c>
      <c r="W286" s="81">
        <v>0</v>
      </c>
      <c r="X286" s="81">
        <v>241</v>
      </c>
      <c r="Y286" s="81">
        <v>337</v>
      </c>
      <c r="Z286" s="81">
        <v>215</v>
      </c>
      <c r="AA286" s="81">
        <v>206</v>
      </c>
      <c r="AB286" s="81">
        <v>592</v>
      </c>
      <c r="AC286" s="81">
        <v>1880719</v>
      </c>
      <c r="AD286" s="81">
        <v>4.2850840000000001E-2</v>
      </c>
      <c r="AE286" s="82"/>
      <c r="AF286" s="81">
        <v>0</v>
      </c>
      <c r="AG286" s="81">
        <v>40250.698970366626</v>
      </c>
      <c r="AH286" s="81">
        <v>0</v>
      </c>
      <c r="AI286" s="81">
        <v>2609984.8930301871</v>
      </c>
      <c r="AJ286" s="81">
        <v>1705731.5077986964</v>
      </c>
      <c r="AK286" s="81">
        <v>0</v>
      </c>
      <c r="AL286" s="81">
        <v>0</v>
      </c>
      <c r="AM286" s="81">
        <v>81131.116653400444</v>
      </c>
      <c r="AN286" s="81">
        <v>0</v>
      </c>
      <c r="AO286" s="81">
        <v>0</v>
      </c>
      <c r="AP286" s="82"/>
      <c r="AQ286" s="81">
        <v>0</v>
      </c>
      <c r="AR286" s="81">
        <v>0</v>
      </c>
      <c r="AS286" s="81">
        <v>0</v>
      </c>
      <c r="AT286" s="81">
        <v>0</v>
      </c>
      <c r="AU286" s="81">
        <v>0</v>
      </c>
      <c r="AV286" s="81">
        <v>0</v>
      </c>
      <c r="AW286" s="81" t="s">
        <v>564</v>
      </c>
      <c r="AX286" s="82"/>
      <c r="AY286" s="81">
        <v>0</v>
      </c>
      <c r="AZ286" s="81">
        <v>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2150</v>
      </c>
      <c r="B287" s="80">
        <v>251</v>
      </c>
      <c r="C287" s="80">
        <v>13</v>
      </c>
      <c r="D287" s="80">
        <v>15</v>
      </c>
      <c r="E287" s="80">
        <v>2016</v>
      </c>
      <c r="F287" s="80" t="s">
        <v>92</v>
      </c>
      <c r="G287" s="80" t="s">
        <v>2137</v>
      </c>
      <c r="H287" s="80" t="s">
        <v>2138</v>
      </c>
      <c r="I287" s="177"/>
      <c r="J287" s="81">
        <v>0</v>
      </c>
      <c r="K287" s="81">
        <v>6.1024328180692977E-2</v>
      </c>
      <c r="L287" s="81">
        <v>0</v>
      </c>
      <c r="M287" s="81">
        <v>1.3911037050441666</v>
      </c>
      <c r="N287" s="81">
        <v>1.634672757914746</v>
      </c>
      <c r="O287" s="81">
        <v>0.36896329914262482</v>
      </c>
      <c r="P287" s="81">
        <v>0.98146183068026516</v>
      </c>
      <c r="Q287" s="81">
        <v>4.273237685004018E-2</v>
      </c>
      <c r="R287" s="81">
        <v>10.858906456626993</v>
      </c>
      <c r="S287" s="81">
        <v>2.6548889999999995E-2</v>
      </c>
      <c r="T287" s="82"/>
      <c r="U287" s="81">
        <v>0</v>
      </c>
      <c r="V287" s="81">
        <v>22</v>
      </c>
      <c r="W287" s="81">
        <v>0</v>
      </c>
      <c r="X287" s="81">
        <v>241</v>
      </c>
      <c r="Y287" s="81">
        <v>349</v>
      </c>
      <c r="Z287" s="81">
        <v>217</v>
      </c>
      <c r="AA287" s="81">
        <v>202</v>
      </c>
      <c r="AB287" s="81">
        <v>605</v>
      </c>
      <c r="AC287" s="81">
        <v>1854594.333362848</v>
      </c>
      <c r="AD287" s="81">
        <v>2.6548889999999999E-2</v>
      </c>
      <c r="AE287" s="82"/>
      <c r="AF287" s="81">
        <v>0</v>
      </c>
      <c r="AG287" s="81">
        <v>38472.785368509984</v>
      </c>
      <c r="AH287" s="81">
        <v>0</v>
      </c>
      <c r="AI287" s="81">
        <v>1612770.489927982</v>
      </c>
      <c r="AJ287" s="81">
        <v>1989788.5087682321</v>
      </c>
      <c r="AK287" s="81">
        <v>0</v>
      </c>
      <c r="AL287" s="81">
        <v>0</v>
      </c>
      <c r="AM287" s="81">
        <v>82977.12716244669</v>
      </c>
      <c r="AN287" s="81">
        <v>0</v>
      </c>
      <c r="AO287" s="81">
        <v>0</v>
      </c>
      <c r="AP287" s="82"/>
      <c r="AQ287" s="81">
        <v>0</v>
      </c>
      <c r="AR287" s="81">
        <v>0</v>
      </c>
      <c r="AS287" s="81">
        <v>0</v>
      </c>
      <c r="AT287" s="81">
        <v>0</v>
      </c>
      <c r="AU287" s="81">
        <v>0</v>
      </c>
      <c r="AV287" s="81">
        <v>0</v>
      </c>
      <c r="AW287" s="81" t="s">
        <v>564</v>
      </c>
      <c r="AX287" s="82"/>
      <c r="AY287" s="81">
        <v>0</v>
      </c>
      <c r="AZ287" s="81">
        <v>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2151</v>
      </c>
      <c r="B288" s="80">
        <v>252</v>
      </c>
      <c r="C288" s="80">
        <v>14</v>
      </c>
      <c r="D288" s="80">
        <v>15</v>
      </c>
      <c r="E288" s="80">
        <v>2017</v>
      </c>
      <c r="F288" s="80" t="s">
        <v>71</v>
      </c>
      <c r="G288" s="80" t="s">
        <v>2137</v>
      </c>
      <c r="H288" s="80" t="s">
        <v>2138</v>
      </c>
      <c r="I288" s="177"/>
      <c r="J288" s="81">
        <v>0</v>
      </c>
      <c r="K288" s="81">
        <v>6.0450214799174992E-2</v>
      </c>
      <c r="L288" s="81">
        <v>0</v>
      </c>
      <c r="M288" s="81">
        <v>1.2614733463234888</v>
      </c>
      <c r="N288" s="81">
        <v>1.8161903850288001</v>
      </c>
      <c r="O288" s="81">
        <v>0.36963288521330062</v>
      </c>
      <c r="P288" s="81">
        <v>1.0090402261094276</v>
      </c>
      <c r="Q288" s="81">
        <v>4.1936604543386116E-2</v>
      </c>
      <c r="R288" s="81">
        <v>10.229172943834321</v>
      </c>
      <c r="S288" s="81">
        <v>2.4685809999999999E-2</v>
      </c>
      <c r="T288" s="82"/>
      <c r="U288" s="81">
        <v>0</v>
      </c>
      <c r="V288" s="81">
        <v>22</v>
      </c>
      <c r="W288" s="81">
        <v>0</v>
      </c>
      <c r="X288" s="81">
        <v>241</v>
      </c>
      <c r="Y288" s="81">
        <v>350</v>
      </c>
      <c r="Z288" s="81">
        <v>221</v>
      </c>
      <c r="AA288" s="81">
        <v>209</v>
      </c>
      <c r="AB288" s="81">
        <v>614</v>
      </c>
      <c r="AC288" s="81">
        <v>1781707</v>
      </c>
      <c r="AD288" s="81">
        <v>2.4685809999999999E-2</v>
      </c>
      <c r="AE288" s="82"/>
      <c r="AF288" s="81">
        <v>0</v>
      </c>
      <c r="AG288" s="81">
        <v>38629.345269533856</v>
      </c>
      <c r="AH288" s="81">
        <v>0</v>
      </c>
      <c r="AI288" s="81">
        <v>1530398.9277663119</v>
      </c>
      <c r="AJ288" s="81">
        <v>2276521.2732753232</v>
      </c>
      <c r="AK288" s="81">
        <v>0</v>
      </c>
      <c r="AL288" s="81">
        <v>0</v>
      </c>
      <c r="AM288" s="81">
        <v>84343.265655713461</v>
      </c>
      <c r="AN288" s="81">
        <v>0</v>
      </c>
      <c r="AO288" s="81">
        <v>0</v>
      </c>
      <c r="AP288" s="82"/>
      <c r="AQ288" s="81">
        <v>0</v>
      </c>
      <c r="AR288" s="81">
        <v>0</v>
      </c>
      <c r="AS288" s="81">
        <v>0</v>
      </c>
      <c r="AT288" s="81">
        <v>0</v>
      </c>
      <c r="AU288" s="81">
        <v>0</v>
      </c>
      <c r="AV288" s="81">
        <v>0</v>
      </c>
      <c r="AW288" s="81" t="s">
        <v>564</v>
      </c>
      <c r="AX288" s="82"/>
      <c r="AY288" s="81">
        <v>0</v>
      </c>
      <c r="AZ288" s="81">
        <v>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2152</v>
      </c>
      <c r="B289" s="80">
        <v>253</v>
      </c>
      <c r="C289" s="80">
        <v>15</v>
      </c>
      <c r="D289" s="80">
        <v>15</v>
      </c>
      <c r="E289" s="80">
        <v>2018</v>
      </c>
      <c r="F289" s="80" t="s">
        <v>93</v>
      </c>
      <c r="G289" s="80" t="s">
        <v>2137</v>
      </c>
      <c r="H289" s="80" t="s">
        <v>2138</v>
      </c>
      <c r="I289" s="177"/>
      <c r="J289" s="81">
        <v>0</v>
      </c>
      <c r="K289" s="81">
        <v>5.5580569636346465E-2</v>
      </c>
      <c r="L289" s="81">
        <v>0</v>
      </c>
      <c r="M289" s="81">
        <v>1.1852020790632605</v>
      </c>
      <c r="N289" s="81">
        <v>1.5014210635276439</v>
      </c>
      <c r="O289" s="81">
        <v>0.37253503090807688</v>
      </c>
      <c r="P289" s="81">
        <v>1.0133356557012836</v>
      </c>
      <c r="Q289" s="81">
        <v>4.0436162198363823E-2</v>
      </c>
      <c r="R289" s="81">
        <v>10.29497119514285</v>
      </c>
      <c r="S289" s="81">
        <v>3.7261599999999999E-2</v>
      </c>
      <c r="T289" s="82"/>
      <c r="U289" s="81">
        <v>0</v>
      </c>
      <c r="V289" s="81">
        <v>22</v>
      </c>
      <c r="W289" s="81">
        <v>0</v>
      </c>
      <c r="X289" s="81">
        <v>241</v>
      </c>
      <c r="Y289" s="81">
        <v>364</v>
      </c>
      <c r="Z289" s="81">
        <v>227</v>
      </c>
      <c r="AA289" s="81">
        <v>212</v>
      </c>
      <c r="AB289" s="81">
        <v>638</v>
      </c>
      <c r="AC289" s="81">
        <v>1786140</v>
      </c>
      <c r="AD289" s="81">
        <v>3.7261599999999999E-2</v>
      </c>
      <c r="AE289" s="82"/>
      <c r="AF289" s="81">
        <v>0</v>
      </c>
      <c r="AG289" s="81">
        <v>34464.831770805213</v>
      </c>
      <c r="AH289" s="81">
        <v>0</v>
      </c>
      <c r="AI289" s="81">
        <v>1477282.1535983791</v>
      </c>
      <c r="AJ289" s="81">
        <v>1920289.7532295061</v>
      </c>
      <c r="AK289" s="81">
        <v>0</v>
      </c>
      <c r="AL289" s="81">
        <v>0</v>
      </c>
      <c r="AM289" s="81">
        <v>87821.408634031977</v>
      </c>
      <c r="AN289" s="81">
        <v>0</v>
      </c>
      <c r="AO289" s="81">
        <v>0</v>
      </c>
      <c r="AP289" s="82"/>
      <c r="AQ289" s="81">
        <v>0</v>
      </c>
      <c r="AR289" s="81">
        <v>0</v>
      </c>
      <c r="AS289" s="81">
        <v>0</v>
      </c>
      <c r="AT289" s="81">
        <v>0</v>
      </c>
      <c r="AU289" s="81">
        <v>0</v>
      </c>
      <c r="AV289" s="81">
        <v>0</v>
      </c>
      <c r="AW289" s="81" t="s">
        <v>564</v>
      </c>
      <c r="AX289" s="82"/>
      <c r="AY289" s="81">
        <v>0</v>
      </c>
      <c r="AZ289" s="81">
        <v>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2153</v>
      </c>
      <c r="B290" s="80">
        <v>254</v>
      </c>
      <c r="C290" s="80">
        <v>16</v>
      </c>
      <c r="D290" s="80">
        <v>15</v>
      </c>
      <c r="E290" s="80">
        <v>2019</v>
      </c>
      <c r="F290" s="80" t="s">
        <v>73</v>
      </c>
      <c r="G290" s="80" t="s">
        <v>2137</v>
      </c>
      <c r="H290" s="80" t="s">
        <v>2138</v>
      </c>
      <c r="I290" s="177"/>
      <c r="J290" s="81">
        <v>0</v>
      </c>
      <c r="K290" s="81">
        <v>4.9796216034057268E-2</v>
      </c>
      <c r="L290" s="81">
        <v>0</v>
      </c>
      <c r="M290" s="81">
        <v>1.1853680715417969</v>
      </c>
      <c r="N290" s="81">
        <v>1.3825215404529487</v>
      </c>
      <c r="O290" s="81">
        <v>0.37376100492541381</v>
      </c>
      <c r="P290" s="81">
        <v>1.0306089656533646</v>
      </c>
      <c r="Q290" s="81">
        <v>3.9740460708989823E-2</v>
      </c>
      <c r="R290" s="81">
        <v>10.611733048409576</v>
      </c>
      <c r="S290" s="81">
        <v>3.7261599999999999E-2</v>
      </c>
      <c r="T290" s="82"/>
      <c r="U290" s="81">
        <v>0</v>
      </c>
      <c r="V290" s="81">
        <v>22</v>
      </c>
      <c r="W290" s="81">
        <v>0</v>
      </c>
      <c r="X290" s="81">
        <v>241</v>
      </c>
      <c r="Y290" s="81">
        <v>361</v>
      </c>
      <c r="Z290" s="81">
        <v>234</v>
      </c>
      <c r="AA290" s="81">
        <v>214</v>
      </c>
      <c r="AB290" s="81">
        <v>644</v>
      </c>
      <c r="AC290" s="81">
        <v>1871252</v>
      </c>
      <c r="AD290" s="81">
        <v>3.7261599999999999E-2</v>
      </c>
      <c r="AE290" s="82"/>
      <c r="AF290" s="81">
        <v>0</v>
      </c>
      <c r="AG290" s="81">
        <v>33376.246848521187</v>
      </c>
      <c r="AH290" s="81">
        <v>0</v>
      </c>
      <c r="AI290" s="81">
        <v>1682292.985423133</v>
      </c>
      <c r="AJ290" s="81">
        <v>2062369.2316094937</v>
      </c>
      <c r="AK290" s="81">
        <v>0</v>
      </c>
      <c r="AL290" s="81">
        <v>0</v>
      </c>
      <c r="AM290" s="81">
        <v>87707.951970595619</v>
      </c>
      <c r="AN290" s="81">
        <v>0</v>
      </c>
      <c r="AO290" s="81">
        <v>0</v>
      </c>
      <c r="AP290" s="82"/>
      <c r="AQ290" s="81">
        <v>0</v>
      </c>
      <c r="AR290" s="81">
        <v>0</v>
      </c>
      <c r="AS290" s="81">
        <v>0</v>
      </c>
      <c r="AT290" s="81">
        <v>0</v>
      </c>
      <c r="AU290" s="81">
        <v>0</v>
      </c>
      <c r="AV290" s="81">
        <v>0</v>
      </c>
      <c r="AW290" s="81" t="s">
        <v>564</v>
      </c>
      <c r="AX290" s="82"/>
      <c r="AY290" s="81">
        <v>0</v>
      </c>
      <c r="AZ290" s="81">
        <v>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2154</v>
      </c>
      <c r="B291" s="80">
        <v>255</v>
      </c>
      <c r="C291" s="80">
        <v>17</v>
      </c>
      <c r="D291" s="80">
        <v>15</v>
      </c>
      <c r="E291" s="80">
        <v>2020</v>
      </c>
      <c r="F291" s="80" t="s">
        <v>218</v>
      </c>
      <c r="G291" s="80" t="s">
        <v>2137</v>
      </c>
      <c r="H291" s="80" t="s">
        <v>2138</v>
      </c>
      <c r="I291" s="177"/>
      <c r="J291" s="81">
        <v>0</v>
      </c>
      <c r="K291" s="81">
        <v>7.7167948750114262E-2</v>
      </c>
      <c r="L291" s="81">
        <v>0</v>
      </c>
      <c r="M291" s="81">
        <v>1.1683861731571612</v>
      </c>
      <c r="N291" s="81">
        <v>1.3456209875492775</v>
      </c>
      <c r="O291" s="81">
        <v>0.32606809418257648</v>
      </c>
      <c r="P291" s="81">
        <v>0.96187116791489136</v>
      </c>
      <c r="Q291" s="81">
        <v>3.8031245328667737E-2</v>
      </c>
      <c r="R291" s="81">
        <v>10.599326341883355</v>
      </c>
      <c r="S291" s="81">
        <v>3.6795829999999988E-2</v>
      </c>
      <c r="T291" s="82"/>
      <c r="U291" s="81">
        <v>0</v>
      </c>
      <c r="V291" s="81">
        <v>30</v>
      </c>
      <c r="W291" s="81">
        <v>0</v>
      </c>
      <c r="X291" s="81">
        <v>251</v>
      </c>
      <c r="Y291" s="81">
        <v>363</v>
      </c>
      <c r="Z291" s="81">
        <v>233</v>
      </c>
      <c r="AA291" s="81">
        <v>217</v>
      </c>
      <c r="AB291" s="81">
        <v>645</v>
      </c>
      <c r="AC291" s="81">
        <v>1878815</v>
      </c>
      <c r="AD291" s="81">
        <v>3.6795829999999988E-2</v>
      </c>
      <c r="AE291" s="82"/>
      <c r="AF291" s="81"/>
      <c r="AG291" s="81">
        <v>50209.557660877152</v>
      </c>
      <c r="AH291" s="81">
        <v>0</v>
      </c>
      <c r="AI291" s="81">
        <v>1751223.707717102</v>
      </c>
      <c r="AJ291" s="81">
        <v>2107496.1407452463</v>
      </c>
      <c r="AK291" s="81"/>
      <c r="AL291" s="81"/>
      <c r="AM291" s="81">
        <v>84179.666099463677</v>
      </c>
      <c r="AN291" s="81"/>
      <c r="AO291" s="81"/>
      <c r="AP291" s="82"/>
      <c r="AQ291" s="81">
        <v>0</v>
      </c>
      <c r="AR291" s="81">
        <v>0</v>
      </c>
      <c r="AS291" s="81">
        <v>0</v>
      </c>
      <c r="AT291" s="81">
        <v>0</v>
      </c>
      <c r="AU291" s="81">
        <v>0</v>
      </c>
      <c r="AV291" s="81">
        <v>0</v>
      </c>
      <c r="AW291" s="81">
        <v>0</v>
      </c>
      <c r="AX291" s="82"/>
      <c r="AY291" s="81">
        <v>0</v>
      </c>
      <c r="AZ291" s="81">
        <v>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2155</v>
      </c>
      <c r="B292" s="80">
        <v>255</v>
      </c>
      <c r="C292" s="80">
        <v>18</v>
      </c>
      <c r="D292" s="80">
        <v>15</v>
      </c>
      <c r="E292" s="80">
        <v>2021</v>
      </c>
      <c r="F292" s="80" t="s">
        <v>75</v>
      </c>
      <c r="G292" s="174" t="s">
        <v>2137</v>
      </c>
      <c r="H292" s="80" t="s">
        <v>2138</v>
      </c>
      <c r="I292" s="177"/>
      <c r="J292" s="81">
        <v>0</v>
      </c>
      <c r="K292" s="81">
        <v>7.8328336561160061E-2</v>
      </c>
      <c r="L292" s="81">
        <v>0</v>
      </c>
      <c r="M292" s="81">
        <v>1.1515233237142366</v>
      </c>
      <c r="N292" s="81">
        <v>1.3033760226161375</v>
      </c>
      <c r="O292" s="81">
        <v>0.33705405272714478</v>
      </c>
      <c r="P292" s="81">
        <v>1.0045095125035159</v>
      </c>
      <c r="Q292" s="81">
        <v>3.7234564796785427E-2</v>
      </c>
      <c r="R292" s="81">
        <v>10.505645185124745</v>
      </c>
      <c r="S292" s="81">
        <v>0</v>
      </c>
      <c r="T292" s="82"/>
      <c r="U292" s="81"/>
      <c r="V292" s="81">
        <v>30</v>
      </c>
      <c r="W292" s="81">
        <v>0</v>
      </c>
      <c r="X292" s="81">
        <v>251</v>
      </c>
      <c r="Y292" s="81">
        <v>368</v>
      </c>
      <c r="Z292" s="81">
        <v>248</v>
      </c>
      <c r="AA292" s="81">
        <v>221</v>
      </c>
      <c r="AB292" s="81">
        <v>624</v>
      </c>
      <c r="AC292" s="81">
        <v>1804972</v>
      </c>
      <c r="AD292" s="81">
        <v>0</v>
      </c>
      <c r="AE292" s="82"/>
      <c r="AF292" s="81">
        <v>0</v>
      </c>
      <c r="AG292" s="81">
        <v>49872.3106270196</v>
      </c>
      <c r="AH292" s="81">
        <v>0</v>
      </c>
      <c r="AI292" s="81">
        <v>1689482.5851600461</v>
      </c>
      <c r="AJ292" s="81">
        <v>1943395.1769091298</v>
      </c>
      <c r="AK292" s="81">
        <v>0</v>
      </c>
      <c r="AL292" s="81">
        <v>0</v>
      </c>
      <c r="AM292" s="81">
        <v>81908.665992069029</v>
      </c>
      <c r="AN292" s="81">
        <v>0</v>
      </c>
      <c r="AO292" s="81">
        <v>0</v>
      </c>
      <c r="AP292" s="82"/>
      <c r="AQ292" s="81">
        <v>1</v>
      </c>
      <c r="AR292" s="81">
        <v>0</v>
      </c>
      <c r="AS292" s="81">
        <v>0</v>
      </c>
      <c r="AT292" s="81">
        <v>0</v>
      </c>
      <c r="AU292" s="81">
        <v>0</v>
      </c>
      <c r="AV292" s="81">
        <v>0</v>
      </c>
      <c r="AW292" s="81"/>
      <c r="AX292" s="82"/>
      <c r="AY292" s="81">
        <v>5.5</v>
      </c>
      <c r="AZ292" s="81">
        <v>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2156</v>
      </c>
      <c r="B293" s="80">
        <v>255</v>
      </c>
      <c r="C293" s="80">
        <v>19</v>
      </c>
      <c r="D293" s="80">
        <v>15</v>
      </c>
      <c r="E293" s="80">
        <v>2022</v>
      </c>
      <c r="F293" s="80" t="s">
        <v>568</v>
      </c>
      <c r="G293" s="174" t="s">
        <v>2137</v>
      </c>
      <c r="H293" s="80" t="s">
        <v>2138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v>
      </c>
      <c r="AR293" s="81">
        <v>0</v>
      </c>
      <c r="AS293" s="81">
        <v>0</v>
      </c>
      <c r="AT293" s="81">
        <v>0</v>
      </c>
      <c r="AU293" s="81">
        <v>0</v>
      </c>
      <c r="AV293" s="81">
        <v>0</v>
      </c>
      <c r="AW293" s="81"/>
      <c r="AX293" s="82"/>
      <c r="AY293" s="81">
        <v>5.5</v>
      </c>
      <c r="AZ293" s="81">
        <v>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2157</v>
      </c>
      <c r="B294" s="80">
        <v>256</v>
      </c>
      <c r="C294" s="80">
        <v>1</v>
      </c>
      <c r="D294" s="80">
        <v>16</v>
      </c>
      <c r="E294" s="80">
        <v>1990</v>
      </c>
      <c r="F294" s="80" t="s">
        <v>562</v>
      </c>
      <c r="G294" s="80" t="s">
        <v>2158</v>
      </c>
      <c r="H294" s="80" t="s">
        <v>2159</v>
      </c>
      <c r="I294" s="177"/>
      <c r="J294" s="81">
        <v>0</v>
      </c>
      <c r="K294" s="81">
        <v>0.17558627946659214</v>
      </c>
      <c r="L294" s="81">
        <v>0</v>
      </c>
      <c r="M294" s="81">
        <v>0.59498615673253952</v>
      </c>
      <c r="N294" s="81">
        <v>0.91347679004108262</v>
      </c>
      <c r="O294" s="81">
        <v>0.29904328486506659</v>
      </c>
      <c r="P294" s="81">
        <v>1.0501991338718886</v>
      </c>
      <c r="Q294" s="81">
        <v>3.196481392251567E-2</v>
      </c>
      <c r="R294" s="81">
        <v>0.2317527879263703</v>
      </c>
      <c r="S294" s="81">
        <v>3.2690854697079025E-2</v>
      </c>
      <c r="T294" s="82"/>
      <c r="U294" s="81">
        <v>0</v>
      </c>
      <c r="V294" s="81">
        <v>41</v>
      </c>
      <c r="W294" s="81">
        <v>0</v>
      </c>
      <c r="X294" s="81">
        <v>129</v>
      </c>
      <c r="Y294" s="81">
        <v>210</v>
      </c>
      <c r="Z294" s="81">
        <v>123</v>
      </c>
      <c r="AA294" s="81">
        <v>255</v>
      </c>
      <c r="AB294" s="81">
        <v>519</v>
      </c>
      <c r="AC294" s="81">
        <v>40140</v>
      </c>
      <c r="AD294" s="81">
        <v>3.2690854697079025E-2</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2160</v>
      </c>
      <c r="B295" s="80">
        <v>257</v>
      </c>
      <c r="C295" s="80">
        <v>2</v>
      </c>
      <c r="D295" s="80">
        <v>16</v>
      </c>
      <c r="E295" s="80">
        <v>2005</v>
      </c>
      <c r="F295" s="80" t="s">
        <v>565</v>
      </c>
      <c r="G295" s="80" t="s">
        <v>2158</v>
      </c>
      <c r="H295" s="80" t="s">
        <v>2159</v>
      </c>
      <c r="I295" s="177"/>
      <c r="J295" s="81">
        <v>0</v>
      </c>
      <c r="K295" s="81">
        <v>0.13951735531439938</v>
      </c>
      <c r="L295" s="81">
        <v>0</v>
      </c>
      <c r="M295" s="81">
        <v>1.1693775533972786</v>
      </c>
      <c r="N295" s="81">
        <v>1.0362272924319298</v>
      </c>
      <c r="O295" s="81">
        <v>0.61769110883779588</v>
      </c>
      <c r="P295" s="81">
        <v>1.800261535876251</v>
      </c>
      <c r="Q295" s="81">
        <v>3.0341123490186223E-2</v>
      </c>
      <c r="R295" s="81">
        <v>0.51751606235980663</v>
      </c>
      <c r="S295" s="81">
        <v>7.824935999999999E-2</v>
      </c>
      <c r="T295" s="82"/>
      <c r="U295" s="81">
        <v>0</v>
      </c>
      <c r="V295" s="81">
        <v>37</v>
      </c>
      <c r="W295" s="81">
        <v>0</v>
      </c>
      <c r="X295" s="81">
        <v>109</v>
      </c>
      <c r="Y295" s="81">
        <v>209</v>
      </c>
      <c r="Z295" s="81">
        <v>294</v>
      </c>
      <c r="AA295" s="81">
        <v>358</v>
      </c>
      <c r="AB295" s="81">
        <v>515</v>
      </c>
      <c r="AC295" s="81">
        <v>91512</v>
      </c>
      <c r="AD295" s="81">
        <v>7.824935999999999E-2</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2161</v>
      </c>
      <c r="B296" s="80">
        <v>258</v>
      </c>
      <c r="C296" s="80">
        <v>3</v>
      </c>
      <c r="D296" s="80">
        <v>16</v>
      </c>
      <c r="E296" s="80">
        <v>2006</v>
      </c>
      <c r="F296" s="80" t="s">
        <v>566</v>
      </c>
      <c r="G296" s="80" t="s">
        <v>2158</v>
      </c>
      <c r="H296" s="80" t="s">
        <v>2159</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2162</v>
      </c>
      <c r="B297" s="80">
        <v>259</v>
      </c>
      <c r="C297" s="80">
        <v>4</v>
      </c>
      <c r="D297" s="80">
        <v>16</v>
      </c>
      <c r="E297" s="80">
        <v>2007</v>
      </c>
      <c r="F297" s="80" t="s">
        <v>567</v>
      </c>
      <c r="G297" s="80" t="s">
        <v>2158</v>
      </c>
      <c r="H297" s="80" t="s">
        <v>2159</v>
      </c>
      <c r="I297" s="177"/>
      <c r="J297" s="81">
        <v>0</v>
      </c>
      <c r="K297" s="81">
        <v>0.20832001322695434</v>
      </c>
      <c r="L297" s="81">
        <v>0</v>
      </c>
      <c r="M297" s="81">
        <v>1.5991791478426491</v>
      </c>
      <c r="N297" s="81">
        <v>0.96855789186748287</v>
      </c>
      <c r="O297" s="81">
        <v>0.52951620335776795</v>
      </c>
      <c r="P297" s="81">
        <v>1.7923819950461124</v>
      </c>
      <c r="Q297" s="81">
        <v>3.2097525430480889E-2</v>
      </c>
      <c r="R297" s="81">
        <v>0.55006794944513504</v>
      </c>
      <c r="S297" s="81">
        <v>8.3372829999999995E-2</v>
      </c>
      <c r="T297" s="82"/>
      <c r="U297" s="81">
        <v>0</v>
      </c>
      <c r="V297" s="81">
        <v>56</v>
      </c>
      <c r="W297" s="81">
        <v>0</v>
      </c>
      <c r="X297" s="81">
        <v>207</v>
      </c>
      <c r="Y297" s="81">
        <v>220</v>
      </c>
      <c r="Z297" s="81">
        <v>262</v>
      </c>
      <c r="AA297" s="81">
        <v>351</v>
      </c>
      <c r="AB297" s="81">
        <v>516</v>
      </c>
      <c r="AC297" s="81">
        <v>100059</v>
      </c>
      <c r="AD297" s="81">
        <v>8.3372829999999995E-2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2163</v>
      </c>
      <c r="B298" s="80">
        <v>260</v>
      </c>
      <c r="C298" s="80">
        <v>5</v>
      </c>
      <c r="D298" s="80">
        <v>16</v>
      </c>
      <c r="E298" s="80">
        <v>2008</v>
      </c>
      <c r="F298" s="80" t="s">
        <v>84</v>
      </c>
      <c r="G298" s="80" t="s">
        <v>2158</v>
      </c>
      <c r="H298" s="80" t="s">
        <v>2159</v>
      </c>
      <c r="I298" s="177"/>
      <c r="J298" s="81">
        <v>0</v>
      </c>
      <c r="K298" s="81">
        <v>0.1612721747603553</v>
      </c>
      <c r="L298" s="81">
        <v>0</v>
      </c>
      <c r="M298" s="81">
        <v>1.78751387498127</v>
      </c>
      <c r="N298" s="81">
        <v>1.0515579711643057</v>
      </c>
      <c r="O298" s="81">
        <v>0.53108653868276334</v>
      </c>
      <c r="P298" s="81">
        <v>1.8209434012296895</v>
      </c>
      <c r="Q298" s="81">
        <v>3.1211427076899081E-2</v>
      </c>
      <c r="R298" s="81">
        <v>0.55364011416246617</v>
      </c>
      <c r="S298" s="81">
        <v>0</v>
      </c>
      <c r="T298" s="82"/>
      <c r="U298" s="81">
        <v>0</v>
      </c>
      <c r="V298" s="81">
        <v>56</v>
      </c>
      <c r="W298" s="81">
        <v>0</v>
      </c>
      <c r="X298" s="81">
        <v>207</v>
      </c>
      <c r="Y298" s="81">
        <v>226</v>
      </c>
      <c r="Z298" s="81">
        <v>272</v>
      </c>
      <c r="AA298" s="81">
        <v>357</v>
      </c>
      <c r="AB298" s="81">
        <v>510</v>
      </c>
      <c r="AC298" s="81">
        <v>104575</v>
      </c>
      <c r="AD298" s="81">
        <v>0</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2164</v>
      </c>
      <c r="B299" s="80">
        <v>261</v>
      </c>
      <c r="C299" s="80">
        <v>6</v>
      </c>
      <c r="D299" s="80">
        <v>16</v>
      </c>
      <c r="E299" s="80">
        <v>2009</v>
      </c>
      <c r="F299" s="80" t="s">
        <v>85</v>
      </c>
      <c r="G299" s="80" t="s">
        <v>2158</v>
      </c>
      <c r="H299" s="80" t="s">
        <v>2159</v>
      </c>
      <c r="I299" s="177"/>
      <c r="J299" s="81">
        <v>0</v>
      </c>
      <c r="K299" s="81">
        <v>0.20487153068426933</v>
      </c>
      <c r="L299" s="81">
        <v>0</v>
      </c>
      <c r="M299" s="81">
        <v>1.4625248446290178</v>
      </c>
      <c r="N299" s="81">
        <v>0.95823990764256672</v>
      </c>
      <c r="O299" s="81">
        <v>0.56574912382524267</v>
      </c>
      <c r="P299" s="81">
        <v>1.9476350963245572</v>
      </c>
      <c r="Q299" s="81">
        <v>2.9965283876080578E-2</v>
      </c>
      <c r="R299" s="81">
        <v>0.5793339929659187</v>
      </c>
      <c r="S299" s="81">
        <v>7.6386280000000001E-2</v>
      </c>
      <c r="T299" s="82"/>
      <c r="U299" s="81">
        <v>0</v>
      </c>
      <c r="V299" s="81">
        <v>71</v>
      </c>
      <c r="W299" s="81">
        <v>0</v>
      </c>
      <c r="X299" s="81">
        <v>189</v>
      </c>
      <c r="Y299" s="81">
        <v>231</v>
      </c>
      <c r="Z299" s="81">
        <v>286</v>
      </c>
      <c r="AA299" s="81">
        <v>392</v>
      </c>
      <c r="AB299" s="81">
        <v>514</v>
      </c>
      <c r="AC299" s="81">
        <v>106756</v>
      </c>
      <c r="AD299" s="81">
        <v>7.6386280000000001E-2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0.26300000000000001</v>
      </c>
      <c r="BK299" s="81">
        <v>0</v>
      </c>
      <c r="BL299" s="81">
        <v>0</v>
      </c>
      <c r="BM299" s="82"/>
      <c r="BN299" s="81">
        <v>0</v>
      </c>
      <c r="BO299" s="81">
        <v>0</v>
      </c>
      <c r="BP299" s="81">
        <v>0</v>
      </c>
      <c r="BQ299" s="81">
        <v>1</v>
      </c>
      <c r="BR299" s="81">
        <v>0</v>
      </c>
      <c r="BS299" s="81">
        <v>0</v>
      </c>
      <c r="BT299"/>
      <c r="BU299" s="80"/>
      <c r="BV299" s="80"/>
      <c r="BW299" s="80"/>
      <c r="BX299" s="80"/>
      <c r="BY299" s="80"/>
      <c r="BZ299" s="80"/>
      <c r="CA299" s="80"/>
      <c r="CB299" s="80"/>
      <c r="CC299" s="80"/>
    </row>
    <row r="300" spans="1:81">
      <c r="A300" s="80" t="s">
        <v>2165</v>
      </c>
      <c r="B300" s="80">
        <v>262</v>
      </c>
      <c r="C300" s="80">
        <v>7</v>
      </c>
      <c r="D300" s="80">
        <v>16</v>
      </c>
      <c r="E300" s="80">
        <v>2010</v>
      </c>
      <c r="F300" s="80" t="s">
        <v>86</v>
      </c>
      <c r="G300" s="80" t="s">
        <v>2158</v>
      </c>
      <c r="H300" s="80" t="s">
        <v>2159</v>
      </c>
      <c r="I300" s="177"/>
      <c r="J300" s="81">
        <v>0</v>
      </c>
      <c r="K300" s="81">
        <v>0.2172014122896879</v>
      </c>
      <c r="L300" s="81">
        <v>0</v>
      </c>
      <c r="M300" s="81">
        <v>1.5162282166450083</v>
      </c>
      <c r="N300" s="81">
        <v>1.0420442713047269</v>
      </c>
      <c r="O300" s="81">
        <v>0.55919437209894518</v>
      </c>
      <c r="P300" s="81">
        <v>2.1351048783346349</v>
      </c>
      <c r="Q300" s="81">
        <v>3.1880827356183562E-2</v>
      </c>
      <c r="R300" s="81">
        <v>0.59396925966833125</v>
      </c>
      <c r="S300" s="81">
        <v>0.10878674996000001</v>
      </c>
      <c r="T300" s="82"/>
      <c r="U300" s="81">
        <v>0</v>
      </c>
      <c r="V300" s="81">
        <v>71</v>
      </c>
      <c r="W300" s="81">
        <v>0</v>
      </c>
      <c r="X300" s="81">
        <v>189</v>
      </c>
      <c r="Y300" s="81">
        <v>238</v>
      </c>
      <c r="Z300" s="81">
        <v>284</v>
      </c>
      <c r="AA300" s="81">
        <v>419</v>
      </c>
      <c r="AB300" s="81">
        <v>524</v>
      </c>
      <c r="AC300" s="81">
        <v>103724</v>
      </c>
      <c r="AD300" s="81">
        <v>0.10878674996000001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0.27400000000000002</v>
      </c>
      <c r="BK300" s="81">
        <v>0</v>
      </c>
      <c r="BL300" s="81">
        <v>0</v>
      </c>
      <c r="BM300" s="82"/>
      <c r="BN300" s="81">
        <v>0</v>
      </c>
      <c r="BO300" s="81">
        <v>0</v>
      </c>
      <c r="BP300" s="81">
        <v>0</v>
      </c>
      <c r="BQ300" s="81">
        <v>1</v>
      </c>
      <c r="BR300" s="81">
        <v>0</v>
      </c>
      <c r="BS300" s="81">
        <v>0</v>
      </c>
      <c r="BT300"/>
      <c r="BU300" s="80">
        <v>0.27400000000000002</v>
      </c>
      <c r="BV300" s="80">
        <v>0</v>
      </c>
      <c r="BW300" s="80">
        <v>0</v>
      </c>
      <c r="BX300" s="80">
        <v>0</v>
      </c>
      <c r="BY300" s="80">
        <v>0</v>
      </c>
      <c r="BZ300" s="80">
        <v>0</v>
      </c>
      <c r="CA300" s="80">
        <v>0</v>
      </c>
      <c r="CB300" s="80">
        <v>0</v>
      </c>
      <c r="CC300" s="80">
        <v>0</v>
      </c>
    </row>
    <row r="301" spans="1:81">
      <c r="A301" s="80" t="s">
        <v>2166</v>
      </c>
      <c r="B301" s="80">
        <v>263</v>
      </c>
      <c r="C301" s="80">
        <v>8</v>
      </c>
      <c r="D301" s="80">
        <v>16</v>
      </c>
      <c r="E301" s="80">
        <v>2011</v>
      </c>
      <c r="F301" s="80" t="s">
        <v>87</v>
      </c>
      <c r="G301" s="80" t="s">
        <v>2158</v>
      </c>
      <c r="H301" s="80" t="s">
        <v>2159</v>
      </c>
      <c r="I301" s="177"/>
      <c r="J301" s="81">
        <v>0</v>
      </c>
      <c r="K301" s="81">
        <v>0.24539743498712005</v>
      </c>
      <c r="L301" s="81">
        <v>0</v>
      </c>
      <c r="M301" s="81">
        <v>1.47592593901797</v>
      </c>
      <c r="N301" s="81">
        <v>1.079043656696558</v>
      </c>
      <c r="O301" s="81">
        <v>0.55308556879350768</v>
      </c>
      <c r="P301" s="81">
        <v>2.05855831312642</v>
      </c>
      <c r="Q301" s="81">
        <v>3.7545398937534759E-2</v>
      </c>
      <c r="R301" s="81">
        <v>0.51009020612747946</v>
      </c>
      <c r="S301" s="81">
        <v>0.10998707940000001</v>
      </c>
      <c r="T301" s="82"/>
      <c r="U301" s="81">
        <v>0</v>
      </c>
      <c r="V301" s="81">
        <v>71</v>
      </c>
      <c r="W301" s="81">
        <v>0</v>
      </c>
      <c r="X301" s="81">
        <v>189</v>
      </c>
      <c r="Y301" s="81">
        <v>239</v>
      </c>
      <c r="Z301" s="81">
        <v>287</v>
      </c>
      <c r="AA301" s="81">
        <v>416</v>
      </c>
      <c r="AB301" s="81">
        <v>535</v>
      </c>
      <c r="AC301" s="81">
        <v>88929</v>
      </c>
      <c r="AD301" s="81">
        <v>0.10998707940000001</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0.252</v>
      </c>
      <c r="BK301" s="81">
        <v>0</v>
      </c>
      <c r="BL301" s="81">
        <v>0</v>
      </c>
      <c r="BM301" s="82"/>
      <c r="BN301" s="81">
        <v>0</v>
      </c>
      <c r="BO301" s="81">
        <v>0</v>
      </c>
      <c r="BP301" s="81">
        <v>0</v>
      </c>
      <c r="BQ301" s="81">
        <v>1</v>
      </c>
      <c r="BR301" s="81">
        <v>0</v>
      </c>
      <c r="BS301" s="81">
        <v>0</v>
      </c>
      <c r="BT301"/>
      <c r="BU301" s="80">
        <v>0.252</v>
      </c>
      <c r="BV301" s="80">
        <v>0</v>
      </c>
      <c r="BW301" s="80">
        <v>0</v>
      </c>
      <c r="BX301" s="80">
        <v>0</v>
      </c>
      <c r="BY301" s="80">
        <v>0</v>
      </c>
      <c r="BZ301" s="80">
        <v>0</v>
      </c>
      <c r="CA301" s="80">
        <v>0</v>
      </c>
      <c r="CB301" s="80">
        <v>0</v>
      </c>
      <c r="CC301" s="80">
        <v>0</v>
      </c>
    </row>
    <row r="302" spans="1:81">
      <c r="A302" s="80" t="s">
        <v>2167</v>
      </c>
      <c r="B302" s="80">
        <v>264</v>
      </c>
      <c r="C302" s="80">
        <v>9</v>
      </c>
      <c r="D302" s="80">
        <v>16</v>
      </c>
      <c r="E302" s="80">
        <v>2012</v>
      </c>
      <c r="F302" s="80" t="s">
        <v>88</v>
      </c>
      <c r="G302" s="80" t="s">
        <v>2158</v>
      </c>
      <c r="H302" s="80" t="s">
        <v>2159</v>
      </c>
      <c r="I302" s="177"/>
      <c r="J302" s="81">
        <v>0</v>
      </c>
      <c r="K302" s="81">
        <v>0.21718388496815649</v>
      </c>
      <c r="L302" s="81">
        <v>0</v>
      </c>
      <c r="M302" s="81">
        <v>1.5298404798218219</v>
      </c>
      <c r="N302" s="81">
        <v>0.99029963715175984</v>
      </c>
      <c r="O302" s="81">
        <v>0.56211696956449009</v>
      </c>
      <c r="P302" s="81">
        <v>2.1349666981881685</v>
      </c>
      <c r="Q302" s="81">
        <v>4.1630896228749485E-2</v>
      </c>
      <c r="R302" s="81">
        <v>0.5230231855958517</v>
      </c>
      <c r="S302" s="81">
        <v>9.289167999999999E-2</v>
      </c>
      <c r="T302" s="82"/>
      <c r="U302" s="81">
        <v>0</v>
      </c>
      <c r="V302" s="81">
        <v>71</v>
      </c>
      <c r="W302" s="81">
        <v>0</v>
      </c>
      <c r="X302" s="81">
        <v>189</v>
      </c>
      <c r="Y302" s="81">
        <v>252</v>
      </c>
      <c r="Z302" s="81">
        <v>294</v>
      </c>
      <c r="AA302" s="81">
        <v>429</v>
      </c>
      <c r="AB302" s="81">
        <v>546</v>
      </c>
      <c r="AC302" s="81">
        <v>88822</v>
      </c>
      <c r="AD302" s="81">
        <v>9.289167999999999E-2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0.25800000000000001</v>
      </c>
      <c r="BK302" s="81">
        <v>0</v>
      </c>
      <c r="BL302" s="81">
        <v>0</v>
      </c>
      <c r="BM302" s="82"/>
      <c r="BN302" s="81">
        <v>0</v>
      </c>
      <c r="BO302" s="81">
        <v>0</v>
      </c>
      <c r="BP302" s="81">
        <v>0</v>
      </c>
      <c r="BQ302" s="81">
        <v>1</v>
      </c>
      <c r="BR302" s="81">
        <v>0</v>
      </c>
      <c r="BS302" s="81">
        <v>0</v>
      </c>
      <c r="BT302"/>
      <c r="BU302" s="80">
        <v>0.25800000000000001</v>
      </c>
      <c r="BV302" s="80">
        <v>0</v>
      </c>
      <c r="BW302" s="80">
        <v>0</v>
      </c>
      <c r="BX302" s="80">
        <v>0</v>
      </c>
      <c r="BY302" s="80">
        <v>0</v>
      </c>
      <c r="BZ302" s="80">
        <v>0</v>
      </c>
      <c r="CA302" s="80">
        <v>0</v>
      </c>
      <c r="CB302" s="80">
        <v>0</v>
      </c>
      <c r="CC302" s="80">
        <v>0</v>
      </c>
    </row>
    <row r="303" spans="1:81">
      <c r="A303" s="80" t="s">
        <v>2168</v>
      </c>
      <c r="B303" s="80">
        <v>265</v>
      </c>
      <c r="C303" s="80">
        <v>10</v>
      </c>
      <c r="D303" s="80">
        <v>16</v>
      </c>
      <c r="E303" s="80">
        <v>2013</v>
      </c>
      <c r="F303" s="80" t="s">
        <v>89</v>
      </c>
      <c r="G303" s="80" t="s">
        <v>2158</v>
      </c>
      <c r="H303" s="80" t="s">
        <v>2159</v>
      </c>
      <c r="I303" s="177"/>
      <c r="J303" s="81">
        <v>0</v>
      </c>
      <c r="K303" s="81">
        <v>0.2017764646107072</v>
      </c>
      <c r="L303" s="81">
        <v>0</v>
      </c>
      <c r="M303" s="81">
        <v>1.5791151863578208</v>
      </c>
      <c r="N303" s="81">
        <v>1.0614961775394001</v>
      </c>
      <c r="O303" s="81">
        <v>0.56188533496684812</v>
      </c>
      <c r="P303" s="81">
        <v>2.2628997516391256</v>
      </c>
      <c r="Q303" s="81">
        <v>4.3164768322004339E-2</v>
      </c>
      <c r="R303" s="81">
        <v>0.6044694822641089</v>
      </c>
      <c r="S303" s="81">
        <v>7.7663538399999996E-2</v>
      </c>
      <c r="T303" s="82"/>
      <c r="U303" s="81">
        <v>0</v>
      </c>
      <c r="V303" s="81">
        <v>71</v>
      </c>
      <c r="W303" s="81">
        <v>0</v>
      </c>
      <c r="X303" s="81">
        <v>189</v>
      </c>
      <c r="Y303" s="81">
        <v>270</v>
      </c>
      <c r="Z303" s="81">
        <v>307</v>
      </c>
      <c r="AA303" s="81">
        <v>453</v>
      </c>
      <c r="AB303" s="81">
        <v>558</v>
      </c>
      <c r="AC303" s="81">
        <v>100204</v>
      </c>
      <c r="AD303" s="81">
        <v>7.7663538399999996E-2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0.28000000000000003</v>
      </c>
      <c r="BK303" s="81">
        <v>0</v>
      </c>
      <c r="BL303" s="81">
        <v>0</v>
      </c>
      <c r="BM303" s="82"/>
      <c r="BN303" s="81">
        <v>0</v>
      </c>
      <c r="BO303" s="81">
        <v>0</v>
      </c>
      <c r="BP303" s="81">
        <v>0</v>
      </c>
      <c r="BQ303" s="81">
        <v>1</v>
      </c>
      <c r="BR303" s="81">
        <v>0</v>
      </c>
      <c r="BS303" s="81">
        <v>0</v>
      </c>
      <c r="BT303"/>
      <c r="BU303" s="80">
        <v>0.28000000000000003</v>
      </c>
      <c r="BV303" s="80">
        <v>0</v>
      </c>
      <c r="BW303" s="80">
        <v>0</v>
      </c>
      <c r="BX303" s="80">
        <v>0</v>
      </c>
      <c r="BY303" s="80">
        <v>0</v>
      </c>
      <c r="BZ303" s="80">
        <v>0</v>
      </c>
      <c r="CA303" s="80">
        <v>0</v>
      </c>
      <c r="CB303" s="80">
        <v>0</v>
      </c>
      <c r="CC303" s="80">
        <v>0</v>
      </c>
    </row>
    <row r="304" spans="1:81">
      <c r="A304" s="80" t="s">
        <v>2169</v>
      </c>
      <c r="B304" s="80">
        <v>266</v>
      </c>
      <c r="C304" s="80">
        <v>11</v>
      </c>
      <c r="D304" s="80">
        <v>16</v>
      </c>
      <c r="E304" s="80">
        <v>2014</v>
      </c>
      <c r="F304" s="80" t="s">
        <v>90</v>
      </c>
      <c r="G304" s="80" t="s">
        <v>2158</v>
      </c>
      <c r="H304" s="80" t="s">
        <v>2159</v>
      </c>
      <c r="I304" s="177"/>
      <c r="J304" s="81">
        <v>0</v>
      </c>
      <c r="K304" s="81">
        <v>0.22312047922762196</v>
      </c>
      <c r="L304" s="81">
        <v>0</v>
      </c>
      <c r="M304" s="81">
        <v>1.2918678263850836</v>
      </c>
      <c r="N304" s="81">
        <v>1.1194933455281921</v>
      </c>
      <c r="O304" s="81">
        <v>0.53523506885809047</v>
      </c>
      <c r="P304" s="81">
        <v>2.3248827353037407</v>
      </c>
      <c r="Q304" s="81">
        <v>4.2899041983101911E-2</v>
      </c>
      <c r="R304" s="81">
        <v>0.65036388779099985</v>
      </c>
      <c r="S304" s="81">
        <v>8.5882682760000009E-2</v>
      </c>
      <c r="T304" s="82"/>
      <c r="U304" s="81">
        <v>0</v>
      </c>
      <c r="V304" s="81">
        <v>72</v>
      </c>
      <c r="W304" s="81">
        <v>0</v>
      </c>
      <c r="X304" s="81">
        <v>175</v>
      </c>
      <c r="Y304" s="81">
        <v>284</v>
      </c>
      <c r="Z304" s="81">
        <v>308</v>
      </c>
      <c r="AA304" s="81">
        <v>463</v>
      </c>
      <c r="AB304" s="81">
        <v>578</v>
      </c>
      <c r="AC304" s="81">
        <v>108151</v>
      </c>
      <c r="AD304" s="81">
        <v>8.5882682760000009E-2</v>
      </c>
      <c r="AE304" s="82"/>
      <c r="AF304" s="81">
        <v>0</v>
      </c>
      <c r="AG304" s="81">
        <v>140612.0245931969</v>
      </c>
      <c r="AH304" s="81">
        <v>0</v>
      </c>
      <c r="AI304" s="81">
        <v>1214616.2633249045</v>
      </c>
      <c r="AJ304" s="81">
        <v>1168326.0603804123</v>
      </c>
      <c r="AK304" s="81">
        <v>0</v>
      </c>
      <c r="AL304" s="81">
        <v>0</v>
      </c>
      <c r="AM304" s="81">
        <v>79350.76282174878</v>
      </c>
      <c r="AN304" s="81">
        <v>0</v>
      </c>
      <c r="AO304" s="81">
        <v>0</v>
      </c>
      <c r="AP304" s="82"/>
      <c r="AQ304" s="81">
        <v>0</v>
      </c>
      <c r="AR304" s="81">
        <v>0</v>
      </c>
      <c r="AS304" s="81">
        <v>0</v>
      </c>
      <c r="AT304" s="81">
        <v>0</v>
      </c>
      <c r="AU304" s="81">
        <v>0</v>
      </c>
      <c r="AV304" s="81">
        <v>0</v>
      </c>
      <c r="AW304" s="81" t="s">
        <v>564</v>
      </c>
      <c r="AX304" s="82"/>
      <c r="AY304" s="81">
        <v>0</v>
      </c>
      <c r="AZ304" s="81">
        <v>0</v>
      </c>
      <c r="BA304" s="81">
        <v>0</v>
      </c>
      <c r="BB304" s="81">
        <v>0</v>
      </c>
      <c r="BC304" s="81">
        <v>0</v>
      </c>
      <c r="BD304" s="81">
        <v>0</v>
      </c>
      <c r="BE304" s="81" t="s">
        <v>564</v>
      </c>
      <c r="BF304" s="82"/>
      <c r="BG304" s="81">
        <v>0</v>
      </c>
      <c r="BH304" s="81">
        <v>0</v>
      </c>
      <c r="BI304" s="81">
        <v>0</v>
      </c>
      <c r="BJ304" s="81">
        <v>0.248</v>
      </c>
      <c r="BK304" s="81">
        <v>0</v>
      </c>
      <c r="BL304" s="81">
        <v>0</v>
      </c>
      <c r="BM304" s="82"/>
      <c r="BN304" s="81">
        <v>0</v>
      </c>
      <c r="BO304" s="81">
        <v>0</v>
      </c>
      <c r="BP304" s="81">
        <v>0</v>
      </c>
      <c r="BQ304" s="81">
        <v>1</v>
      </c>
      <c r="BR304" s="81">
        <v>0</v>
      </c>
      <c r="BS304" s="81">
        <v>0</v>
      </c>
      <c r="BT304"/>
      <c r="BU304" s="80">
        <v>0.248</v>
      </c>
      <c r="BV304" s="80">
        <v>0</v>
      </c>
      <c r="BW304" s="80">
        <v>0</v>
      </c>
      <c r="BX304" s="80">
        <v>0</v>
      </c>
      <c r="BY304" s="80">
        <v>0</v>
      </c>
      <c r="BZ304" s="80">
        <v>0</v>
      </c>
      <c r="CA304" s="80">
        <v>0</v>
      </c>
      <c r="CB304" s="80">
        <v>0</v>
      </c>
      <c r="CC304" s="80">
        <v>0</v>
      </c>
    </row>
    <row r="305" spans="1:81">
      <c r="A305" s="80" t="s">
        <v>2170</v>
      </c>
      <c r="B305" s="80">
        <v>267</v>
      </c>
      <c r="C305" s="80">
        <v>12</v>
      </c>
      <c r="D305" s="80">
        <v>16</v>
      </c>
      <c r="E305" s="80">
        <v>2015</v>
      </c>
      <c r="F305" s="80" t="s">
        <v>91</v>
      </c>
      <c r="G305" s="80" t="s">
        <v>2158</v>
      </c>
      <c r="H305" s="80" t="s">
        <v>2159</v>
      </c>
      <c r="I305" s="177"/>
      <c r="J305" s="81">
        <v>0</v>
      </c>
      <c r="K305" s="81">
        <v>0.22190180622269409</v>
      </c>
      <c r="L305" s="81">
        <v>0</v>
      </c>
      <c r="M305" s="81">
        <v>1.16956844292518</v>
      </c>
      <c r="N305" s="81">
        <v>1.0564101630709102</v>
      </c>
      <c r="O305" s="81">
        <v>0.52840622511737589</v>
      </c>
      <c r="P305" s="81">
        <v>2.3367625838142194</v>
      </c>
      <c r="Q305" s="81">
        <v>4.2867922391730998E-2</v>
      </c>
      <c r="R305" s="81">
        <v>0.59620159829402608</v>
      </c>
      <c r="S305" s="81">
        <v>0.12009369015999996</v>
      </c>
      <c r="T305" s="82"/>
      <c r="U305" s="81">
        <v>0</v>
      </c>
      <c r="V305" s="81">
        <v>72</v>
      </c>
      <c r="W305" s="81">
        <v>0</v>
      </c>
      <c r="X305" s="81">
        <v>175</v>
      </c>
      <c r="Y305" s="81">
        <v>283</v>
      </c>
      <c r="Z305" s="81">
        <v>307</v>
      </c>
      <c r="AA305" s="81">
        <v>465</v>
      </c>
      <c r="AB305" s="81">
        <v>590</v>
      </c>
      <c r="AC305" s="81">
        <v>102131</v>
      </c>
      <c r="AD305" s="81">
        <v>0.12009369015999996</v>
      </c>
      <c r="AE305" s="82"/>
      <c r="AF305" s="81">
        <v>0</v>
      </c>
      <c r="AG305" s="81">
        <v>142114.36179971928</v>
      </c>
      <c r="AH305" s="81">
        <v>0</v>
      </c>
      <c r="AI305" s="81">
        <v>1178773.5086736993</v>
      </c>
      <c r="AJ305" s="81">
        <v>1095921.0298447476</v>
      </c>
      <c r="AK305" s="81">
        <v>0</v>
      </c>
      <c r="AL305" s="81">
        <v>0</v>
      </c>
      <c r="AM305" s="81">
        <v>80857.025043084912</v>
      </c>
      <c r="AN305" s="81">
        <v>0</v>
      </c>
      <c r="AO305" s="81">
        <v>0</v>
      </c>
      <c r="AP305" s="82"/>
      <c r="AQ305" s="81">
        <v>0</v>
      </c>
      <c r="AR305" s="81">
        <v>0</v>
      </c>
      <c r="AS305" s="81">
        <v>0</v>
      </c>
      <c r="AT305" s="81">
        <v>0</v>
      </c>
      <c r="AU305" s="81">
        <v>0</v>
      </c>
      <c r="AV305" s="81">
        <v>0</v>
      </c>
      <c r="AW305" s="81" t="s">
        <v>564</v>
      </c>
      <c r="AX305" s="82"/>
      <c r="AY305" s="81">
        <v>0</v>
      </c>
      <c r="AZ305" s="81">
        <v>0</v>
      </c>
      <c r="BA305" s="81">
        <v>0</v>
      </c>
      <c r="BB305" s="81">
        <v>0</v>
      </c>
      <c r="BC305" s="81">
        <v>0</v>
      </c>
      <c r="BD305" s="81">
        <v>0</v>
      </c>
      <c r="BE305" s="81" t="s">
        <v>564</v>
      </c>
      <c r="BF305" s="82"/>
      <c r="BG305" s="81">
        <v>0</v>
      </c>
      <c r="BH305" s="81">
        <v>0</v>
      </c>
      <c r="BI305" s="81">
        <v>0</v>
      </c>
      <c r="BJ305" s="81">
        <v>0.32600000000000001</v>
      </c>
      <c r="BK305" s="81">
        <v>0</v>
      </c>
      <c r="BL305" s="81">
        <v>0</v>
      </c>
      <c r="BM305" s="82"/>
      <c r="BN305" s="81">
        <v>0</v>
      </c>
      <c r="BO305" s="81">
        <v>0</v>
      </c>
      <c r="BP305" s="81">
        <v>0</v>
      </c>
      <c r="BQ305" s="81">
        <v>1</v>
      </c>
      <c r="BR305" s="81">
        <v>0</v>
      </c>
      <c r="BS305" s="81">
        <v>0</v>
      </c>
      <c r="BT305"/>
      <c r="BU305" s="80">
        <v>0.32600000000000001</v>
      </c>
      <c r="BV305" s="80">
        <v>0</v>
      </c>
      <c r="BW305" s="80">
        <v>0</v>
      </c>
      <c r="BX305" s="80">
        <v>0</v>
      </c>
      <c r="BY305" s="80">
        <v>0</v>
      </c>
      <c r="BZ305" s="80">
        <v>0</v>
      </c>
      <c r="CA305" s="80">
        <v>0</v>
      </c>
      <c r="CB305" s="80">
        <v>0</v>
      </c>
      <c r="CC305" s="80">
        <v>0</v>
      </c>
    </row>
    <row r="306" spans="1:81">
      <c r="A306" s="80" t="s">
        <v>2171</v>
      </c>
      <c r="B306" s="80">
        <v>268</v>
      </c>
      <c r="C306" s="80">
        <v>13</v>
      </c>
      <c r="D306" s="80">
        <v>16</v>
      </c>
      <c r="E306" s="80">
        <v>2016</v>
      </c>
      <c r="F306" s="80" t="s">
        <v>92</v>
      </c>
      <c r="G306" s="80" t="s">
        <v>2158</v>
      </c>
      <c r="H306" s="80" t="s">
        <v>2159</v>
      </c>
      <c r="I306" s="177"/>
      <c r="J306" s="81">
        <v>0</v>
      </c>
      <c r="K306" s="81">
        <v>0.21160031900557588</v>
      </c>
      <c r="L306" s="81">
        <v>0</v>
      </c>
      <c r="M306" s="81">
        <v>1.2121782527089953</v>
      </c>
      <c r="N306" s="81">
        <v>1.0515924976317865</v>
      </c>
      <c r="O306" s="81">
        <v>0.51178780203654417</v>
      </c>
      <c r="P306" s="81">
        <v>2.5556877373159379</v>
      </c>
      <c r="Q306" s="81">
        <v>4.0966576153757525E-2</v>
      </c>
      <c r="R306" s="81">
        <v>0.60056621120193554</v>
      </c>
      <c r="S306" s="81">
        <v>7.6852050000000005E-2</v>
      </c>
      <c r="T306" s="82"/>
      <c r="U306" s="81">
        <v>0</v>
      </c>
      <c r="V306" s="81">
        <v>72</v>
      </c>
      <c r="W306" s="81">
        <v>0</v>
      </c>
      <c r="X306" s="81">
        <v>175</v>
      </c>
      <c r="Y306" s="81">
        <v>283</v>
      </c>
      <c r="Z306" s="81">
        <v>301</v>
      </c>
      <c r="AA306" s="81">
        <v>526</v>
      </c>
      <c r="AB306" s="81">
        <v>580</v>
      </c>
      <c r="AC306" s="81">
        <v>102570.7972117735</v>
      </c>
      <c r="AD306" s="81">
        <v>7.6852050000000005E-2</v>
      </c>
      <c r="AE306" s="82"/>
      <c r="AF306" s="81">
        <v>0</v>
      </c>
      <c r="AG306" s="81">
        <v>123894.2015018307</v>
      </c>
      <c r="AH306" s="81">
        <v>0</v>
      </c>
      <c r="AI306" s="81">
        <v>1265394.1003181681</v>
      </c>
      <c r="AJ306" s="81">
        <v>1161094.6848462201</v>
      </c>
      <c r="AK306" s="81">
        <v>0</v>
      </c>
      <c r="AL306" s="81">
        <v>0</v>
      </c>
      <c r="AM306" s="81">
        <v>79548.320254907565</v>
      </c>
      <c r="AN306" s="81">
        <v>0</v>
      </c>
      <c r="AO306" s="81">
        <v>0</v>
      </c>
      <c r="AP306" s="82"/>
      <c r="AQ306" s="81">
        <v>0</v>
      </c>
      <c r="AR306" s="81">
        <v>0</v>
      </c>
      <c r="AS306" s="81">
        <v>0</v>
      </c>
      <c r="AT306" s="81">
        <v>0</v>
      </c>
      <c r="AU306" s="81">
        <v>0</v>
      </c>
      <c r="AV306" s="81">
        <v>0</v>
      </c>
      <c r="AW306" s="81" t="s">
        <v>564</v>
      </c>
      <c r="AX306" s="82"/>
      <c r="AY306" s="81">
        <v>0</v>
      </c>
      <c r="AZ306" s="81">
        <v>0</v>
      </c>
      <c r="BA306" s="81">
        <v>0</v>
      </c>
      <c r="BB306" s="81">
        <v>0</v>
      </c>
      <c r="BC306" s="81">
        <v>0</v>
      </c>
      <c r="BD306" s="81">
        <v>0</v>
      </c>
      <c r="BE306" s="81" t="s">
        <v>564</v>
      </c>
      <c r="BF306" s="82"/>
      <c r="BG306" s="81">
        <v>0</v>
      </c>
      <c r="BH306" s="81">
        <v>0</v>
      </c>
      <c r="BI306" s="81">
        <v>0</v>
      </c>
      <c r="BJ306" s="81">
        <v>0.30199999999999999</v>
      </c>
      <c r="BK306" s="81">
        <v>0</v>
      </c>
      <c r="BL306" s="81">
        <v>0</v>
      </c>
      <c r="BM306" s="82"/>
      <c r="BN306" s="81">
        <v>0</v>
      </c>
      <c r="BO306" s="81">
        <v>0</v>
      </c>
      <c r="BP306" s="81">
        <v>0</v>
      </c>
      <c r="BQ306" s="81">
        <v>1</v>
      </c>
      <c r="BR306" s="81">
        <v>0</v>
      </c>
      <c r="BS306" s="81">
        <v>0</v>
      </c>
      <c r="BT306"/>
      <c r="BU306" s="80">
        <v>0.30199999999999999</v>
      </c>
      <c r="BV306" s="80">
        <v>0</v>
      </c>
      <c r="BW306" s="80">
        <v>0</v>
      </c>
      <c r="BX306" s="80">
        <v>0</v>
      </c>
      <c r="BY306" s="80">
        <v>0</v>
      </c>
      <c r="BZ306" s="80">
        <v>0</v>
      </c>
      <c r="CA306" s="80">
        <v>0</v>
      </c>
      <c r="CB306" s="80">
        <v>0</v>
      </c>
      <c r="CC306" s="80">
        <v>0</v>
      </c>
    </row>
    <row r="307" spans="1:81">
      <c r="A307" s="80" t="s">
        <v>2172</v>
      </c>
      <c r="B307" s="80">
        <v>269</v>
      </c>
      <c r="C307" s="80">
        <v>14</v>
      </c>
      <c r="D307" s="80">
        <v>16</v>
      </c>
      <c r="E307" s="80">
        <v>2017</v>
      </c>
      <c r="F307" s="80" t="s">
        <v>71</v>
      </c>
      <c r="G307" s="80" t="s">
        <v>2158</v>
      </c>
      <c r="H307" s="80" t="s">
        <v>2159</v>
      </c>
      <c r="I307" s="177"/>
      <c r="J307" s="81">
        <v>0</v>
      </c>
      <c r="K307" s="81">
        <v>0.22779389738428879</v>
      </c>
      <c r="L307" s="81">
        <v>0</v>
      </c>
      <c r="M307" s="81">
        <v>1.2171793558419457</v>
      </c>
      <c r="N307" s="81">
        <v>1.0700525978018502</v>
      </c>
      <c r="O307" s="81">
        <v>0.49172881562312387</v>
      </c>
      <c r="P307" s="81">
        <v>2.5588101427655334</v>
      </c>
      <c r="Q307" s="81">
        <v>3.9067976871037226E-2</v>
      </c>
      <c r="R307" s="81">
        <v>0.53786625255618237</v>
      </c>
      <c r="S307" s="81">
        <v>8.3523938400000011E-2</v>
      </c>
      <c r="T307" s="82"/>
      <c r="U307" s="81">
        <v>0</v>
      </c>
      <c r="V307" s="81">
        <v>72</v>
      </c>
      <c r="W307" s="81">
        <v>0</v>
      </c>
      <c r="X307" s="81">
        <v>175</v>
      </c>
      <c r="Y307" s="81">
        <v>280</v>
      </c>
      <c r="Z307" s="81">
        <v>294</v>
      </c>
      <c r="AA307" s="81">
        <v>530</v>
      </c>
      <c r="AB307" s="81">
        <v>572</v>
      </c>
      <c r="AC307" s="81">
        <v>93684.999999999971</v>
      </c>
      <c r="AD307" s="81">
        <v>8.3523938400000011E-2</v>
      </c>
      <c r="AE307" s="82"/>
      <c r="AF307" s="81">
        <v>0</v>
      </c>
      <c r="AG307" s="81">
        <v>134025.97357237639</v>
      </c>
      <c r="AH307" s="81">
        <v>0</v>
      </c>
      <c r="AI307" s="81">
        <v>1297554.4688841931</v>
      </c>
      <c r="AJ307" s="81">
        <v>1173692.3425351779</v>
      </c>
      <c r="AK307" s="81">
        <v>0</v>
      </c>
      <c r="AL307" s="81">
        <v>0</v>
      </c>
      <c r="AM307" s="81">
        <v>78573.856604345434</v>
      </c>
      <c r="AN307" s="81">
        <v>0</v>
      </c>
      <c r="AO307" s="81">
        <v>0</v>
      </c>
      <c r="AP307" s="82"/>
      <c r="AQ307" s="81">
        <v>0</v>
      </c>
      <c r="AR307" s="81">
        <v>0</v>
      </c>
      <c r="AS307" s="81">
        <v>0</v>
      </c>
      <c r="AT307" s="81">
        <v>0</v>
      </c>
      <c r="AU307" s="81">
        <v>0</v>
      </c>
      <c r="AV307" s="81">
        <v>0</v>
      </c>
      <c r="AW307" s="81" t="s">
        <v>564</v>
      </c>
      <c r="AX307" s="82"/>
      <c r="AY307" s="81">
        <v>0</v>
      </c>
      <c r="AZ307" s="81">
        <v>0</v>
      </c>
      <c r="BA307" s="81">
        <v>0</v>
      </c>
      <c r="BB307" s="81">
        <v>0</v>
      </c>
      <c r="BC307" s="81">
        <v>0</v>
      </c>
      <c r="BD307" s="81">
        <v>0</v>
      </c>
      <c r="BE307" s="81" t="s">
        <v>564</v>
      </c>
      <c r="BF307" s="82"/>
      <c r="BG307" s="81">
        <v>0</v>
      </c>
      <c r="BH307" s="81">
        <v>0</v>
      </c>
      <c r="BI307" s="81">
        <v>0</v>
      </c>
      <c r="BJ307" s="81">
        <v>0.309</v>
      </c>
      <c r="BK307" s="81">
        <v>0</v>
      </c>
      <c r="BL307" s="81">
        <v>0</v>
      </c>
      <c r="BM307" s="82"/>
      <c r="BN307" s="81">
        <v>0</v>
      </c>
      <c r="BO307" s="81">
        <v>0</v>
      </c>
      <c r="BP307" s="81">
        <v>0</v>
      </c>
      <c r="BQ307" s="81">
        <v>1</v>
      </c>
      <c r="BR307" s="81">
        <v>0</v>
      </c>
      <c r="BS307" s="81">
        <v>0</v>
      </c>
      <c r="BT307"/>
      <c r="BU307" s="80">
        <v>0.309</v>
      </c>
      <c r="BV307" s="80">
        <v>0</v>
      </c>
      <c r="BW307" s="80">
        <v>0</v>
      </c>
      <c r="BX307" s="80">
        <v>0</v>
      </c>
      <c r="BY307" s="80">
        <v>0</v>
      </c>
      <c r="BZ307" s="80">
        <v>0</v>
      </c>
      <c r="CA307" s="80">
        <v>0</v>
      </c>
      <c r="CB307" s="80">
        <v>0</v>
      </c>
      <c r="CC307" s="80">
        <v>0</v>
      </c>
    </row>
    <row r="308" spans="1:81">
      <c r="A308" s="80" t="s">
        <v>2173</v>
      </c>
      <c r="B308" s="80">
        <v>270</v>
      </c>
      <c r="C308" s="80">
        <v>15</v>
      </c>
      <c r="D308" s="80">
        <v>16</v>
      </c>
      <c r="E308" s="80">
        <v>2018</v>
      </c>
      <c r="F308" s="80" t="s">
        <v>93</v>
      </c>
      <c r="G308" s="80" t="s">
        <v>2158</v>
      </c>
      <c r="H308" s="80" t="s">
        <v>2159</v>
      </c>
      <c r="I308" s="177"/>
      <c r="J308" s="81">
        <v>0</v>
      </c>
      <c r="K308" s="81">
        <v>0.21733247645253773</v>
      </c>
      <c r="L308" s="81">
        <v>0</v>
      </c>
      <c r="M308" s="81">
        <v>1.4082982092384764</v>
      </c>
      <c r="N308" s="81">
        <v>0.96753960910465875</v>
      </c>
      <c r="O308" s="81">
        <v>0.48905479828461196</v>
      </c>
      <c r="P308" s="81">
        <v>2.5237793689164048</v>
      </c>
      <c r="Q308" s="81">
        <v>3.7457322663374634E-2</v>
      </c>
      <c r="R308" s="81">
        <v>0.46827496152495623</v>
      </c>
      <c r="S308" s="81">
        <v>9.5859446000000001E-2</v>
      </c>
      <c r="T308" s="82"/>
      <c r="U308" s="81">
        <v>0</v>
      </c>
      <c r="V308" s="81">
        <v>72</v>
      </c>
      <c r="W308" s="81">
        <v>0</v>
      </c>
      <c r="X308" s="81">
        <v>175</v>
      </c>
      <c r="Y308" s="81">
        <v>282</v>
      </c>
      <c r="Z308" s="81">
        <v>298</v>
      </c>
      <c r="AA308" s="81">
        <v>528</v>
      </c>
      <c r="AB308" s="81">
        <v>591</v>
      </c>
      <c r="AC308" s="81">
        <v>81244</v>
      </c>
      <c r="AD308" s="81">
        <v>9.5859446000000001E-2</v>
      </c>
      <c r="AE308" s="82"/>
      <c r="AF308" s="81">
        <v>0</v>
      </c>
      <c r="AG308" s="81">
        <v>120014.41655192411</v>
      </c>
      <c r="AH308" s="81">
        <v>0</v>
      </c>
      <c r="AI308" s="81">
        <v>1521609.1384923949</v>
      </c>
      <c r="AJ308" s="81">
        <v>1043301.272177335</v>
      </c>
      <c r="AK308" s="81">
        <v>0</v>
      </c>
      <c r="AL308" s="81">
        <v>0</v>
      </c>
      <c r="AM308" s="81">
        <v>81351.806430584475</v>
      </c>
      <c r="AN308" s="81">
        <v>0</v>
      </c>
      <c r="AO308" s="81">
        <v>0</v>
      </c>
      <c r="AP308" s="82"/>
      <c r="AQ308" s="81">
        <v>0</v>
      </c>
      <c r="AR308" s="81">
        <v>0</v>
      </c>
      <c r="AS308" s="81">
        <v>0</v>
      </c>
      <c r="AT308" s="81">
        <v>0</v>
      </c>
      <c r="AU308" s="81">
        <v>0</v>
      </c>
      <c r="AV308" s="81">
        <v>0</v>
      </c>
      <c r="AW308" s="81" t="s">
        <v>564</v>
      </c>
      <c r="AX308" s="82"/>
      <c r="AY308" s="81">
        <v>0</v>
      </c>
      <c r="AZ308" s="81">
        <v>0</v>
      </c>
      <c r="BA308" s="81">
        <v>0</v>
      </c>
      <c r="BB308" s="81">
        <v>0</v>
      </c>
      <c r="BC308" s="81">
        <v>0</v>
      </c>
      <c r="BD308" s="81">
        <v>0</v>
      </c>
      <c r="BE308" s="81" t="s">
        <v>564</v>
      </c>
      <c r="BF308" s="82"/>
      <c r="BG308" s="81">
        <v>0</v>
      </c>
      <c r="BH308" s="81">
        <v>0</v>
      </c>
      <c r="BI308" s="81">
        <v>0</v>
      </c>
      <c r="BJ308" s="81">
        <v>0.311</v>
      </c>
      <c r="BK308" s="81">
        <v>0</v>
      </c>
      <c r="BL308" s="81">
        <v>0</v>
      </c>
      <c r="BM308" s="82"/>
      <c r="BN308" s="81">
        <v>0</v>
      </c>
      <c r="BO308" s="81">
        <v>0</v>
      </c>
      <c r="BP308" s="81">
        <v>0</v>
      </c>
      <c r="BQ308" s="81">
        <v>1</v>
      </c>
      <c r="BR308" s="81">
        <v>0</v>
      </c>
      <c r="BS308" s="81">
        <v>0</v>
      </c>
      <c r="BT308"/>
      <c r="BU308" s="80">
        <v>0.311</v>
      </c>
      <c r="BV308" s="80">
        <v>0</v>
      </c>
      <c r="BW308" s="80">
        <v>0</v>
      </c>
      <c r="BX308" s="80">
        <v>0</v>
      </c>
      <c r="BY308" s="80">
        <v>0</v>
      </c>
      <c r="BZ308" s="80">
        <v>0</v>
      </c>
      <c r="CA308" s="80">
        <v>0</v>
      </c>
      <c r="CB308" s="80">
        <v>0</v>
      </c>
      <c r="CC308" s="80">
        <v>0</v>
      </c>
    </row>
    <row r="309" spans="1:81">
      <c r="A309" s="80" t="s">
        <v>2174</v>
      </c>
      <c r="B309" s="80">
        <v>271</v>
      </c>
      <c r="C309" s="80">
        <v>16</v>
      </c>
      <c r="D309" s="80">
        <v>16</v>
      </c>
      <c r="E309" s="80">
        <v>2019</v>
      </c>
      <c r="F309" s="80" t="s">
        <v>73</v>
      </c>
      <c r="G309" s="80" t="s">
        <v>2158</v>
      </c>
      <c r="H309" s="80" t="s">
        <v>2159</v>
      </c>
      <c r="I309" s="177"/>
      <c r="J309" s="81">
        <v>0</v>
      </c>
      <c r="K309" s="81">
        <v>0.20335314018645009</v>
      </c>
      <c r="L309" s="81">
        <v>0</v>
      </c>
      <c r="M309" s="81">
        <v>1.1590472490773476</v>
      </c>
      <c r="N309" s="81">
        <v>0.98703847178654347</v>
      </c>
      <c r="O309" s="81">
        <v>0.45841627527176831</v>
      </c>
      <c r="P309" s="81">
        <v>2.2923825591168296</v>
      </c>
      <c r="Q309" s="81">
        <v>3.6346477263346284E-2</v>
      </c>
      <c r="R309" s="81">
        <v>0.48308356729174801</v>
      </c>
      <c r="S309" s="81">
        <v>8.4265267520000006E-2</v>
      </c>
      <c r="T309" s="82"/>
      <c r="U309" s="81">
        <v>0</v>
      </c>
      <c r="V309" s="81">
        <v>72</v>
      </c>
      <c r="W309" s="81">
        <v>0</v>
      </c>
      <c r="X309" s="81">
        <v>175</v>
      </c>
      <c r="Y309" s="81">
        <v>293</v>
      </c>
      <c r="Z309" s="81">
        <v>287</v>
      </c>
      <c r="AA309" s="81">
        <v>476</v>
      </c>
      <c r="AB309" s="81">
        <v>589</v>
      </c>
      <c r="AC309" s="81">
        <v>85186</v>
      </c>
      <c r="AD309" s="81">
        <v>8.4265267520000006E-2</v>
      </c>
      <c r="AE309" s="82"/>
      <c r="AF309" s="81">
        <v>0</v>
      </c>
      <c r="AG309" s="81">
        <v>116669.44786111719</v>
      </c>
      <c r="AH309" s="81">
        <v>0</v>
      </c>
      <c r="AI309" s="81">
        <v>1201458.3704558299</v>
      </c>
      <c r="AJ309" s="81">
        <v>1046588.5904017218</v>
      </c>
      <c r="AK309" s="81">
        <v>0</v>
      </c>
      <c r="AL309" s="81">
        <v>0</v>
      </c>
      <c r="AM309" s="81">
        <v>80217.366010373953</v>
      </c>
      <c r="AN309" s="81">
        <v>0</v>
      </c>
      <c r="AO309" s="81">
        <v>0</v>
      </c>
      <c r="AP309" s="82"/>
      <c r="AQ309" s="81">
        <v>0</v>
      </c>
      <c r="AR309" s="81">
        <v>0</v>
      </c>
      <c r="AS309" s="81">
        <v>0</v>
      </c>
      <c r="AT309" s="81">
        <v>0</v>
      </c>
      <c r="AU309" s="81">
        <v>0</v>
      </c>
      <c r="AV309" s="81">
        <v>0</v>
      </c>
      <c r="AW309" s="81" t="s">
        <v>564</v>
      </c>
      <c r="AX309" s="82"/>
      <c r="AY309" s="81">
        <v>0</v>
      </c>
      <c r="AZ309" s="81">
        <v>0</v>
      </c>
      <c r="BA309" s="81">
        <v>0</v>
      </c>
      <c r="BB309" s="81">
        <v>0</v>
      </c>
      <c r="BC309" s="81">
        <v>0</v>
      </c>
      <c r="BD309" s="81">
        <v>0</v>
      </c>
      <c r="BE309" s="81" t="s">
        <v>564</v>
      </c>
      <c r="BF309" s="82"/>
      <c r="BG309" s="81">
        <v>0</v>
      </c>
      <c r="BH309" s="81">
        <v>0</v>
      </c>
      <c r="BI309" s="81">
        <v>0</v>
      </c>
      <c r="BJ309" s="81">
        <v>0.311</v>
      </c>
      <c r="BK309" s="81">
        <v>0</v>
      </c>
      <c r="BL309" s="81">
        <v>0</v>
      </c>
      <c r="BM309" s="82"/>
      <c r="BN309" s="81">
        <v>0</v>
      </c>
      <c r="BO309" s="81">
        <v>0</v>
      </c>
      <c r="BP309" s="81">
        <v>0</v>
      </c>
      <c r="BQ309" s="81">
        <v>1</v>
      </c>
      <c r="BR309" s="81">
        <v>0</v>
      </c>
      <c r="BS309" s="81">
        <v>0</v>
      </c>
      <c r="BT309"/>
      <c r="BU309" s="80">
        <v>0.311</v>
      </c>
      <c r="BV309" s="80">
        <v>0</v>
      </c>
      <c r="BW309" s="80">
        <v>0</v>
      </c>
      <c r="BX309" s="80">
        <v>0</v>
      </c>
      <c r="BY309" s="80">
        <v>0</v>
      </c>
      <c r="BZ309" s="80">
        <v>0</v>
      </c>
      <c r="CA309" s="80">
        <v>0</v>
      </c>
      <c r="CB309" s="80">
        <v>0</v>
      </c>
      <c r="CC309" s="80">
        <v>0</v>
      </c>
    </row>
    <row r="310" spans="1:81">
      <c r="A310" s="80" t="s">
        <v>2175</v>
      </c>
      <c r="B310" s="80">
        <v>272</v>
      </c>
      <c r="C310" s="80">
        <v>17</v>
      </c>
      <c r="D310" s="80">
        <v>16</v>
      </c>
      <c r="E310" s="80">
        <v>2020</v>
      </c>
      <c r="F310" s="80" t="s">
        <v>218</v>
      </c>
      <c r="G310" s="80" t="s">
        <v>2158</v>
      </c>
      <c r="H310" s="80" t="s">
        <v>2159</v>
      </c>
      <c r="I310" s="177"/>
      <c r="J310" s="81">
        <v>0</v>
      </c>
      <c r="K310" s="81">
        <v>0.17946200462389286</v>
      </c>
      <c r="L310" s="81">
        <v>0.31753036894452602</v>
      </c>
      <c r="M310" s="81">
        <v>1.2949198222120581</v>
      </c>
      <c r="N310" s="81">
        <v>0.91714253709423654</v>
      </c>
      <c r="O310" s="81">
        <v>0.39044205269072457</v>
      </c>
      <c r="P310" s="81">
        <v>2.3049447341739335</v>
      </c>
      <c r="Q310" s="81">
        <v>3.3432117986596295E-2</v>
      </c>
      <c r="R310" s="81">
        <v>0.48525887573999499</v>
      </c>
      <c r="S310" s="81">
        <v>5.2632009999999993E-2</v>
      </c>
      <c r="T310" s="82"/>
      <c r="U310" s="81">
        <v>0</v>
      </c>
      <c r="V310" s="81">
        <v>75</v>
      </c>
      <c r="W310" s="81">
        <v>8</v>
      </c>
      <c r="X310" s="81">
        <v>253</v>
      </c>
      <c r="Y310" s="81">
        <v>292</v>
      </c>
      <c r="Z310" s="81">
        <v>279</v>
      </c>
      <c r="AA310" s="81">
        <v>520</v>
      </c>
      <c r="AB310" s="81">
        <v>567</v>
      </c>
      <c r="AC310" s="81">
        <v>86016</v>
      </c>
      <c r="AD310" s="81">
        <v>5.2632009999999993E-2</v>
      </c>
      <c r="AE310" s="82"/>
      <c r="AF310" s="81">
        <v>0</v>
      </c>
      <c r="AG310" s="81">
        <v>102698.05133411176</v>
      </c>
      <c r="AH310" s="81">
        <v>79605.642709662803</v>
      </c>
      <c r="AI310" s="81">
        <v>1454395.6547818484</v>
      </c>
      <c r="AJ310" s="81">
        <v>1089526.4615964154</v>
      </c>
      <c r="AK310" s="81"/>
      <c r="AL310" s="81"/>
      <c r="AM310" s="81">
        <v>73999.799501388989</v>
      </c>
      <c r="AN310" s="81"/>
      <c r="AO310" s="81"/>
      <c r="AP310" s="82"/>
      <c r="AQ310" s="81">
        <v>0</v>
      </c>
      <c r="AR310" s="81">
        <v>0</v>
      </c>
      <c r="AS310" s="81">
        <v>0</v>
      </c>
      <c r="AT310" s="81">
        <v>0</v>
      </c>
      <c r="AU310" s="81">
        <v>0</v>
      </c>
      <c r="AV310" s="81">
        <v>0</v>
      </c>
      <c r="AW310" s="81">
        <v>0</v>
      </c>
      <c r="AX310" s="82"/>
      <c r="AY310" s="81">
        <v>0</v>
      </c>
      <c r="AZ310" s="81">
        <v>0</v>
      </c>
      <c r="BA310" s="81">
        <v>0</v>
      </c>
      <c r="BB310" s="81">
        <v>0</v>
      </c>
      <c r="BC310" s="81">
        <v>0</v>
      </c>
      <c r="BD310" s="81">
        <v>0</v>
      </c>
      <c r="BE310" s="81">
        <v>0</v>
      </c>
      <c r="BF310" s="82"/>
      <c r="BG310" s="81">
        <v>0</v>
      </c>
      <c r="BH310" s="81">
        <v>0</v>
      </c>
      <c r="BI310" s="81">
        <v>0</v>
      </c>
      <c r="BJ310" s="81">
        <v>0.27600000000000002</v>
      </c>
      <c r="BK310" s="81">
        <v>0</v>
      </c>
      <c r="BL310" s="81">
        <v>0</v>
      </c>
      <c r="BM310" s="82"/>
      <c r="BN310" s="81">
        <v>0</v>
      </c>
      <c r="BO310" s="81">
        <v>0</v>
      </c>
      <c r="BP310" s="81">
        <v>0</v>
      </c>
      <c r="BQ310" s="81">
        <v>1</v>
      </c>
      <c r="BR310" s="81">
        <v>0</v>
      </c>
      <c r="BS310" s="81">
        <v>0</v>
      </c>
      <c r="BT310"/>
      <c r="BU310" s="80">
        <v>0.27600000000000002</v>
      </c>
      <c r="BV310" s="80">
        <v>0</v>
      </c>
      <c r="BW310" s="80">
        <v>0</v>
      </c>
      <c r="BX310" s="80">
        <v>0</v>
      </c>
      <c r="BY310" s="80">
        <v>0</v>
      </c>
      <c r="BZ310" s="80">
        <v>0</v>
      </c>
      <c r="CA310" s="80">
        <v>0</v>
      </c>
      <c r="CB310" s="80">
        <v>0</v>
      </c>
      <c r="CC310" s="80">
        <v>0</v>
      </c>
    </row>
    <row r="311" spans="1:81">
      <c r="A311" s="80" t="s">
        <v>2176</v>
      </c>
      <c r="B311" s="80">
        <v>272</v>
      </c>
      <c r="C311" s="80">
        <v>18</v>
      </c>
      <c r="D311" s="80">
        <v>16</v>
      </c>
      <c r="E311" s="80">
        <v>2021</v>
      </c>
      <c r="F311" s="80" t="s">
        <v>75</v>
      </c>
      <c r="G311" s="174" t="s">
        <v>2158</v>
      </c>
      <c r="H311" s="80" t="s">
        <v>2159</v>
      </c>
      <c r="I311" s="177"/>
      <c r="J311" s="81">
        <v>0</v>
      </c>
      <c r="K311" s="81">
        <v>0.19004510332364169</v>
      </c>
      <c r="L311" s="81">
        <v>0.34228896957509436</v>
      </c>
      <c r="M311" s="81">
        <v>1.3939784254278307</v>
      </c>
      <c r="N311" s="81">
        <v>0.90679444602651427</v>
      </c>
      <c r="O311" s="81">
        <v>0.38462216500718538</v>
      </c>
      <c r="P311" s="81">
        <v>2.3317347507434558</v>
      </c>
      <c r="Q311" s="81">
        <v>3.3475305850956129E-2</v>
      </c>
      <c r="R311" s="81">
        <v>0.47194069170638364</v>
      </c>
      <c r="S311" s="81">
        <v>5.6434011919999999E-2</v>
      </c>
      <c r="T311" s="82"/>
      <c r="U311" s="81">
        <v>0</v>
      </c>
      <c r="V311" s="81">
        <v>75</v>
      </c>
      <c r="W311" s="81">
        <v>8</v>
      </c>
      <c r="X311" s="81">
        <v>253</v>
      </c>
      <c r="Y311" s="81">
        <v>292</v>
      </c>
      <c r="Z311" s="81">
        <v>283</v>
      </c>
      <c r="AA311" s="81">
        <v>513</v>
      </c>
      <c r="AB311" s="81">
        <v>561</v>
      </c>
      <c r="AC311" s="81">
        <v>81083.999999999985</v>
      </c>
      <c r="AD311" s="81">
        <v>5.6434011919999999E-2</v>
      </c>
      <c r="AE311" s="82"/>
      <c r="AF311" s="81">
        <v>0</v>
      </c>
      <c r="AG311" s="81">
        <v>110057.18435894404</v>
      </c>
      <c r="AH311" s="81">
        <v>84171.454734131941</v>
      </c>
      <c r="AI311" s="81">
        <v>1593601.5918994336</v>
      </c>
      <c r="AJ311" s="81">
        <v>1080586.9240302518</v>
      </c>
      <c r="AK311" s="81">
        <v>0</v>
      </c>
      <c r="AL311" s="81">
        <v>0</v>
      </c>
      <c r="AM311" s="81">
        <v>73639.041060177435</v>
      </c>
      <c r="AN311" s="81">
        <v>0</v>
      </c>
      <c r="AO311" s="81">
        <v>0</v>
      </c>
      <c r="AP311" s="82"/>
      <c r="AQ311" s="81">
        <v>0</v>
      </c>
      <c r="AR311" s="81">
        <v>0</v>
      </c>
      <c r="AS311" s="81">
        <v>0</v>
      </c>
      <c r="AT311" s="81">
        <v>0</v>
      </c>
      <c r="AU311" s="81">
        <v>0</v>
      </c>
      <c r="AV311" s="81">
        <v>0</v>
      </c>
      <c r="AW311" s="81"/>
      <c r="AX311" s="82"/>
      <c r="AY311" s="81">
        <v>0</v>
      </c>
      <c r="AZ311" s="81">
        <v>0</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2177</v>
      </c>
      <c r="B312" s="80">
        <v>272</v>
      </c>
      <c r="C312" s="80">
        <v>19</v>
      </c>
      <c r="D312" s="80">
        <v>16</v>
      </c>
      <c r="E312" s="80">
        <v>2022</v>
      </c>
      <c r="F312" s="80" t="s">
        <v>568</v>
      </c>
      <c r="G312" s="174" t="s">
        <v>2158</v>
      </c>
      <c r="H312" s="80" t="s">
        <v>2159</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0</v>
      </c>
      <c r="AR312" s="81">
        <v>0</v>
      </c>
      <c r="AS312" s="81">
        <v>0</v>
      </c>
      <c r="AT312" s="81">
        <v>0</v>
      </c>
      <c r="AU312" s="81">
        <v>0</v>
      </c>
      <c r="AV312" s="81">
        <v>0</v>
      </c>
      <c r="AW312" s="81"/>
      <c r="AX312" s="82"/>
      <c r="AY312" s="81">
        <v>0</v>
      </c>
      <c r="AZ312" s="81">
        <v>0</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2178</v>
      </c>
      <c r="B313" s="80">
        <v>273</v>
      </c>
      <c r="C313" s="80">
        <v>1</v>
      </c>
      <c r="D313" s="80">
        <v>17</v>
      </c>
      <c r="E313" s="80">
        <v>1990</v>
      </c>
      <c r="F313" s="80" t="s">
        <v>562</v>
      </c>
      <c r="G313" s="80" t="s">
        <v>2179</v>
      </c>
      <c r="H313" s="80" t="s">
        <v>2180</v>
      </c>
      <c r="I313" s="177"/>
      <c r="J313" s="81">
        <v>0.40091368625190299</v>
      </c>
      <c r="K313" s="81">
        <v>0.32297727531802656</v>
      </c>
      <c r="L313" s="81">
        <v>0.37013161323170035</v>
      </c>
      <c r="M313" s="81">
        <v>0.60736607846520496</v>
      </c>
      <c r="N313" s="81">
        <v>1.3508486359317438</v>
      </c>
      <c r="O313" s="81">
        <v>0.5421679067065841</v>
      </c>
      <c r="P313" s="81">
        <v>1.0790281297036659</v>
      </c>
      <c r="Q313" s="81">
        <v>6.3868038608186406E-2</v>
      </c>
      <c r="R313" s="81">
        <v>0</v>
      </c>
      <c r="S313" s="81">
        <v>5.524192756803905E-2</v>
      </c>
      <c r="T313" s="82"/>
      <c r="U313" s="81">
        <v>104045</v>
      </c>
      <c r="V313" s="81">
        <v>95</v>
      </c>
      <c r="W313" s="81">
        <v>5</v>
      </c>
      <c r="X313" s="81">
        <v>223</v>
      </c>
      <c r="Y313" s="81">
        <v>397</v>
      </c>
      <c r="Z313" s="81">
        <v>223</v>
      </c>
      <c r="AA313" s="81">
        <v>262</v>
      </c>
      <c r="AB313" s="81">
        <v>1037</v>
      </c>
      <c r="AC313" s="81">
        <v>0</v>
      </c>
      <c r="AD313" s="81">
        <v>5.524192756803905E-2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2181</v>
      </c>
      <c r="B314" s="80">
        <v>274</v>
      </c>
      <c r="C314" s="80">
        <v>2</v>
      </c>
      <c r="D314" s="80">
        <v>17</v>
      </c>
      <c r="E314" s="80">
        <v>2005</v>
      </c>
      <c r="F314" s="80" t="s">
        <v>565</v>
      </c>
      <c r="G314" s="80" t="s">
        <v>2179</v>
      </c>
      <c r="H314" s="80" t="s">
        <v>2180</v>
      </c>
      <c r="I314" s="177"/>
      <c r="J314" s="81">
        <v>0</v>
      </c>
      <c r="K314" s="81">
        <v>0.12369889376312726</v>
      </c>
      <c r="L314" s="81">
        <v>0</v>
      </c>
      <c r="M314" s="81">
        <v>0.80448158585267748</v>
      </c>
      <c r="N314" s="81">
        <v>1.3560729467401316</v>
      </c>
      <c r="O314" s="81">
        <v>0.68912477448570431</v>
      </c>
      <c r="P314" s="81">
        <v>1.3828824647094107</v>
      </c>
      <c r="Q314" s="81">
        <v>4.8310138372723695E-2</v>
      </c>
      <c r="R314" s="81">
        <v>0</v>
      </c>
      <c r="S314" s="81">
        <v>0</v>
      </c>
      <c r="T314" s="82"/>
      <c r="U314" s="81">
        <v>0</v>
      </c>
      <c r="V314" s="81">
        <v>51</v>
      </c>
      <c r="W314" s="81">
        <v>0</v>
      </c>
      <c r="X314" s="81">
        <v>162</v>
      </c>
      <c r="Y314" s="81">
        <v>364</v>
      </c>
      <c r="Z314" s="81">
        <v>328</v>
      </c>
      <c r="AA314" s="81">
        <v>275</v>
      </c>
      <c r="AB314" s="81">
        <v>820</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2182</v>
      </c>
      <c r="B315" s="80">
        <v>275</v>
      </c>
      <c r="C315" s="80">
        <v>3</v>
      </c>
      <c r="D315" s="80">
        <v>17</v>
      </c>
      <c r="E315" s="80">
        <v>2006</v>
      </c>
      <c r="F315" s="80" t="s">
        <v>566</v>
      </c>
      <c r="G315" s="80" t="s">
        <v>2179</v>
      </c>
      <c r="H315" s="80" t="s">
        <v>2180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2183</v>
      </c>
      <c r="B316" s="80">
        <v>276</v>
      </c>
      <c r="C316" s="80">
        <v>4</v>
      </c>
      <c r="D316" s="80">
        <v>17</v>
      </c>
      <c r="E316" s="80">
        <v>2007</v>
      </c>
      <c r="F316" s="80" t="s">
        <v>567</v>
      </c>
      <c r="G316" s="80" t="s">
        <v>2179</v>
      </c>
      <c r="H316" s="80" t="s">
        <v>2180</v>
      </c>
      <c r="I316" s="177"/>
      <c r="J316" s="81">
        <v>0</v>
      </c>
      <c r="K316" s="81">
        <v>8.0927752166521413E-2</v>
      </c>
      <c r="L316" s="81">
        <v>0</v>
      </c>
      <c r="M316" s="81">
        <v>1.1715715032077523</v>
      </c>
      <c r="N316" s="81">
        <v>1.3267253520548452</v>
      </c>
      <c r="O316" s="81">
        <v>0.65886367288027625</v>
      </c>
      <c r="P316" s="81">
        <v>1.3327968681112117</v>
      </c>
      <c r="Q316" s="81">
        <v>4.7835265612480242E-2</v>
      </c>
      <c r="R316" s="81">
        <v>0</v>
      </c>
      <c r="S316" s="81">
        <v>0</v>
      </c>
      <c r="T316" s="82"/>
      <c r="U316" s="81">
        <v>0</v>
      </c>
      <c r="V316" s="81">
        <v>29</v>
      </c>
      <c r="W316" s="81">
        <v>0</v>
      </c>
      <c r="X316" s="81">
        <v>287</v>
      </c>
      <c r="Y316" s="81">
        <v>342</v>
      </c>
      <c r="Z316" s="81">
        <v>326</v>
      </c>
      <c r="AA316" s="81">
        <v>261</v>
      </c>
      <c r="AB316" s="81">
        <v>769</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2184</v>
      </c>
      <c r="B317" s="80">
        <v>277</v>
      </c>
      <c r="C317" s="80">
        <v>5</v>
      </c>
      <c r="D317" s="80">
        <v>17</v>
      </c>
      <c r="E317" s="80">
        <v>2008</v>
      </c>
      <c r="F317" s="80" t="s">
        <v>84</v>
      </c>
      <c r="G317" s="80" t="s">
        <v>2179</v>
      </c>
      <c r="H317" s="80" t="s">
        <v>2180</v>
      </c>
      <c r="I317" s="177"/>
      <c r="J317" s="81">
        <v>0</v>
      </c>
      <c r="K317" s="81">
        <v>6.1950853025702211E-2</v>
      </c>
      <c r="L317" s="81">
        <v>0</v>
      </c>
      <c r="M317" s="81">
        <v>1.4101423951327221</v>
      </c>
      <c r="N317" s="81">
        <v>1.2528717638142353</v>
      </c>
      <c r="O317" s="81">
        <v>0.62285516852868195</v>
      </c>
      <c r="P317" s="81">
        <v>1.2904724944288837</v>
      </c>
      <c r="Q317" s="81">
        <v>4.5225969823192977E-2</v>
      </c>
      <c r="R317" s="81">
        <v>0</v>
      </c>
      <c r="S317" s="81">
        <v>0</v>
      </c>
      <c r="T317" s="82"/>
      <c r="U317" s="81">
        <v>0</v>
      </c>
      <c r="V317" s="81">
        <v>29</v>
      </c>
      <c r="W317" s="81">
        <v>0</v>
      </c>
      <c r="X317" s="81">
        <v>287</v>
      </c>
      <c r="Y317" s="81">
        <v>335</v>
      </c>
      <c r="Z317" s="81">
        <v>319</v>
      </c>
      <c r="AA317" s="81">
        <v>253</v>
      </c>
      <c r="AB317" s="81">
        <v>739</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2185</v>
      </c>
      <c r="B318" s="80">
        <v>278</v>
      </c>
      <c r="C318" s="80">
        <v>6</v>
      </c>
      <c r="D318" s="80">
        <v>17</v>
      </c>
      <c r="E318" s="80">
        <v>2009</v>
      </c>
      <c r="F318" s="80" t="s">
        <v>85</v>
      </c>
      <c r="G318" s="80" t="s">
        <v>2179</v>
      </c>
      <c r="H318" s="80" t="s">
        <v>2180</v>
      </c>
      <c r="I318" s="177"/>
      <c r="J318" s="81">
        <v>0</v>
      </c>
      <c r="K318" s="81">
        <v>6.2370882129337717E-2</v>
      </c>
      <c r="L318" s="81">
        <v>0.41328564350930025</v>
      </c>
      <c r="M318" s="81">
        <v>1.1623202810360334</v>
      </c>
      <c r="N318" s="81">
        <v>1.0914061753664184</v>
      </c>
      <c r="O318" s="81">
        <v>0.62904972509240265</v>
      </c>
      <c r="P318" s="81">
        <v>1.2222403920812273</v>
      </c>
      <c r="Q318" s="81">
        <v>4.1275138101682977E-2</v>
      </c>
      <c r="R318" s="81">
        <v>0</v>
      </c>
      <c r="S318" s="81">
        <v>0</v>
      </c>
      <c r="T318" s="82"/>
      <c r="U318" s="81">
        <v>0</v>
      </c>
      <c r="V318" s="81">
        <v>29</v>
      </c>
      <c r="W318" s="81">
        <v>12</v>
      </c>
      <c r="X318" s="81">
        <v>246</v>
      </c>
      <c r="Y318" s="81">
        <v>324</v>
      </c>
      <c r="Z318" s="81">
        <v>318</v>
      </c>
      <c r="AA318" s="81">
        <v>246</v>
      </c>
      <c r="AB318" s="81">
        <v>708</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2186</v>
      </c>
      <c r="B319" s="80">
        <v>279</v>
      </c>
      <c r="C319" s="80">
        <v>7</v>
      </c>
      <c r="D319" s="80">
        <v>17</v>
      </c>
      <c r="E319" s="80">
        <v>2010</v>
      </c>
      <c r="F319" s="80" t="s">
        <v>86</v>
      </c>
      <c r="G319" s="80" t="s">
        <v>2179</v>
      </c>
      <c r="H319" s="80" t="s">
        <v>2180</v>
      </c>
      <c r="I319" s="177"/>
      <c r="J319" s="81">
        <v>0</v>
      </c>
      <c r="K319" s="81">
        <v>6.5448113383031373E-2</v>
      </c>
      <c r="L319" s="81">
        <v>0.38929650237976154</v>
      </c>
      <c r="M319" s="81">
        <v>1.2035638391581787</v>
      </c>
      <c r="N319" s="81">
        <v>1.0718931893803016</v>
      </c>
      <c r="O319" s="81">
        <v>0.63598514854915245</v>
      </c>
      <c r="P319" s="81">
        <v>1.2076846209195906</v>
      </c>
      <c r="Q319" s="81">
        <v>4.2041320044127556E-2</v>
      </c>
      <c r="R319" s="81">
        <v>0</v>
      </c>
      <c r="S319" s="81">
        <v>0</v>
      </c>
      <c r="T319" s="82"/>
      <c r="U319" s="81">
        <v>0</v>
      </c>
      <c r="V319" s="81">
        <v>29</v>
      </c>
      <c r="W319" s="81">
        <v>12</v>
      </c>
      <c r="X319" s="81">
        <v>246</v>
      </c>
      <c r="Y319" s="81">
        <v>327</v>
      </c>
      <c r="Z319" s="81">
        <v>323</v>
      </c>
      <c r="AA319" s="81">
        <v>237</v>
      </c>
      <c r="AB319" s="81">
        <v>691</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2187</v>
      </c>
      <c r="B320" s="80">
        <v>280</v>
      </c>
      <c r="C320" s="80">
        <v>8</v>
      </c>
      <c r="D320" s="80">
        <v>17</v>
      </c>
      <c r="E320" s="80">
        <v>2011</v>
      </c>
      <c r="F320" s="80" t="s">
        <v>87</v>
      </c>
      <c r="G320" s="80" t="s">
        <v>2179</v>
      </c>
      <c r="H320" s="80" t="s">
        <v>2180</v>
      </c>
      <c r="I320" s="177"/>
      <c r="J320" s="81">
        <v>0</v>
      </c>
      <c r="K320" s="81">
        <v>7.5564490920738428E-2</v>
      </c>
      <c r="L320" s="81">
        <v>0.40812540046658935</v>
      </c>
      <c r="M320" s="81">
        <v>1.3698221425691481</v>
      </c>
      <c r="N320" s="81">
        <v>1.2141130623050662</v>
      </c>
      <c r="O320" s="81">
        <v>0.61668077356767415</v>
      </c>
      <c r="P320" s="81">
        <v>1.202475168484904</v>
      </c>
      <c r="Q320" s="81">
        <v>4.6247510093150292E-2</v>
      </c>
      <c r="R320" s="81">
        <v>0</v>
      </c>
      <c r="S320" s="81">
        <v>0</v>
      </c>
      <c r="T320" s="82"/>
      <c r="U320" s="81">
        <v>0</v>
      </c>
      <c r="V320" s="81">
        <v>29</v>
      </c>
      <c r="W320" s="81">
        <v>12</v>
      </c>
      <c r="X320" s="81">
        <v>246</v>
      </c>
      <c r="Y320" s="81">
        <v>320</v>
      </c>
      <c r="Z320" s="81">
        <v>320</v>
      </c>
      <c r="AA320" s="81">
        <v>243</v>
      </c>
      <c r="AB320" s="81">
        <v>659</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2188</v>
      </c>
      <c r="B321" s="80">
        <v>281</v>
      </c>
      <c r="C321" s="80">
        <v>9</v>
      </c>
      <c r="D321" s="80">
        <v>17</v>
      </c>
      <c r="E321" s="80">
        <v>2012</v>
      </c>
      <c r="F321" s="80" t="s">
        <v>88</v>
      </c>
      <c r="G321" s="80" t="s">
        <v>2179</v>
      </c>
      <c r="H321" s="80" t="s">
        <v>2180</v>
      </c>
      <c r="I321" s="177"/>
      <c r="J321" s="81">
        <v>0</v>
      </c>
      <c r="K321" s="81">
        <v>7.2344667288261763E-2</v>
      </c>
      <c r="L321" s="81">
        <v>0.40214351762636941</v>
      </c>
      <c r="M321" s="81">
        <v>1.3478405555961785</v>
      </c>
      <c r="N321" s="81">
        <v>1.352148281736389</v>
      </c>
      <c r="O321" s="81">
        <v>0.59270836926867998</v>
      </c>
      <c r="P321" s="81">
        <v>1.2192700257717979</v>
      </c>
      <c r="Q321" s="81">
        <v>4.8188143620090981E-2</v>
      </c>
      <c r="R321" s="81">
        <v>0</v>
      </c>
      <c r="S321" s="81">
        <v>0</v>
      </c>
      <c r="T321" s="82"/>
      <c r="U321" s="81">
        <v>0</v>
      </c>
      <c r="V321" s="81">
        <v>29</v>
      </c>
      <c r="W321" s="81">
        <v>12</v>
      </c>
      <c r="X321" s="81">
        <v>246</v>
      </c>
      <c r="Y321" s="81">
        <v>312</v>
      </c>
      <c r="Z321" s="81">
        <v>310</v>
      </c>
      <c r="AA321" s="81">
        <v>245</v>
      </c>
      <c r="AB321" s="81">
        <v>632</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2189</v>
      </c>
      <c r="B322" s="80">
        <v>282</v>
      </c>
      <c r="C322" s="80">
        <v>10</v>
      </c>
      <c r="D322" s="80">
        <v>17</v>
      </c>
      <c r="E322" s="80">
        <v>2013</v>
      </c>
      <c r="F322" s="80" t="s">
        <v>89</v>
      </c>
      <c r="G322" s="80" t="s">
        <v>2179</v>
      </c>
      <c r="H322" s="80" t="s">
        <v>2180</v>
      </c>
      <c r="I322" s="177"/>
      <c r="J322" s="81">
        <v>0</v>
      </c>
      <c r="K322" s="81">
        <v>7.0840058186172492E-2</v>
      </c>
      <c r="L322" s="81">
        <v>0.33009166603060996</v>
      </c>
      <c r="M322" s="81">
        <v>1.3937164723905495</v>
      </c>
      <c r="N322" s="81">
        <v>1.2463343059137382</v>
      </c>
      <c r="O322" s="81">
        <v>0.58018778887456313</v>
      </c>
      <c r="P322" s="81">
        <v>1.1988872856366226</v>
      </c>
      <c r="Q322" s="81">
        <v>4.8347634769270093E-2</v>
      </c>
      <c r="R322" s="81">
        <v>0</v>
      </c>
      <c r="S322" s="81">
        <v>0</v>
      </c>
      <c r="T322" s="82"/>
      <c r="U322" s="81">
        <v>0</v>
      </c>
      <c r="V322" s="81">
        <v>29</v>
      </c>
      <c r="W322" s="81">
        <v>12</v>
      </c>
      <c r="X322" s="81">
        <v>246</v>
      </c>
      <c r="Y322" s="81">
        <v>314</v>
      </c>
      <c r="Z322" s="81">
        <v>317</v>
      </c>
      <c r="AA322" s="81">
        <v>240</v>
      </c>
      <c r="AB322" s="81">
        <v>625</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2190</v>
      </c>
      <c r="B323" s="80">
        <v>283</v>
      </c>
      <c r="C323" s="80">
        <v>11</v>
      </c>
      <c r="D323" s="80">
        <v>17</v>
      </c>
      <c r="E323" s="80">
        <v>2014</v>
      </c>
      <c r="F323" s="80" t="s">
        <v>90</v>
      </c>
      <c r="G323" s="80" t="s">
        <v>2179</v>
      </c>
      <c r="H323" s="80" t="s">
        <v>2180</v>
      </c>
      <c r="I323" s="177"/>
      <c r="J323" s="81">
        <v>0</v>
      </c>
      <c r="K323" s="81">
        <v>3.9738499073646627E-2</v>
      </c>
      <c r="L323" s="81">
        <v>0.65837363396518822</v>
      </c>
      <c r="M323" s="81">
        <v>1.0249552836004887</v>
      </c>
      <c r="N323" s="81">
        <v>1.0527638317890724</v>
      </c>
      <c r="O323" s="81">
        <v>0.54392394984604631</v>
      </c>
      <c r="P323" s="81">
        <v>1.2503149051633509</v>
      </c>
      <c r="Q323" s="81">
        <v>4.4680317082746272E-2</v>
      </c>
      <c r="R323" s="81">
        <v>0</v>
      </c>
      <c r="S323" s="81">
        <v>0</v>
      </c>
      <c r="T323" s="82"/>
      <c r="U323" s="81">
        <v>0</v>
      </c>
      <c r="V323" s="81">
        <v>15</v>
      </c>
      <c r="W323" s="81">
        <v>23</v>
      </c>
      <c r="X323" s="81">
        <v>188</v>
      </c>
      <c r="Y323" s="81">
        <v>312</v>
      </c>
      <c r="Z323" s="81">
        <v>313</v>
      </c>
      <c r="AA323" s="81">
        <v>249</v>
      </c>
      <c r="AB323" s="81">
        <v>602</v>
      </c>
      <c r="AC323" s="81">
        <v>0</v>
      </c>
      <c r="AD323" s="81">
        <v>0</v>
      </c>
      <c r="AE323" s="82"/>
      <c r="AF323" s="81">
        <v>0</v>
      </c>
      <c r="AG323" s="81">
        <v>32233.703344269295</v>
      </c>
      <c r="AH323" s="81">
        <v>172133.21320201515</v>
      </c>
      <c r="AI323" s="81">
        <v>1267449.5472282609</v>
      </c>
      <c r="AJ323" s="81">
        <v>1397452.5489210885</v>
      </c>
      <c r="AK323" s="81">
        <v>0</v>
      </c>
      <c r="AL323" s="81">
        <v>0</v>
      </c>
      <c r="AM323" s="81">
        <v>82645.604184589552</v>
      </c>
      <c r="AN323" s="81">
        <v>0</v>
      </c>
      <c r="AO323" s="81">
        <v>0</v>
      </c>
      <c r="AP323" s="82"/>
      <c r="AQ323" s="81">
        <v>1</v>
      </c>
      <c r="AR323" s="81">
        <v>0</v>
      </c>
      <c r="AS323" s="81">
        <v>0</v>
      </c>
      <c r="AT323" s="81">
        <v>0</v>
      </c>
      <c r="AU323" s="81">
        <v>0</v>
      </c>
      <c r="AV323" s="81">
        <v>0</v>
      </c>
      <c r="AW323" s="81" t="s">
        <v>564</v>
      </c>
      <c r="AX323" s="82"/>
      <c r="AY323" s="81">
        <v>2</v>
      </c>
      <c r="AZ323" s="81">
        <v>0</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2191</v>
      </c>
      <c r="B324" s="80">
        <v>284</v>
      </c>
      <c r="C324" s="80">
        <v>12</v>
      </c>
      <c r="D324" s="80">
        <v>17</v>
      </c>
      <c r="E324" s="80">
        <v>2015</v>
      </c>
      <c r="F324" s="80" t="s">
        <v>91</v>
      </c>
      <c r="G324" s="80" t="s">
        <v>2179</v>
      </c>
      <c r="H324" s="80" t="s">
        <v>2180</v>
      </c>
      <c r="I324" s="177"/>
      <c r="J324" s="81">
        <v>0</v>
      </c>
      <c r="K324" s="81">
        <v>3.6858210922008701E-2</v>
      </c>
      <c r="L324" s="81">
        <v>0.66425960742123202</v>
      </c>
      <c r="M324" s="81">
        <v>0.92140932778453777</v>
      </c>
      <c r="N324" s="81">
        <v>1.1058924801223871</v>
      </c>
      <c r="O324" s="81">
        <v>0.53529099678014302</v>
      </c>
      <c r="P324" s="81">
        <v>1.1960204192425468</v>
      </c>
      <c r="Q324" s="81">
        <v>4.3158552374047809E-2</v>
      </c>
      <c r="R324" s="81">
        <v>0</v>
      </c>
      <c r="S324" s="81">
        <v>0</v>
      </c>
      <c r="T324" s="82"/>
      <c r="U324" s="81">
        <v>0</v>
      </c>
      <c r="V324" s="81">
        <v>15</v>
      </c>
      <c r="W324" s="81">
        <v>23</v>
      </c>
      <c r="X324" s="81">
        <v>188</v>
      </c>
      <c r="Y324" s="81">
        <v>311</v>
      </c>
      <c r="Z324" s="81">
        <v>311</v>
      </c>
      <c r="AA324" s="81">
        <v>238</v>
      </c>
      <c r="AB324" s="81">
        <v>594</v>
      </c>
      <c r="AC324" s="81">
        <v>0</v>
      </c>
      <c r="AD324" s="81">
        <v>0</v>
      </c>
      <c r="AE324" s="82"/>
      <c r="AF324" s="81">
        <v>0</v>
      </c>
      <c r="AG324" s="81">
        <v>27572.516414944566</v>
      </c>
      <c r="AH324" s="81">
        <v>139566.8372111801</v>
      </c>
      <c r="AI324" s="81">
        <v>1204423.9667287604</v>
      </c>
      <c r="AJ324" s="81">
        <v>1562302.0557984882</v>
      </c>
      <c r="AK324" s="81">
        <v>0</v>
      </c>
      <c r="AL324" s="81">
        <v>0</v>
      </c>
      <c r="AM324" s="81">
        <v>81405.208263715991</v>
      </c>
      <c r="AN324" s="81">
        <v>0</v>
      </c>
      <c r="AO324" s="81">
        <v>0</v>
      </c>
      <c r="AP324" s="82"/>
      <c r="AQ324" s="81">
        <v>1</v>
      </c>
      <c r="AR324" s="81">
        <v>0</v>
      </c>
      <c r="AS324" s="81">
        <v>0</v>
      </c>
      <c r="AT324" s="81">
        <v>0</v>
      </c>
      <c r="AU324" s="81">
        <v>0</v>
      </c>
      <c r="AV324" s="81">
        <v>0</v>
      </c>
      <c r="AW324" s="81" t="s">
        <v>564</v>
      </c>
      <c r="AX324" s="82"/>
      <c r="AY324" s="81">
        <v>2</v>
      </c>
      <c r="AZ324" s="81">
        <v>0</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2192</v>
      </c>
      <c r="B325" s="80">
        <v>285</v>
      </c>
      <c r="C325" s="80">
        <v>13</v>
      </c>
      <c r="D325" s="80">
        <v>17</v>
      </c>
      <c r="E325" s="80">
        <v>2016</v>
      </c>
      <c r="F325" s="80" t="s">
        <v>92</v>
      </c>
      <c r="G325" s="80" t="s">
        <v>2179</v>
      </c>
      <c r="H325" s="80" t="s">
        <v>2180</v>
      </c>
      <c r="I325" s="177"/>
      <c r="J325" s="81">
        <v>0</v>
      </c>
      <c r="K325" s="81">
        <v>4.031468963376536E-2</v>
      </c>
      <c r="L325" s="81">
        <v>0.77194667055346733</v>
      </c>
      <c r="M325" s="81">
        <v>0.7825464355696129</v>
      </c>
      <c r="N325" s="81">
        <v>1.026314617328197</v>
      </c>
      <c r="O325" s="81">
        <v>0.51178780203654417</v>
      </c>
      <c r="P325" s="81">
        <v>1.2146804835151797</v>
      </c>
      <c r="Q325" s="81">
        <v>4.2308584682932339E-2</v>
      </c>
      <c r="R325" s="81">
        <v>0</v>
      </c>
      <c r="S325" s="81">
        <v>0</v>
      </c>
      <c r="T325" s="82"/>
      <c r="U325" s="81">
        <v>0</v>
      </c>
      <c r="V325" s="81">
        <v>15</v>
      </c>
      <c r="W325" s="81">
        <v>23</v>
      </c>
      <c r="X325" s="81">
        <v>188</v>
      </c>
      <c r="Y325" s="81">
        <v>310</v>
      </c>
      <c r="Z325" s="81">
        <v>301</v>
      </c>
      <c r="AA325" s="81">
        <v>250</v>
      </c>
      <c r="AB325" s="81">
        <v>599</v>
      </c>
      <c r="AC325" s="81">
        <v>0</v>
      </c>
      <c r="AD325" s="81">
        <v>0</v>
      </c>
      <c r="AE325" s="82"/>
      <c r="AF325" s="81">
        <v>0</v>
      </c>
      <c r="AG325" s="81">
        <v>30286.689297881469</v>
      </c>
      <c r="AH325" s="81">
        <v>132191.84438319661</v>
      </c>
      <c r="AI325" s="81">
        <v>1203803.913651377</v>
      </c>
      <c r="AJ325" s="81">
        <v>1417475.9475304401</v>
      </c>
      <c r="AK325" s="81">
        <v>0</v>
      </c>
      <c r="AL325" s="81">
        <v>0</v>
      </c>
      <c r="AM325" s="81">
        <v>82154.213504637286</v>
      </c>
      <c r="AN325" s="81">
        <v>0</v>
      </c>
      <c r="AO325" s="81">
        <v>0</v>
      </c>
      <c r="AP325" s="82"/>
      <c r="AQ325" s="81">
        <v>1</v>
      </c>
      <c r="AR325" s="81">
        <v>0</v>
      </c>
      <c r="AS325" s="81">
        <v>0</v>
      </c>
      <c r="AT325" s="81">
        <v>0</v>
      </c>
      <c r="AU325" s="81">
        <v>0</v>
      </c>
      <c r="AV325" s="81">
        <v>0</v>
      </c>
      <c r="AW325" s="81" t="s">
        <v>564</v>
      </c>
      <c r="AX325" s="82"/>
      <c r="AY325" s="81">
        <v>2</v>
      </c>
      <c r="AZ325" s="81">
        <v>0</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2193</v>
      </c>
      <c r="B326" s="80">
        <v>286</v>
      </c>
      <c r="C326" s="80">
        <v>14</v>
      </c>
      <c r="D326" s="80">
        <v>17</v>
      </c>
      <c r="E326" s="80">
        <v>2017</v>
      </c>
      <c r="F326" s="80" t="s">
        <v>71</v>
      </c>
      <c r="G326" s="80" t="s">
        <v>2179</v>
      </c>
      <c r="H326" s="80" t="s">
        <v>2180</v>
      </c>
      <c r="I326" s="177"/>
      <c r="J326" s="81">
        <v>0</v>
      </c>
      <c r="K326" s="81">
        <v>4.0357104688401105E-2</v>
      </c>
      <c r="L326" s="81">
        <v>0.7196545078999268</v>
      </c>
      <c r="M326" s="81">
        <v>0.7909266953248747</v>
      </c>
      <c r="N326" s="81">
        <v>1.1047719413489303</v>
      </c>
      <c r="O326" s="81">
        <v>0.52016211448568539</v>
      </c>
      <c r="P326" s="81">
        <v>1.1683623670740739</v>
      </c>
      <c r="Q326" s="81">
        <v>3.9477780824229924E-2</v>
      </c>
      <c r="R326" s="81">
        <v>0</v>
      </c>
      <c r="S326" s="81">
        <v>0</v>
      </c>
      <c r="T326" s="82"/>
      <c r="U326" s="81">
        <v>0</v>
      </c>
      <c r="V326" s="81">
        <v>15</v>
      </c>
      <c r="W326" s="81">
        <v>23</v>
      </c>
      <c r="X326" s="81">
        <v>188</v>
      </c>
      <c r="Y326" s="81">
        <v>309</v>
      </c>
      <c r="Z326" s="81">
        <v>311</v>
      </c>
      <c r="AA326" s="81">
        <v>242</v>
      </c>
      <c r="AB326" s="81">
        <v>578</v>
      </c>
      <c r="AC326" s="81">
        <v>0</v>
      </c>
      <c r="AD326" s="81">
        <v>0</v>
      </c>
      <c r="AE326" s="82"/>
      <c r="AF326" s="81">
        <v>0</v>
      </c>
      <c r="AG326" s="81">
        <v>30771.47098778277</v>
      </c>
      <c r="AH326" s="81">
        <v>158146.40684036919</v>
      </c>
      <c r="AI326" s="81">
        <v>1250493.381861561</v>
      </c>
      <c r="AJ326" s="81">
        <v>1548909.6437999629</v>
      </c>
      <c r="AK326" s="81">
        <v>0</v>
      </c>
      <c r="AL326" s="81">
        <v>0</v>
      </c>
      <c r="AM326" s="81">
        <v>79398.057897398001</v>
      </c>
      <c r="AN326" s="81">
        <v>0</v>
      </c>
      <c r="AO326" s="81">
        <v>0</v>
      </c>
      <c r="AP326" s="82"/>
      <c r="AQ326" s="81">
        <v>1</v>
      </c>
      <c r="AR326" s="81">
        <v>0</v>
      </c>
      <c r="AS326" s="81">
        <v>0</v>
      </c>
      <c r="AT326" s="81">
        <v>0</v>
      </c>
      <c r="AU326" s="81">
        <v>0</v>
      </c>
      <c r="AV326" s="81">
        <v>0</v>
      </c>
      <c r="AW326" s="81" t="s">
        <v>564</v>
      </c>
      <c r="AX326" s="82"/>
      <c r="AY326" s="81">
        <v>2</v>
      </c>
      <c r="AZ326" s="81">
        <v>0</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2194</v>
      </c>
      <c r="B327" s="80">
        <v>287</v>
      </c>
      <c r="C327" s="80">
        <v>15</v>
      </c>
      <c r="D327" s="80">
        <v>17</v>
      </c>
      <c r="E327" s="80">
        <v>2018</v>
      </c>
      <c r="F327" s="80" t="s">
        <v>93</v>
      </c>
      <c r="G327" s="80" t="s">
        <v>2179</v>
      </c>
      <c r="H327" s="80" t="s">
        <v>2180</v>
      </c>
      <c r="I327" s="177"/>
      <c r="J327" s="81">
        <v>0</v>
      </c>
      <c r="K327" s="81">
        <v>3.8531847065911486E-2</v>
      </c>
      <c r="L327" s="81">
        <v>0.63682863038091519</v>
      </c>
      <c r="M327" s="81">
        <v>0.73516755435383818</v>
      </c>
      <c r="N327" s="81">
        <v>0.99565174581931315</v>
      </c>
      <c r="O327" s="81">
        <v>0.52187726796814293</v>
      </c>
      <c r="P327" s="81">
        <v>1.1423925552481453</v>
      </c>
      <c r="Q327" s="81">
        <v>3.5429176596999026E-2</v>
      </c>
      <c r="R327" s="81">
        <v>0</v>
      </c>
      <c r="S327" s="81">
        <v>0</v>
      </c>
      <c r="T327" s="82"/>
      <c r="U327" s="81">
        <v>0</v>
      </c>
      <c r="V327" s="81">
        <v>15</v>
      </c>
      <c r="W327" s="81">
        <v>23</v>
      </c>
      <c r="X327" s="81">
        <v>188</v>
      </c>
      <c r="Y327" s="81">
        <v>302</v>
      </c>
      <c r="Z327" s="81">
        <v>318</v>
      </c>
      <c r="AA327" s="81">
        <v>239</v>
      </c>
      <c r="AB327" s="81">
        <v>559</v>
      </c>
      <c r="AC327" s="81">
        <v>0</v>
      </c>
      <c r="AD327" s="81">
        <v>0</v>
      </c>
      <c r="AE327" s="82"/>
      <c r="AF327" s="81">
        <v>0</v>
      </c>
      <c r="AG327" s="81">
        <v>27770.228132653159</v>
      </c>
      <c r="AH327" s="81">
        <v>147793.30561500011</v>
      </c>
      <c r="AI327" s="81">
        <v>1147849.296277439</v>
      </c>
      <c r="AJ327" s="81">
        <v>1426901.9965661799</v>
      </c>
      <c r="AK327" s="81">
        <v>0</v>
      </c>
      <c r="AL327" s="81">
        <v>0</v>
      </c>
      <c r="AM327" s="81">
        <v>76946.970887811724</v>
      </c>
      <c r="AN327" s="81">
        <v>0</v>
      </c>
      <c r="AO327" s="81">
        <v>0</v>
      </c>
      <c r="AP327" s="82"/>
      <c r="AQ327" s="81">
        <v>1</v>
      </c>
      <c r="AR327" s="81">
        <v>0</v>
      </c>
      <c r="AS327" s="81">
        <v>0</v>
      </c>
      <c r="AT327" s="81">
        <v>0</v>
      </c>
      <c r="AU327" s="81">
        <v>0</v>
      </c>
      <c r="AV327" s="81">
        <v>0</v>
      </c>
      <c r="AW327" s="81" t="s">
        <v>564</v>
      </c>
      <c r="AX327" s="82"/>
      <c r="AY327" s="81">
        <v>2</v>
      </c>
      <c r="AZ327" s="81">
        <v>0</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2195</v>
      </c>
      <c r="B328" s="80">
        <v>288</v>
      </c>
      <c r="C328" s="80">
        <v>16</v>
      </c>
      <c r="D328" s="80">
        <v>17</v>
      </c>
      <c r="E328" s="80">
        <v>2019</v>
      </c>
      <c r="F328" s="80" t="s">
        <v>73</v>
      </c>
      <c r="G328" s="80" t="s">
        <v>2179</v>
      </c>
      <c r="H328" s="80" t="s">
        <v>2180</v>
      </c>
      <c r="I328" s="177"/>
      <c r="J328" s="81">
        <v>0</v>
      </c>
      <c r="K328" s="81">
        <v>3.4762925323066976E-2</v>
      </c>
      <c r="L328" s="81">
        <v>0.64193231097047498</v>
      </c>
      <c r="M328" s="81">
        <v>0.71455591289685927</v>
      </c>
      <c r="N328" s="81">
        <v>0.83877123771042705</v>
      </c>
      <c r="O328" s="81">
        <v>0.49355619881176438</v>
      </c>
      <c r="P328" s="81">
        <v>1.1076638415900646</v>
      </c>
      <c r="Q328" s="81">
        <v>3.3569581716910657E-2</v>
      </c>
      <c r="R328" s="81">
        <v>0</v>
      </c>
      <c r="S328" s="81">
        <v>0</v>
      </c>
      <c r="T328" s="82"/>
      <c r="U328" s="81">
        <v>0</v>
      </c>
      <c r="V328" s="81">
        <v>15</v>
      </c>
      <c r="W328" s="81">
        <v>23</v>
      </c>
      <c r="X328" s="81">
        <v>188</v>
      </c>
      <c r="Y328" s="81">
        <v>291</v>
      </c>
      <c r="Z328" s="81">
        <v>309</v>
      </c>
      <c r="AA328" s="81">
        <v>230</v>
      </c>
      <c r="AB328" s="81">
        <v>544</v>
      </c>
      <c r="AC328" s="81">
        <v>0</v>
      </c>
      <c r="AD328" s="81">
        <v>0</v>
      </c>
      <c r="AE328" s="82"/>
      <c r="AF328" s="81">
        <v>0</v>
      </c>
      <c r="AG328" s="81">
        <v>25970.016026069719</v>
      </c>
      <c r="AH328" s="81">
        <v>157424.39911405029</v>
      </c>
      <c r="AI328" s="81">
        <v>1149441.717452663</v>
      </c>
      <c r="AJ328" s="81">
        <v>1184667.4613457017</v>
      </c>
      <c r="AK328" s="81">
        <v>0</v>
      </c>
      <c r="AL328" s="81">
        <v>0</v>
      </c>
      <c r="AM328" s="81">
        <v>74088.704770192562</v>
      </c>
      <c r="AN328" s="81">
        <v>0</v>
      </c>
      <c r="AO328" s="81">
        <v>0</v>
      </c>
      <c r="AP328" s="82"/>
      <c r="AQ328" s="81">
        <v>1</v>
      </c>
      <c r="AR328" s="81">
        <v>0</v>
      </c>
      <c r="AS328" s="81">
        <v>0</v>
      </c>
      <c r="AT328" s="81">
        <v>0</v>
      </c>
      <c r="AU328" s="81">
        <v>0</v>
      </c>
      <c r="AV328" s="81">
        <v>0</v>
      </c>
      <c r="AW328" s="81" t="s">
        <v>564</v>
      </c>
      <c r="AX328" s="82"/>
      <c r="AY328" s="81">
        <v>2</v>
      </c>
      <c r="AZ328" s="81">
        <v>0</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2196</v>
      </c>
      <c r="B329" s="80">
        <v>289</v>
      </c>
      <c r="C329" s="80">
        <v>17</v>
      </c>
      <c r="D329" s="80">
        <v>17</v>
      </c>
      <c r="E329" s="80">
        <v>2020</v>
      </c>
      <c r="F329" s="80" t="s">
        <v>218</v>
      </c>
      <c r="G329" s="174" t="s">
        <v>2179</v>
      </c>
      <c r="H329" s="80" t="s">
        <v>2180</v>
      </c>
      <c r="I329" s="177"/>
      <c r="J329" s="81">
        <v>0</v>
      </c>
      <c r="K329" s="81">
        <v>4.2832912500704645E-2</v>
      </c>
      <c r="L329" s="81">
        <v>0.55392671820054507</v>
      </c>
      <c r="M329" s="81">
        <v>0.68073992579202602</v>
      </c>
      <c r="N329" s="81">
        <v>0.84502337895886281</v>
      </c>
      <c r="O329" s="81">
        <v>0.42682733358663444</v>
      </c>
      <c r="P329" s="81">
        <v>1.03722513037827</v>
      </c>
      <c r="Q329" s="81">
        <v>3.2134928223447934E-2</v>
      </c>
      <c r="R329" s="81">
        <v>0</v>
      </c>
      <c r="S329" s="81">
        <v>0</v>
      </c>
      <c r="T329" s="82"/>
      <c r="U329" s="81">
        <v>0</v>
      </c>
      <c r="V329" s="81">
        <v>16</v>
      </c>
      <c r="W329" s="81">
        <v>22</v>
      </c>
      <c r="X329" s="81">
        <v>183</v>
      </c>
      <c r="Y329" s="81">
        <v>298</v>
      </c>
      <c r="Z329" s="81">
        <v>305</v>
      </c>
      <c r="AA329" s="81">
        <v>234</v>
      </c>
      <c r="AB329" s="81">
        <v>545</v>
      </c>
      <c r="AC329" s="81">
        <v>0</v>
      </c>
      <c r="AD329" s="81">
        <v>0</v>
      </c>
      <c r="AE329" s="82"/>
      <c r="AF329" s="81"/>
      <c r="AG329" s="81">
        <v>32786.452303614686</v>
      </c>
      <c r="AH329" s="81">
        <v>143919.93030866518</v>
      </c>
      <c r="AI329" s="81">
        <v>1115862.3974565114</v>
      </c>
      <c r="AJ329" s="81">
        <v>1232040.0287138983</v>
      </c>
      <c r="AK329" s="81"/>
      <c r="AL329" s="81"/>
      <c r="AM329" s="81">
        <v>71128.555076291013</v>
      </c>
      <c r="AN329" s="81"/>
      <c r="AO329" s="81"/>
      <c r="AP329" s="82"/>
      <c r="AQ329" s="81">
        <v>1</v>
      </c>
      <c r="AR329" s="81">
        <v>0</v>
      </c>
      <c r="AS329" s="81">
        <v>0</v>
      </c>
      <c r="AT329" s="81">
        <v>0</v>
      </c>
      <c r="AU329" s="81">
        <v>0</v>
      </c>
      <c r="AV329" s="81">
        <v>0</v>
      </c>
      <c r="AW329" s="81">
        <v>0</v>
      </c>
      <c r="AX329" s="82"/>
      <c r="AY329" s="81">
        <v>2</v>
      </c>
      <c r="AZ329" s="81">
        <v>0</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2197</v>
      </c>
      <c r="B330" s="80">
        <v>289</v>
      </c>
      <c r="C330" s="80">
        <v>18</v>
      </c>
      <c r="D330" s="80">
        <v>17</v>
      </c>
      <c r="E330" s="80">
        <v>2021</v>
      </c>
      <c r="F330" s="80" t="s">
        <v>75</v>
      </c>
      <c r="G330" s="174" t="s">
        <v>2179</v>
      </c>
      <c r="H330" s="80" t="s">
        <v>2180</v>
      </c>
      <c r="I330" s="177"/>
      <c r="J330" s="81">
        <v>0</v>
      </c>
      <c r="K330" s="81">
        <v>4.4812759545897286E-2</v>
      </c>
      <c r="L330" s="81">
        <v>0.50255486150555828</v>
      </c>
      <c r="M330" s="81">
        <v>0.75872093418546827</v>
      </c>
      <c r="N330" s="81">
        <v>0.81111533537510383</v>
      </c>
      <c r="O330" s="81">
        <v>0.3982130542300541</v>
      </c>
      <c r="P330" s="81">
        <v>1.0772341830920058</v>
      </c>
      <c r="Q330" s="81">
        <v>3.1744853320336296E-2</v>
      </c>
      <c r="R330" s="81">
        <v>0</v>
      </c>
      <c r="S330" s="81">
        <v>0</v>
      </c>
      <c r="T330" s="82"/>
      <c r="U330" s="81"/>
      <c r="V330" s="81">
        <v>16</v>
      </c>
      <c r="W330" s="81">
        <v>22</v>
      </c>
      <c r="X330" s="81">
        <v>183</v>
      </c>
      <c r="Y330" s="81">
        <v>302</v>
      </c>
      <c r="Z330" s="81">
        <v>293</v>
      </c>
      <c r="AA330" s="81">
        <v>237</v>
      </c>
      <c r="AB330" s="81">
        <v>532</v>
      </c>
      <c r="AC330" s="81">
        <v>0</v>
      </c>
      <c r="AD330" s="81">
        <v>0</v>
      </c>
      <c r="AE330" s="82"/>
      <c r="AF330" s="81">
        <v>0</v>
      </c>
      <c r="AG330" s="81">
        <v>31714.007932114575</v>
      </c>
      <c r="AH330" s="81">
        <v>126296.70597276185</v>
      </c>
      <c r="AI330" s="81">
        <v>1230090.0177431209</v>
      </c>
      <c r="AJ330" s="81">
        <v>1097973.3641583277</v>
      </c>
      <c r="AK330" s="81">
        <v>0</v>
      </c>
      <c r="AL330" s="81">
        <v>0</v>
      </c>
      <c r="AM330" s="81">
        <v>69832.388313751158</v>
      </c>
      <c r="AN330" s="81">
        <v>0</v>
      </c>
      <c r="AO330" s="81">
        <v>0</v>
      </c>
      <c r="AP330" s="82"/>
      <c r="AQ330" s="81">
        <v>1</v>
      </c>
      <c r="AR330" s="81">
        <v>0</v>
      </c>
      <c r="AS330" s="81">
        <v>0</v>
      </c>
      <c r="AT330" s="81">
        <v>0</v>
      </c>
      <c r="AU330" s="81">
        <v>0</v>
      </c>
      <c r="AV330" s="81">
        <v>0</v>
      </c>
      <c r="AW330" s="81"/>
      <c r="AX330" s="82"/>
      <c r="AY330" s="81">
        <v>2</v>
      </c>
      <c r="AZ330" s="81">
        <v>0</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2198</v>
      </c>
      <c r="B331" s="80">
        <v>289</v>
      </c>
      <c r="C331" s="80">
        <v>19</v>
      </c>
      <c r="D331" s="80">
        <v>17</v>
      </c>
      <c r="E331" s="80">
        <v>2022</v>
      </c>
      <c r="F331" s="80" t="s">
        <v>568</v>
      </c>
      <c r="G331" s="80" t="s">
        <v>2179</v>
      </c>
      <c r="H331" s="80" t="s">
        <v>2180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v>
      </c>
      <c r="AR331" s="81">
        <v>0</v>
      </c>
      <c r="AS331" s="81">
        <v>0</v>
      </c>
      <c r="AT331" s="81">
        <v>0</v>
      </c>
      <c r="AU331" s="81">
        <v>0</v>
      </c>
      <c r="AV331" s="81">
        <v>0</v>
      </c>
      <c r="AW331" s="81"/>
      <c r="AX331" s="82"/>
      <c r="AY331" s="81">
        <v>2</v>
      </c>
      <c r="AZ331" s="81">
        <v>0</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2199</v>
      </c>
      <c r="B332" s="80">
        <v>290</v>
      </c>
      <c r="C332" s="80">
        <v>1</v>
      </c>
      <c r="D332" s="80">
        <v>18</v>
      </c>
      <c r="E332" s="80">
        <v>1990</v>
      </c>
      <c r="F332" s="80" t="s">
        <v>562</v>
      </c>
      <c r="G332" s="80" t="s">
        <v>2200</v>
      </c>
      <c r="H332" s="80" t="s">
        <v>2201</v>
      </c>
      <c r="I332" s="177"/>
      <c r="J332" s="81">
        <v>0</v>
      </c>
      <c r="K332" s="81">
        <v>6.8263287309825574E-2</v>
      </c>
      <c r="L332" s="81">
        <v>3.5425457094934285</v>
      </c>
      <c r="M332" s="81">
        <v>1.267171455398133</v>
      </c>
      <c r="N332" s="81">
        <v>0.76769185195468692</v>
      </c>
      <c r="O332" s="81">
        <v>0.52758042939609306</v>
      </c>
      <c r="P332" s="81">
        <v>0.56422463270764212</v>
      </c>
      <c r="Q332" s="81">
        <v>4.3235644265136798E-2</v>
      </c>
      <c r="R332" s="81">
        <v>0</v>
      </c>
      <c r="S332" s="81">
        <v>4.2594150560488354E-2</v>
      </c>
      <c r="T332" s="82"/>
      <c r="U332" s="81">
        <v>0</v>
      </c>
      <c r="V332" s="81">
        <v>21</v>
      </c>
      <c r="W332" s="81">
        <v>40</v>
      </c>
      <c r="X332" s="81">
        <v>437</v>
      </c>
      <c r="Y332" s="81">
        <v>263</v>
      </c>
      <c r="Z332" s="81">
        <v>217</v>
      </c>
      <c r="AA332" s="81">
        <v>137</v>
      </c>
      <c r="AB332" s="81">
        <v>702</v>
      </c>
      <c r="AC332" s="81">
        <v>0</v>
      </c>
      <c r="AD332" s="81">
        <v>4.2594150560488354E-2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2202</v>
      </c>
      <c r="B333" s="80">
        <v>291</v>
      </c>
      <c r="C333" s="80">
        <v>2</v>
      </c>
      <c r="D333" s="80">
        <v>18</v>
      </c>
      <c r="E333" s="80">
        <v>2005</v>
      </c>
      <c r="F333" s="80" t="s">
        <v>565</v>
      </c>
      <c r="G333" s="80" t="s">
        <v>2200</v>
      </c>
      <c r="H333" s="80" t="s">
        <v>2201</v>
      </c>
      <c r="I333" s="177"/>
      <c r="J333" s="81">
        <v>0</v>
      </c>
      <c r="K333" s="81">
        <v>3.1487365891686145E-2</v>
      </c>
      <c r="L333" s="81">
        <v>0</v>
      </c>
      <c r="M333" s="81">
        <v>2.0763898000089069</v>
      </c>
      <c r="N333" s="81">
        <v>0.91996924745523911</v>
      </c>
      <c r="O333" s="81">
        <v>0.60088318750887626</v>
      </c>
      <c r="P333" s="81">
        <v>0.6939555641087225</v>
      </c>
      <c r="Q333" s="81">
        <v>3.7528729443201209E-2</v>
      </c>
      <c r="R333" s="81">
        <v>0</v>
      </c>
      <c r="S333" s="81">
        <v>0.130078368</v>
      </c>
      <c r="T333" s="82"/>
      <c r="U333" s="81">
        <v>0</v>
      </c>
      <c r="V333" s="81">
        <v>12</v>
      </c>
      <c r="W333" s="81">
        <v>0</v>
      </c>
      <c r="X333" s="81">
        <v>336</v>
      </c>
      <c r="Y333" s="81">
        <v>203</v>
      </c>
      <c r="Z333" s="81">
        <v>286</v>
      </c>
      <c r="AA333" s="81">
        <v>138</v>
      </c>
      <c r="AB333" s="81">
        <v>637</v>
      </c>
      <c r="AC333" s="81">
        <v>0</v>
      </c>
      <c r="AD333" s="81">
        <v>0.130078368</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2203</v>
      </c>
      <c r="B334" s="80">
        <v>292</v>
      </c>
      <c r="C334" s="80">
        <v>3</v>
      </c>
      <c r="D334" s="80">
        <v>18</v>
      </c>
      <c r="E334" s="80">
        <v>2006</v>
      </c>
      <c r="F334" s="80" t="s">
        <v>566</v>
      </c>
      <c r="G334" s="80" t="s">
        <v>2200</v>
      </c>
      <c r="H334" s="80" t="s">
        <v>2201</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2204</v>
      </c>
      <c r="B335" s="80">
        <v>293</v>
      </c>
      <c r="C335" s="80">
        <v>4</v>
      </c>
      <c r="D335" s="80">
        <v>18</v>
      </c>
      <c r="E335" s="80">
        <v>2007</v>
      </c>
      <c r="F335" s="80" t="s">
        <v>567</v>
      </c>
      <c r="G335" s="80" t="s">
        <v>2200</v>
      </c>
      <c r="H335" s="80" t="s">
        <v>2201</v>
      </c>
      <c r="I335" s="177"/>
      <c r="J335" s="81">
        <v>0</v>
      </c>
      <c r="K335" s="81">
        <v>2.5100498988406411E-2</v>
      </c>
      <c r="L335" s="81">
        <v>0.93557821065571511</v>
      </c>
      <c r="M335" s="81">
        <v>1.9457910219710566</v>
      </c>
      <c r="N335" s="81">
        <v>0.93345670126878144</v>
      </c>
      <c r="O335" s="81">
        <v>0.57397939600613024</v>
      </c>
      <c r="P335" s="81">
        <v>0.67916468758157533</v>
      </c>
      <c r="Q335" s="81">
        <v>3.869120313519208E-2</v>
      </c>
      <c r="R335" s="81">
        <v>0</v>
      </c>
      <c r="S335" s="81">
        <v>0.13347592250000001</v>
      </c>
      <c r="T335" s="82"/>
      <c r="U335" s="81">
        <v>0</v>
      </c>
      <c r="V335" s="81">
        <v>10</v>
      </c>
      <c r="W335" s="81">
        <v>14</v>
      </c>
      <c r="X335" s="81">
        <v>424</v>
      </c>
      <c r="Y335" s="81">
        <v>202</v>
      </c>
      <c r="Z335" s="81">
        <v>284</v>
      </c>
      <c r="AA335" s="81">
        <v>133</v>
      </c>
      <c r="AB335" s="81">
        <v>622</v>
      </c>
      <c r="AC335" s="81">
        <v>0</v>
      </c>
      <c r="AD335" s="81">
        <v>0.13347592250000001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2205</v>
      </c>
      <c r="B336" s="80">
        <v>294</v>
      </c>
      <c r="C336" s="80">
        <v>5</v>
      </c>
      <c r="D336" s="80">
        <v>18</v>
      </c>
      <c r="E336" s="80">
        <v>2008</v>
      </c>
      <c r="F336" s="80" t="s">
        <v>84</v>
      </c>
      <c r="G336" s="80" t="s">
        <v>2200</v>
      </c>
      <c r="H336" s="80" t="s">
        <v>2201</v>
      </c>
      <c r="I336" s="177"/>
      <c r="J336" s="81">
        <v>0</v>
      </c>
      <c r="K336" s="81">
        <v>1.9885721593823659E-2</v>
      </c>
      <c r="L336" s="81">
        <v>0.9139872492727773</v>
      </c>
      <c r="M336" s="81">
        <v>2.1804680921715418</v>
      </c>
      <c r="N336" s="81">
        <v>0.88186699087361042</v>
      </c>
      <c r="O336" s="81">
        <v>0.55646935119333663</v>
      </c>
      <c r="P336" s="81">
        <v>0.69369272427797701</v>
      </c>
      <c r="Q336" s="81">
        <v>3.7820905752007125E-2</v>
      </c>
      <c r="R336" s="81">
        <v>0</v>
      </c>
      <c r="S336" s="81">
        <v>9.223682140000003E-2</v>
      </c>
      <c r="T336" s="82"/>
      <c r="U336" s="81">
        <v>0</v>
      </c>
      <c r="V336" s="81">
        <v>10</v>
      </c>
      <c r="W336" s="81">
        <v>14</v>
      </c>
      <c r="X336" s="81">
        <v>424</v>
      </c>
      <c r="Y336" s="81">
        <v>200</v>
      </c>
      <c r="Z336" s="81">
        <v>285</v>
      </c>
      <c r="AA336" s="81">
        <v>136</v>
      </c>
      <c r="AB336" s="81">
        <v>618</v>
      </c>
      <c r="AC336" s="81">
        <v>0</v>
      </c>
      <c r="AD336" s="81">
        <v>9.223682140000003E-2</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2206</v>
      </c>
      <c r="B337" s="80">
        <v>295</v>
      </c>
      <c r="C337" s="80">
        <v>6</v>
      </c>
      <c r="D337" s="80">
        <v>18</v>
      </c>
      <c r="E337" s="80">
        <v>2009</v>
      </c>
      <c r="F337" s="80" t="s">
        <v>85</v>
      </c>
      <c r="G337" s="80" t="s">
        <v>2200</v>
      </c>
      <c r="H337" s="80" t="s">
        <v>2201</v>
      </c>
      <c r="I337" s="177"/>
      <c r="J337" s="81">
        <v>0</v>
      </c>
      <c r="K337" s="81">
        <v>2.1445883507100034E-2</v>
      </c>
      <c r="L337" s="81">
        <v>0.80554682947856782</v>
      </c>
      <c r="M337" s="81">
        <v>2.2788845921366359</v>
      </c>
      <c r="N337" s="81">
        <v>0.8032574442591438</v>
      </c>
      <c r="O337" s="81">
        <v>0.56772726761484138</v>
      </c>
      <c r="P337" s="81">
        <v>0.67074167858116129</v>
      </c>
      <c r="Q337" s="81">
        <v>3.5970000294828247E-2</v>
      </c>
      <c r="R337" s="81">
        <v>0</v>
      </c>
      <c r="S337" s="81">
        <v>7.4617161200000018E-2</v>
      </c>
      <c r="T337" s="82"/>
      <c r="U337" s="81">
        <v>0</v>
      </c>
      <c r="V337" s="81">
        <v>11</v>
      </c>
      <c r="W337" s="81">
        <v>17</v>
      </c>
      <c r="X337" s="81">
        <v>439</v>
      </c>
      <c r="Y337" s="81">
        <v>199</v>
      </c>
      <c r="Z337" s="81">
        <v>287</v>
      </c>
      <c r="AA337" s="81">
        <v>135</v>
      </c>
      <c r="AB337" s="81">
        <v>617</v>
      </c>
      <c r="AC337" s="81">
        <v>0</v>
      </c>
      <c r="AD337" s="81">
        <v>7.4617161200000018E-2</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2207</v>
      </c>
      <c r="B338" s="80">
        <v>296</v>
      </c>
      <c r="C338" s="80">
        <v>7</v>
      </c>
      <c r="D338" s="80">
        <v>18</v>
      </c>
      <c r="E338" s="80">
        <v>2010</v>
      </c>
      <c r="F338" s="80" t="s">
        <v>86</v>
      </c>
      <c r="G338" s="80" t="s">
        <v>2200</v>
      </c>
      <c r="H338" s="80" t="s">
        <v>2201</v>
      </c>
      <c r="I338" s="177"/>
      <c r="J338" s="81">
        <v>0</v>
      </c>
      <c r="K338" s="81">
        <v>2.1858858308886862E-2</v>
      </c>
      <c r="L338" s="81">
        <v>0.76264109769462984</v>
      </c>
      <c r="M338" s="81">
        <v>2.2225280376428249</v>
      </c>
      <c r="N338" s="81">
        <v>0.80465441814242145</v>
      </c>
      <c r="O338" s="81">
        <v>0.56707034917076127</v>
      </c>
      <c r="P338" s="81">
        <v>0.69301733521124187</v>
      </c>
      <c r="Q338" s="81">
        <v>3.6930653063365307E-2</v>
      </c>
      <c r="R338" s="81">
        <v>0</v>
      </c>
      <c r="S338" s="81">
        <v>7.7499822400000001E-2</v>
      </c>
      <c r="T338" s="82"/>
      <c r="U338" s="81">
        <v>0</v>
      </c>
      <c r="V338" s="81">
        <v>11</v>
      </c>
      <c r="W338" s="81">
        <v>17</v>
      </c>
      <c r="X338" s="81">
        <v>439</v>
      </c>
      <c r="Y338" s="81">
        <v>199</v>
      </c>
      <c r="Z338" s="81">
        <v>288</v>
      </c>
      <c r="AA338" s="81">
        <v>136</v>
      </c>
      <c r="AB338" s="81">
        <v>607</v>
      </c>
      <c r="AC338" s="81">
        <v>0</v>
      </c>
      <c r="AD338" s="81">
        <v>7.7499822400000001E-2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2208</v>
      </c>
      <c r="B339" s="80">
        <v>297</v>
      </c>
      <c r="C339" s="80">
        <v>8</v>
      </c>
      <c r="D339" s="80">
        <v>18</v>
      </c>
      <c r="E339" s="80">
        <v>2011</v>
      </c>
      <c r="F339" s="80" t="s">
        <v>87</v>
      </c>
      <c r="G339" s="80" t="s">
        <v>2200</v>
      </c>
      <c r="H339" s="80" t="s">
        <v>2201</v>
      </c>
      <c r="I339" s="177"/>
      <c r="J339" s="81">
        <v>0</v>
      </c>
      <c r="K339" s="81">
        <v>2.9362223450223157E-2</v>
      </c>
      <c r="L339" s="81">
        <v>0.71196342189357686</v>
      </c>
      <c r="M339" s="81">
        <v>2.586585327161762</v>
      </c>
      <c r="N339" s="81">
        <v>0.9607769487033343</v>
      </c>
      <c r="O339" s="81">
        <v>0.5434499317065129</v>
      </c>
      <c r="P339" s="81">
        <v>0.67299021775286805</v>
      </c>
      <c r="Q339" s="81">
        <v>4.2106989462655807E-2</v>
      </c>
      <c r="R339" s="81">
        <v>0</v>
      </c>
      <c r="S339" s="81">
        <v>8.4060700000000002E-2</v>
      </c>
      <c r="T339" s="82"/>
      <c r="U339" s="81">
        <v>0</v>
      </c>
      <c r="V339" s="81">
        <v>11</v>
      </c>
      <c r="W339" s="81">
        <v>17</v>
      </c>
      <c r="X339" s="81">
        <v>439</v>
      </c>
      <c r="Y339" s="81">
        <v>203</v>
      </c>
      <c r="Z339" s="81">
        <v>282</v>
      </c>
      <c r="AA339" s="81">
        <v>136</v>
      </c>
      <c r="AB339" s="81">
        <v>600</v>
      </c>
      <c r="AC339" s="81">
        <v>0</v>
      </c>
      <c r="AD339" s="81">
        <v>8.4060700000000002E-2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2209</v>
      </c>
      <c r="B340" s="80">
        <v>298</v>
      </c>
      <c r="C340" s="80">
        <v>9</v>
      </c>
      <c r="D340" s="80">
        <v>18</v>
      </c>
      <c r="E340" s="80">
        <v>2012</v>
      </c>
      <c r="F340" s="80" t="s">
        <v>88</v>
      </c>
      <c r="G340" s="80" t="s">
        <v>2200</v>
      </c>
      <c r="H340" s="80" t="s">
        <v>2201</v>
      </c>
      <c r="I340" s="177"/>
      <c r="J340" s="81">
        <v>0</v>
      </c>
      <c r="K340" s="81">
        <v>2.7564378912483176E-2</v>
      </c>
      <c r="L340" s="81">
        <v>0.71408978876264939</v>
      </c>
      <c r="M340" s="81">
        <v>2.9102211478667956</v>
      </c>
      <c r="N340" s="81">
        <v>1.0014751325914928</v>
      </c>
      <c r="O340" s="81">
        <v>0.53726145730483565</v>
      </c>
      <c r="P340" s="81">
        <v>0.67184266726201103</v>
      </c>
      <c r="Q340" s="81">
        <v>4.490951992442023E-2</v>
      </c>
      <c r="R340" s="81">
        <v>0</v>
      </c>
      <c r="S340" s="81">
        <v>9.370418124999999E-2</v>
      </c>
      <c r="T340" s="82"/>
      <c r="U340" s="81">
        <v>0</v>
      </c>
      <c r="V340" s="81">
        <v>11</v>
      </c>
      <c r="W340" s="81">
        <v>17</v>
      </c>
      <c r="X340" s="81">
        <v>439</v>
      </c>
      <c r="Y340" s="81">
        <v>199</v>
      </c>
      <c r="Z340" s="81">
        <v>281</v>
      </c>
      <c r="AA340" s="81">
        <v>135</v>
      </c>
      <c r="AB340" s="81">
        <v>589</v>
      </c>
      <c r="AC340" s="81">
        <v>0</v>
      </c>
      <c r="AD340" s="81">
        <v>9.370418124999999E-2</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2210</v>
      </c>
      <c r="B341" s="80">
        <v>299</v>
      </c>
      <c r="C341" s="80">
        <v>10</v>
      </c>
      <c r="D341" s="80">
        <v>18</v>
      </c>
      <c r="E341" s="80">
        <v>2013</v>
      </c>
      <c r="F341" s="80" t="s">
        <v>89</v>
      </c>
      <c r="G341" s="80" t="s">
        <v>2200</v>
      </c>
      <c r="H341" s="80" t="s">
        <v>2201</v>
      </c>
      <c r="I341" s="177"/>
      <c r="J341" s="81">
        <v>0</v>
      </c>
      <c r="K341" s="81">
        <v>2.3401452447668641E-2</v>
      </c>
      <c r="L341" s="81">
        <v>0.51803441597349198</v>
      </c>
      <c r="M341" s="81">
        <v>2.5117044653292715</v>
      </c>
      <c r="N341" s="81">
        <v>1.0345368323516484</v>
      </c>
      <c r="O341" s="81">
        <v>0.52528042715141832</v>
      </c>
      <c r="P341" s="81">
        <v>0.68436482555090539</v>
      </c>
      <c r="Q341" s="81">
        <v>4.6413729378499288E-2</v>
      </c>
      <c r="R341" s="81">
        <v>0</v>
      </c>
      <c r="S341" s="81">
        <v>0.10230386968750001</v>
      </c>
      <c r="T341" s="82"/>
      <c r="U341" s="81">
        <v>0</v>
      </c>
      <c r="V341" s="81">
        <v>11</v>
      </c>
      <c r="W341" s="81">
        <v>17</v>
      </c>
      <c r="X341" s="81">
        <v>439</v>
      </c>
      <c r="Y341" s="81">
        <v>209</v>
      </c>
      <c r="Z341" s="81">
        <v>287</v>
      </c>
      <c r="AA341" s="81">
        <v>137</v>
      </c>
      <c r="AB341" s="81">
        <v>600</v>
      </c>
      <c r="AC341" s="81">
        <v>0</v>
      </c>
      <c r="AD341" s="81">
        <v>0.10230386968750001</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2211</v>
      </c>
      <c r="B342" s="80">
        <v>300</v>
      </c>
      <c r="C342" s="80">
        <v>11</v>
      </c>
      <c r="D342" s="80">
        <v>18</v>
      </c>
      <c r="E342" s="80">
        <v>2014</v>
      </c>
      <c r="F342" s="80" t="s">
        <v>90</v>
      </c>
      <c r="G342" s="80" t="s">
        <v>2200</v>
      </c>
      <c r="H342" s="80" t="s">
        <v>2201</v>
      </c>
      <c r="I342" s="177"/>
      <c r="J342" s="81">
        <v>0</v>
      </c>
      <c r="K342" s="81">
        <v>2.0797962899281871E-2</v>
      </c>
      <c r="L342" s="81">
        <v>0.87200783542613869</v>
      </c>
      <c r="M342" s="81">
        <v>2.8914508754565431</v>
      </c>
      <c r="N342" s="81">
        <v>0.97174719936141352</v>
      </c>
      <c r="O342" s="81">
        <v>0.50047954490626634</v>
      </c>
      <c r="P342" s="81">
        <v>0.66783888508725164</v>
      </c>
      <c r="Q342" s="81">
        <v>4.4754536878564795E-2</v>
      </c>
      <c r="R342" s="81">
        <v>0</v>
      </c>
      <c r="S342" s="81">
        <v>7.8327518360000001E-2</v>
      </c>
      <c r="T342" s="82"/>
      <c r="U342" s="81">
        <v>0</v>
      </c>
      <c r="V342" s="81">
        <v>9</v>
      </c>
      <c r="W342" s="81">
        <v>19</v>
      </c>
      <c r="X342" s="81">
        <v>452</v>
      </c>
      <c r="Y342" s="81">
        <v>201</v>
      </c>
      <c r="Z342" s="81">
        <v>288</v>
      </c>
      <c r="AA342" s="81">
        <v>133</v>
      </c>
      <c r="AB342" s="81">
        <v>603</v>
      </c>
      <c r="AC342" s="81">
        <v>0</v>
      </c>
      <c r="AD342" s="81">
        <v>7.8327518360000001E-2</v>
      </c>
      <c r="AE342" s="82"/>
      <c r="AF342" s="81">
        <v>0</v>
      </c>
      <c r="AG342" s="81">
        <v>16380.407837936174</v>
      </c>
      <c r="AH342" s="81">
        <v>194817.09627020673</v>
      </c>
      <c r="AI342" s="81">
        <v>3108987.8518034453</v>
      </c>
      <c r="AJ342" s="81">
        <v>1204919.0462304289</v>
      </c>
      <c r="AK342" s="81">
        <v>0</v>
      </c>
      <c r="AL342" s="81">
        <v>0</v>
      </c>
      <c r="AM342" s="81">
        <v>82782.889241374578</v>
      </c>
      <c r="AN342" s="81">
        <v>0</v>
      </c>
      <c r="AO342" s="81">
        <v>0</v>
      </c>
      <c r="AP342" s="82"/>
      <c r="AQ342" s="81">
        <v>0</v>
      </c>
      <c r="AR342" s="81">
        <v>0</v>
      </c>
      <c r="AS342" s="81">
        <v>0</v>
      </c>
      <c r="AT342" s="81">
        <v>0</v>
      </c>
      <c r="AU342" s="81">
        <v>0</v>
      </c>
      <c r="AV342" s="81">
        <v>0</v>
      </c>
      <c r="AW342" s="81" t="s">
        <v>564</v>
      </c>
      <c r="AX342" s="82"/>
      <c r="AY342" s="81">
        <v>0</v>
      </c>
      <c r="AZ342" s="81">
        <v>0</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2212</v>
      </c>
      <c r="B343" s="80">
        <v>301</v>
      </c>
      <c r="C343" s="80">
        <v>12</v>
      </c>
      <c r="D343" s="80">
        <v>18</v>
      </c>
      <c r="E343" s="80">
        <v>2015</v>
      </c>
      <c r="F343" s="80" t="s">
        <v>91</v>
      </c>
      <c r="G343" s="80" t="s">
        <v>2200</v>
      </c>
      <c r="H343" s="80" t="s">
        <v>2201</v>
      </c>
      <c r="I343" s="177"/>
      <c r="J343" s="81">
        <v>0</v>
      </c>
      <c r="K343" s="81">
        <v>2.1018581429767643E-2</v>
      </c>
      <c r="L343" s="81">
        <v>0.88701311705814412</v>
      </c>
      <c r="M343" s="81">
        <v>2.8446055358800324</v>
      </c>
      <c r="N343" s="81">
        <v>0.90162884113773001</v>
      </c>
      <c r="O343" s="81">
        <v>0.49914594555061575</v>
      </c>
      <c r="P343" s="81">
        <v>0.67338964780882882</v>
      </c>
      <c r="Q343" s="81">
        <v>4.2722607400572585E-2</v>
      </c>
      <c r="R343" s="81">
        <v>0</v>
      </c>
      <c r="S343" s="81">
        <v>0</v>
      </c>
      <c r="T343" s="82"/>
      <c r="U343" s="81">
        <v>0</v>
      </c>
      <c r="V343" s="81">
        <v>9</v>
      </c>
      <c r="W343" s="81">
        <v>19</v>
      </c>
      <c r="X343" s="81">
        <v>452</v>
      </c>
      <c r="Y343" s="81">
        <v>208</v>
      </c>
      <c r="Z343" s="81">
        <v>290</v>
      </c>
      <c r="AA343" s="81">
        <v>134</v>
      </c>
      <c r="AB343" s="81">
        <v>588</v>
      </c>
      <c r="AC343" s="81">
        <v>0</v>
      </c>
      <c r="AD343" s="81">
        <v>0</v>
      </c>
      <c r="AE343" s="82"/>
      <c r="AF343" s="81">
        <v>0</v>
      </c>
      <c r="AG343" s="81">
        <v>15456.13681980671</v>
      </c>
      <c r="AH343" s="81">
        <v>154281.52919353239</v>
      </c>
      <c r="AI343" s="81">
        <v>3184846.3344896776</v>
      </c>
      <c r="AJ343" s="81">
        <v>1139849.1435058541</v>
      </c>
      <c r="AK343" s="81">
        <v>0</v>
      </c>
      <c r="AL343" s="81">
        <v>0</v>
      </c>
      <c r="AM343" s="81">
        <v>80582.933432769365</v>
      </c>
      <c r="AN343" s="81">
        <v>0</v>
      </c>
      <c r="AO343" s="81">
        <v>0</v>
      </c>
      <c r="AP343" s="82"/>
      <c r="AQ343" s="81">
        <v>1</v>
      </c>
      <c r="AR343" s="81">
        <v>0</v>
      </c>
      <c r="AS343" s="81">
        <v>0</v>
      </c>
      <c r="AT343" s="81">
        <v>0</v>
      </c>
      <c r="AU343" s="81">
        <v>0</v>
      </c>
      <c r="AV343" s="81">
        <v>0</v>
      </c>
      <c r="AW343" s="81" t="s">
        <v>564</v>
      </c>
      <c r="AX343" s="82"/>
      <c r="AY343" s="81">
        <v>2.7</v>
      </c>
      <c r="AZ343" s="81">
        <v>0</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2213</v>
      </c>
      <c r="B344" s="80">
        <v>302</v>
      </c>
      <c r="C344" s="80">
        <v>13</v>
      </c>
      <c r="D344" s="80">
        <v>18</v>
      </c>
      <c r="E344" s="80">
        <v>2016</v>
      </c>
      <c r="F344" s="80" t="s">
        <v>92</v>
      </c>
      <c r="G344" s="80" t="s">
        <v>2200</v>
      </c>
      <c r="H344" s="80" t="s">
        <v>2201</v>
      </c>
      <c r="I344" s="177"/>
      <c r="J344" s="81">
        <v>0</v>
      </c>
      <c r="K344" s="81">
        <v>2.1590871885439237E-2</v>
      </c>
      <c r="L344" s="81">
        <v>0.97251543386740247</v>
      </c>
      <c r="M344" s="81">
        <v>2.0781960403484958</v>
      </c>
      <c r="N344" s="81">
        <v>0.83484815318383099</v>
      </c>
      <c r="O344" s="81">
        <v>0.49478488502536322</v>
      </c>
      <c r="P344" s="81">
        <v>0.68993851463662204</v>
      </c>
      <c r="Q344" s="81">
        <v>4.1249104265162748E-2</v>
      </c>
      <c r="R344" s="81">
        <v>0</v>
      </c>
      <c r="S344" s="81">
        <v>0</v>
      </c>
      <c r="T344" s="82"/>
      <c r="U344" s="81">
        <v>0</v>
      </c>
      <c r="V344" s="81">
        <v>9</v>
      </c>
      <c r="W344" s="81">
        <v>19</v>
      </c>
      <c r="X344" s="81">
        <v>452</v>
      </c>
      <c r="Y344" s="81">
        <v>207</v>
      </c>
      <c r="Z344" s="81">
        <v>291</v>
      </c>
      <c r="AA344" s="81">
        <v>142</v>
      </c>
      <c r="AB344" s="81">
        <v>584</v>
      </c>
      <c r="AC344" s="81">
        <v>0</v>
      </c>
      <c r="AD344" s="81">
        <v>0</v>
      </c>
      <c r="AE344" s="82"/>
      <c r="AF344" s="81">
        <v>0</v>
      </c>
      <c r="AG344" s="81">
        <v>15235.518117126319</v>
      </c>
      <c r="AH344" s="81">
        <v>135738.47693120601</v>
      </c>
      <c r="AI344" s="81">
        <v>2836808.2893452351</v>
      </c>
      <c r="AJ344" s="81">
        <v>1056896.072038613</v>
      </c>
      <c r="AK344" s="81">
        <v>0</v>
      </c>
      <c r="AL344" s="81">
        <v>0</v>
      </c>
      <c r="AM344" s="81">
        <v>80096.92936011382</v>
      </c>
      <c r="AN344" s="81">
        <v>0</v>
      </c>
      <c r="AO344" s="81">
        <v>0</v>
      </c>
      <c r="AP344" s="82"/>
      <c r="AQ344" s="81">
        <v>1</v>
      </c>
      <c r="AR344" s="81">
        <v>0</v>
      </c>
      <c r="AS344" s="81">
        <v>0</v>
      </c>
      <c r="AT344" s="81">
        <v>0</v>
      </c>
      <c r="AU344" s="81">
        <v>0</v>
      </c>
      <c r="AV344" s="81">
        <v>0</v>
      </c>
      <c r="AW344" s="81" t="s">
        <v>564</v>
      </c>
      <c r="AX344" s="82"/>
      <c r="AY344" s="81">
        <v>2.7</v>
      </c>
      <c r="AZ344" s="81">
        <v>0</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2214</v>
      </c>
      <c r="B345" s="80">
        <v>303</v>
      </c>
      <c r="C345" s="80">
        <v>14</v>
      </c>
      <c r="D345" s="80">
        <v>18</v>
      </c>
      <c r="E345" s="80">
        <v>2017</v>
      </c>
      <c r="F345" s="80" t="s">
        <v>71</v>
      </c>
      <c r="G345" s="80" t="s">
        <v>2200</v>
      </c>
      <c r="H345" s="80" t="s">
        <v>2201</v>
      </c>
      <c r="I345" s="177"/>
      <c r="J345" s="81">
        <v>0</v>
      </c>
      <c r="K345" s="81">
        <v>2.2192401063593065E-2</v>
      </c>
      <c r="L345" s="81">
        <v>1.0075562689539801</v>
      </c>
      <c r="M345" s="81">
        <v>1.9262434498480063</v>
      </c>
      <c r="N345" s="81">
        <v>0.86879893608492509</v>
      </c>
      <c r="O345" s="81">
        <v>0.49172881562312387</v>
      </c>
      <c r="P345" s="81">
        <v>0.71453566250811118</v>
      </c>
      <c r="Q345" s="81">
        <v>3.934117950649902E-2</v>
      </c>
      <c r="R345" s="81">
        <v>0</v>
      </c>
      <c r="S345" s="81">
        <v>0</v>
      </c>
      <c r="T345" s="82"/>
      <c r="U345" s="81">
        <v>0</v>
      </c>
      <c r="V345" s="81">
        <v>9</v>
      </c>
      <c r="W345" s="81">
        <v>19</v>
      </c>
      <c r="X345" s="81">
        <v>452</v>
      </c>
      <c r="Y345" s="81">
        <v>203</v>
      </c>
      <c r="Z345" s="81">
        <v>294</v>
      </c>
      <c r="AA345" s="81">
        <v>148</v>
      </c>
      <c r="AB345" s="81">
        <v>576</v>
      </c>
      <c r="AC345" s="81">
        <v>0</v>
      </c>
      <c r="AD345" s="81">
        <v>0</v>
      </c>
      <c r="AE345" s="82"/>
      <c r="AF345" s="81">
        <v>0</v>
      </c>
      <c r="AG345" s="81">
        <v>15959.473235768161</v>
      </c>
      <c r="AH345" s="81">
        <v>190082.23576147409</v>
      </c>
      <c r="AI345" s="81">
        <v>2782754.6466782661</v>
      </c>
      <c r="AJ345" s="81">
        <v>1106693.3481494701</v>
      </c>
      <c r="AK345" s="81">
        <v>0</v>
      </c>
      <c r="AL345" s="81">
        <v>0</v>
      </c>
      <c r="AM345" s="81">
        <v>79123.32413304715</v>
      </c>
      <c r="AN345" s="81">
        <v>0</v>
      </c>
      <c r="AO345" s="81">
        <v>0</v>
      </c>
      <c r="AP345" s="82"/>
      <c r="AQ345" s="81">
        <v>1</v>
      </c>
      <c r="AR345" s="81">
        <v>0</v>
      </c>
      <c r="AS345" s="81">
        <v>0</v>
      </c>
      <c r="AT345" s="81">
        <v>0</v>
      </c>
      <c r="AU345" s="81">
        <v>0</v>
      </c>
      <c r="AV345" s="81">
        <v>0</v>
      </c>
      <c r="AW345" s="81" t="s">
        <v>564</v>
      </c>
      <c r="AX345" s="82"/>
      <c r="AY345" s="81">
        <v>2.7</v>
      </c>
      <c r="AZ345" s="81">
        <v>0</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2215</v>
      </c>
      <c r="B346" s="80">
        <v>304</v>
      </c>
      <c r="C346" s="80">
        <v>15</v>
      </c>
      <c r="D346" s="80">
        <v>18</v>
      </c>
      <c r="E346" s="80">
        <v>2018</v>
      </c>
      <c r="F346" s="80" t="s">
        <v>93</v>
      </c>
      <c r="G346" s="80" t="s">
        <v>2200</v>
      </c>
      <c r="H346" s="80" t="s">
        <v>2201</v>
      </c>
      <c r="I346" s="177"/>
      <c r="J346" s="81">
        <v>0</v>
      </c>
      <c r="K346" s="81">
        <v>2.1093693468805744E-2</v>
      </c>
      <c r="L346" s="81">
        <v>0.91364580750999225</v>
      </c>
      <c r="M346" s="81">
        <v>2.0430798305451647</v>
      </c>
      <c r="N346" s="81">
        <v>0.79353375373389523</v>
      </c>
      <c r="O346" s="81">
        <v>0.48413142783208224</v>
      </c>
      <c r="P346" s="81">
        <v>0.70264311975513538</v>
      </c>
      <c r="Q346" s="81">
        <v>3.5302417467850546E-2</v>
      </c>
      <c r="R346" s="81">
        <v>0</v>
      </c>
      <c r="S346" s="81">
        <v>0</v>
      </c>
      <c r="T346" s="82"/>
      <c r="U346" s="81">
        <v>0</v>
      </c>
      <c r="V346" s="81">
        <v>9</v>
      </c>
      <c r="W346" s="81">
        <v>19</v>
      </c>
      <c r="X346" s="81">
        <v>452</v>
      </c>
      <c r="Y346" s="81">
        <v>202</v>
      </c>
      <c r="Z346" s="81">
        <v>295</v>
      </c>
      <c r="AA346" s="81">
        <v>147</v>
      </c>
      <c r="AB346" s="81">
        <v>557</v>
      </c>
      <c r="AC346" s="81">
        <v>0</v>
      </c>
      <c r="AD346" s="81">
        <v>0</v>
      </c>
      <c r="AE346" s="82"/>
      <c r="AF346" s="81">
        <v>0</v>
      </c>
      <c r="AG346" s="81">
        <v>14184.473999478039</v>
      </c>
      <c r="AH346" s="81">
        <v>180223.06763574309</v>
      </c>
      <c r="AI346" s="81">
        <v>2775712.3001955659</v>
      </c>
      <c r="AJ346" s="81">
        <v>1007231.082546873</v>
      </c>
      <c r="AK346" s="81">
        <v>0</v>
      </c>
      <c r="AL346" s="81">
        <v>0</v>
      </c>
      <c r="AM346" s="81">
        <v>76671.668666388417</v>
      </c>
      <c r="AN346" s="81">
        <v>0</v>
      </c>
      <c r="AO346" s="81">
        <v>0</v>
      </c>
      <c r="AP346" s="82"/>
      <c r="AQ346" s="81">
        <v>1</v>
      </c>
      <c r="AR346" s="81">
        <v>0</v>
      </c>
      <c r="AS346" s="81">
        <v>0</v>
      </c>
      <c r="AT346" s="81">
        <v>0</v>
      </c>
      <c r="AU346" s="81">
        <v>0</v>
      </c>
      <c r="AV346" s="81">
        <v>0</v>
      </c>
      <c r="AW346" s="81" t="s">
        <v>564</v>
      </c>
      <c r="AX346" s="82"/>
      <c r="AY346" s="81">
        <v>3</v>
      </c>
      <c r="AZ346" s="81">
        <v>0</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2216</v>
      </c>
      <c r="B347" s="80">
        <v>305</v>
      </c>
      <c r="C347" s="80">
        <v>16</v>
      </c>
      <c r="D347" s="80">
        <v>18</v>
      </c>
      <c r="E347" s="80">
        <v>2019</v>
      </c>
      <c r="F347" s="80" t="s">
        <v>73</v>
      </c>
      <c r="G347" s="80" t="s">
        <v>2200</v>
      </c>
      <c r="H347" s="80" t="s">
        <v>2201</v>
      </c>
      <c r="I347" s="177"/>
      <c r="J347" s="81">
        <v>0</v>
      </c>
      <c r="K347" s="81">
        <v>1.9525811817520122E-2</v>
      </c>
      <c r="L347" s="81">
        <v>0.92264758645972622</v>
      </c>
      <c r="M347" s="81">
        <v>2.0454301457951658</v>
      </c>
      <c r="N347" s="81">
        <v>0.77263569785758801</v>
      </c>
      <c r="O347" s="81">
        <v>0.46640262153085832</v>
      </c>
      <c r="P347" s="81">
        <v>0.65978237520799499</v>
      </c>
      <c r="Q347" s="81">
        <v>3.3878125666514616E-2</v>
      </c>
      <c r="R347" s="81">
        <v>0</v>
      </c>
      <c r="S347" s="81">
        <v>0</v>
      </c>
      <c r="T347" s="82"/>
      <c r="U347" s="81">
        <v>0</v>
      </c>
      <c r="V347" s="81">
        <v>9</v>
      </c>
      <c r="W347" s="81">
        <v>19</v>
      </c>
      <c r="X347" s="81">
        <v>452</v>
      </c>
      <c r="Y347" s="81">
        <v>202</v>
      </c>
      <c r="Z347" s="81">
        <v>292</v>
      </c>
      <c r="AA347" s="81">
        <v>137</v>
      </c>
      <c r="AB347" s="81">
        <v>549</v>
      </c>
      <c r="AC347" s="81">
        <v>0</v>
      </c>
      <c r="AD347" s="81">
        <v>0</v>
      </c>
      <c r="AE347" s="82"/>
      <c r="AF347" s="81">
        <v>0</v>
      </c>
      <c r="AG347" s="81">
        <v>13734.75917029276</v>
      </c>
      <c r="AH347" s="81">
        <v>189190.8579558334</v>
      </c>
      <c r="AI347" s="81">
        <v>2965401.2410577228</v>
      </c>
      <c r="AJ347" s="81">
        <v>1028393.0518853759</v>
      </c>
      <c r="AK347" s="81">
        <v>0</v>
      </c>
      <c r="AL347" s="81">
        <v>0</v>
      </c>
      <c r="AM347" s="81">
        <v>74769.667130212722</v>
      </c>
      <c r="AN347" s="81">
        <v>0</v>
      </c>
      <c r="AO347" s="81">
        <v>0</v>
      </c>
      <c r="AP347" s="82"/>
      <c r="AQ347" s="81">
        <v>1</v>
      </c>
      <c r="AR347" s="81">
        <v>0</v>
      </c>
      <c r="AS347" s="81">
        <v>0</v>
      </c>
      <c r="AT347" s="81">
        <v>0</v>
      </c>
      <c r="AU347" s="81">
        <v>0</v>
      </c>
      <c r="AV347" s="81">
        <v>0</v>
      </c>
      <c r="AW347" s="81" t="s">
        <v>564</v>
      </c>
      <c r="AX347" s="82"/>
      <c r="AY347" s="81">
        <v>2.7</v>
      </c>
      <c r="AZ347" s="81">
        <v>0</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2217</v>
      </c>
      <c r="B348" s="80">
        <v>306</v>
      </c>
      <c r="C348" s="80">
        <v>17</v>
      </c>
      <c r="D348" s="80">
        <v>18</v>
      </c>
      <c r="E348" s="80">
        <v>2020</v>
      </c>
      <c r="F348" s="80" t="s">
        <v>218</v>
      </c>
      <c r="G348" s="80" t="s">
        <v>2200</v>
      </c>
      <c r="H348" s="80" t="s">
        <v>2201</v>
      </c>
      <c r="I348" s="177"/>
      <c r="J348" s="81">
        <v>0</v>
      </c>
      <c r="K348" s="81">
        <v>2.6257745767758415E-2</v>
      </c>
      <c r="L348" s="81">
        <v>0.19852421560260858</v>
      </c>
      <c r="M348" s="81">
        <v>1.5234280699984348</v>
      </c>
      <c r="N348" s="81">
        <v>0.66179528205575699</v>
      </c>
      <c r="O348" s="81">
        <v>0.40723525925806764</v>
      </c>
      <c r="P348" s="81">
        <v>0.64272497395234685</v>
      </c>
      <c r="Q348" s="81">
        <v>3.0778775289247377E-2</v>
      </c>
      <c r="R348" s="81">
        <v>0</v>
      </c>
      <c r="S348" s="81">
        <v>0</v>
      </c>
      <c r="T348" s="82"/>
      <c r="U348" s="81">
        <v>0</v>
      </c>
      <c r="V348" s="81">
        <v>12</v>
      </c>
      <c r="W348" s="81">
        <v>5</v>
      </c>
      <c r="X348" s="81">
        <v>403</v>
      </c>
      <c r="Y348" s="81">
        <v>194</v>
      </c>
      <c r="Z348" s="81">
        <v>291</v>
      </c>
      <c r="AA348" s="81">
        <v>145</v>
      </c>
      <c r="AB348" s="81">
        <v>522</v>
      </c>
      <c r="AC348" s="81">
        <v>0</v>
      </c>
      <c r="AD348" s="81">
        <v>0</v>
      </c>
      <c r="AE348" s="82"/>
      <c r="AF348" s="81">
        <v>0</v>
      </c>
      <c r="AG348" s="81">
        <v>17967.184180772172</v>
      </c>
      <c r="AH348" s="81">
        <v>41018.456245556226</v>
      </c>
      <c r="AI348" s="81">
        <v>2262105.2533358764</v>
      </c>
      <c r="AJ348" s="81">
        <v>938228.4329804054</v>
      </c>
      <c r="AK348" s="81"/>
      <c r="AL348" s="81"/>
      <c r="AM348" s="81">
        <v>68126.799540961292</v>
      </c>
      <c r="AN348" s="81"/>
      <c r="AO348" s="81"/>
      <c r="AP348" s="82"/>
      <c r="AQ348" s="81">
        <v>1</v>
      </c>
      <c r="AR348" s="81">
        <v>0</v>
      </c>
      <c r="AS348" s="81">
        <v>0</v>
      </c>
      <c r="AT348" s="81">
        <v>0</v>
      </c>
      <c r="AU348" s="81">
        <v>0</v>
      </c>
      <c r="AV348" s="81">
        <v>0</v>
      </c>
      <c r="AW348" s="81">
        <v>0</v>
      </c>
      <c r="AX348" s="82"/>
      <c r="AY348" s="81">
        <v>2.7</v>
      </c>
      <c r="AZ348" s="81">
        <v>0</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2218</v>
      </c>
      <c r="B349" s="80">
        <v>306</v>
      </c>
      <c r="C349" s="80">
        <v>18</v>
      </c>
      <c r="D349" s="80">
        <v>18</v>
      </c>
      <c r="E349" s="80">
        <v>2021</v>
      </c>
      <c r="F349" s="80" t="s">
        <v>75</v>
      </c>
      <c r="G349" s="174" t="s">
        <v>2200</v>
      </c>
      <c r="H349" s="80" t="s">
        <v>2201</v>
      </c>
      <c r="I349" s="177"/>
      <c r="J349" s="81">
        <v>0</v>
      </c>
      <c r="K349" s="81">
        <v>2.875647053683027E-2</v>
      </c>
      <c r="L349" s="81">
        <v>0.16348544423449396</v>
      </c>
      <c r="M349" s="81">
        <v>1.6621234214039633</v>
      </c>
      <c r="N349" s="81">
        <v>0.72349109493861574</v>
      </c>
      <c r="O349" s="81">
        <v>0.39413578746319344</v>
      </c>
      <c r="P349" s="81">
        <v>0.68179378676709235</v>
      </c>
      <c r="Q349" s="81">
        <v>3.1625511766500448E-2</v>
      </c>
      <c r="R349" s="81">
        <v>0</v>
      </c>
      <c r="S349" s="81">
        <v>0</v>
      </c>
      <c r="T349" s="82"/>
      <c r="U349" s="81">
        <v>0</v>
      </c>
      <c r="V349" s="81">
        <v>12</v>
      </c>
      <c r="W349" s="81">
        <v>5</v>
      </c>
      <c r="X349" s="81">
        <v>403</v>
      </c>
      <c r="Y349" s="81">
        <v>199</v>
      </c>
      <c r="Z349" s="81">
        <v>290</v>
      </c>
      <c r="AA349" s="81">
        <v>150</v>
      </c>
      <c r="AB349" s="81">
        <v>530</v>
      </c>
      <c r="AC349" s="81">
        <v>0</v>
      </c>
      <c r="AD349" s="81">
        <v>0</v>
      </c>
      <c r="AE349" s="82"/>
      <c r="AF349" s="81">
        <v>0</v>
      </c>
      <c r="AG349" s="81">
        <v>19239.378370616148</v>
      </c>
      <c r="AH349" s="81">
        <v>32753.54064959969</v>
      </c>
      <c r="AI349" s="81">
        <v>2491990.583881537</v>
      </c>
      <c r="AJ349" s="81">
        <v>971516.72242746525</v>
      </c>
      <c r="AK349" s="81">
        <v>0</v>
      </c>
      <c r="AL349" s="81">
        <v>0</v>
      </c>
      <c r="AM349" s="81">
        <v>69569.860538135545</v>
      </c>
      <c r="AN349" s="81">
        <v>0</v>
      </c>
      <c r="AO349" s="81">
        <v>0</v>
      </c>
      <c r="AP349" s="82"/>
      <c r="AQ349" s="81">
        <v>1</v>
      </c>
      <c r="AR349" s="81">
        <v>0</v>
      </c>
      <c r="AS349" s="81">
        <v>0</v>
      </c>
      <c r="AT349" s="81">
        <v>0</v>
      </c>
      <c r="AU349" s="81">
        <v>0</v>
      </c>
      <c r="AV349" s="81">
        <v>0</v>
      </c>
      <c r="AW349" s="81"/>
      <c r="AX349" s="82"/>
      <c r="AY349" s="81">
        <v>2.7</v>
      </c>
      <c r="AZ349" s="81">
        <v>0</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2219</v>
      </c>
      <c r="B350" s="80">
        <v>306</v>
      </c>
      <c r="C350" s="80">
        <v>19</v>
      </c>
      <c r="D350" s="80">
        <v>18</v>
      </c>
      <c r="E350" s="80">
        <v>2022</v>
      </c>
      <c r="F350" s="80" t="s">
        <v>568</v>
      </c>
      <c r="G350" s="174" t="s">
        <v>2200</v>
      </c>
      <c r="H350" s="80" t="s">
        <v>2201</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v>
      </c>
      <c r="AR350" s="81">
        <v>0</v>
      </c>
      <c r="AS350" s="81">
        <v>0</v>
      </c>
      <c r="AT350" s="81">
        <v>0</v>
      </c>
      <c r="AU350" s="81">
        <v>0</v>
      </c>
      <c r="AV350" s="81">
        <v>0</v>
      </c>
      <c r="AW350" s="81"/>
      <c r="AX350" s="82"/>
      <c r="AY350" s="81">
        <v>2.7</v>
      </c>
      <c r="AZ350" s="81">
        <v>0</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2220</v>
      </c>
      <c r="B351" s="80">
        <v>307</v>
      </c>
      <c r="C351" s="80">
        <v>1</v>
      </c>
      <c r="D351" s="80">
        <v>19</v>
      </c>
      <c r="E351" s="80">
        <v>1990</v>
      </c>
      <c r="F351" s="80" t="s">
        <v>562</v>
      </c>
      <c r="G351" s="80" t="s">
        <v>2221</v>
      </c>
      <c r="H351" s="80" t="s">
        <v>2222</v>
      </c>
      <c r="I351" s="177"/>
      <c r="J351" s="81">
        <v>0.10477094162691419</v>
      </c>
      <c r="K351" s="81">
        <v>0.15774636283935589</v>
      </c>
      <c r="L351" s="81">
        <v>0</v>
      </c>
      <c r="M351" s="81">
        <v>0.6479915893847229</v>
      </c>
      <c r="N351" s="81">
        <v>1.0943969491048455</v>
      </c>
      <c r="O351" s="81">
        <v>0.5518928915802449</v>
      </c>
      <c r="P351" s="81">
        <v>1.0955018416075388</v>
      </c>
      <c r="Q351" s="81">
        <v>4.576080297577869E-2</v>
      </c>
      <c r="R351" s="81">
        <v>0</v>
      </c>
      <c r="S351" s="81">
        <v>4.1252768153578728E-2</v>
      </c>
      <c r="T351" s="82"/>
      <c r="U351" s="81">
        <v>15598</v>
      </c>
      <c r="V351" s="81">
        <v>46</v>
      </c>
      <c r="W351" s="81">
        <v>0</v>
      </c>
      <c r="X351" s="81">
        <v>223</v>
      </c>
      <c r="Y351" s="81">
        <v>272</v>
      </c>
      <c r="Z351" s="81">
        <v>227</v>
      </c>
      <c r="AA351" s="81">
        <v>266</v>
      </c>
      <c r="AB351" s="81">
        <v>743</v>
      </c>
      <c r="AC351" s="81">
        <v>0</v>
      </c>
      <c r="AD351" s="81">
        <v>4.1252768153578728E-2</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2223</v>
      </c>
      <c r="B352" s="80">
        <v>308</v>
      </c>
      <c r="C352" s="80">
        <v>2</v>
      </c>
      <c r="D352" s="80">
        <v>19</v>
      </c>
      <c r="E352" s="80">
        <v>2005</v>
      </c>
      <c r="F352" s="80" t="s">
        <v>565</v>
      </c>
      <c r="G352" s="80" t="s">
        <v>2221</v>
      </c>
      <c r="H352" s="80" t="s">
        <v>2222</v>
      </c>
      <c r="I352" s="177"/>
      <c r="J352" s="81">
        <v>0.18485265707908369</v>
      </c>
      <c r="K352" s="81">
        <v>4.6857801525443367E-2</v>
      </c>
      <c r="L352" s="81">
        <v>0</v>
      </c>
      <c r="M352" s="81">
        <v>0.97533852738575555</v>
      </c>
      <c r="N352" s="81">
        <v>1.5091534048213129</v>
      </c>
      <c r="O352" s="81">
        <v>0.7815683417947622</v>
      </c>
      <c r="P352" s="81">
        <v>1.362767810677274</v>
      </c>
      <c r="Q352" s="81">
        <v>4.0886873208134444E-2</v>
      </c>
      <c r="R352" s="81">
        <v>0</v>
      </c>
      <c r="S352" s="81">
        <v>3.9236778772167462E-2</v>
      </c>
      <c r="T352" s="82"/>
      <c r="U352" s="81">
        <v>33308</v>
      </c>
      <c r="V352" s="81">
        <v>18</v>
      </c>
      <c r="W352" s="81">
        <v>0</v>
      </c>
      <c r="X352" s="81">
        <v>179</v>
      </c>
      <c r="Y352" s="81">
        <v>282</v>
      </c>
      <c r="Z352" s="81">
        <v>372</v>
      </c>
      <c r="AA352" s="81">
        <v>271</v>
      </c>
      <c r="AB352" s="81">
        <v>694</v>
      </c>
      <c r="AC352" s="81">
        <v>0</v>
      </c>
      <c r="AD352" s="81">
        <v>3.9236778772167462E-2</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2224</v>
      </c>
      <c r="B353" s="80">
        <v>309</v>
      </c>
      <c r="C353" s="80">
        <v>3</v>
      </c>
      <c r="D353" s="80">
        <v>19</v>
      </c>
      <c r="E353" s="80">
        <v>2006</v>
      </c>
      <c r="F353" s="80" t="s">
        <v>566</v>
      </c>
      <c r="G353" s="80" t="s">
        <v>2221</v>
      </c>
      <c r="H353" s="80" t="s">
        <v>2222</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2225</v>
      </c>
      <c r="B354" s="80">
        <v>310</v>
      </c>
      <c r="C354" s="80">
        <v>4</v>
      </c>
      <c r="D354" s="80">
        <v>19</v>
      </c>
      <c r="E354" s="80">
        <v>2007</v>
      </c>
      <c r="F354" s="80" t="s">
        <v>567</v>
      </c>
      <c r="G354" s="80" t="s">
        <v>2221</v>
      </c>
      <c r="H354" s="80" t="s">
        <v>2222</v>
      </c>
      <c r="I354" s="177"/>
      <c r="J354" s="81">
        <v>0.26945373746766771</v>
      </c>
      <c r="K354" s="81">
        <v>4.0138249814996481E-2</v>
      </c>
      <c r="L354" s="81">
        <v>0</v>
      </c>
      <c r="M354" s="81">
        <v>1.2375147241897659</v>
      </c>
      <c r="N354" s="81">
        <v>1.2778195254715083</v>
      </c>
      <c r="O354" s="81">
        <v>0.71545319079637359</v>
      </c>
      <c r="P354" s="81">
        <v>1.3123708624696606</v>
      </c>
      <c r="Q354" s="81">
        <v>4.1054974387824392E-2</v>
      </c>
      <c r="R354" s="81">
        <v>0</v>
      </c>
      <c r="S354" s="81">
        <v>4.8990856972102939E-2</v>
      </c>
      <c r="T354" s="82"/>
      <c r="U354" s="81">
        <v>49670</v>
      </c>
      <c r="V354" s="81">
        <v>15</v>
      </c>
      <c r="W354" s="81">
        <v>0</v>
      </c>
      <c r="X354" s="81">
        <v>265</v>
      </c>
      <c r="Y354" s="81">
        <v>272</v>
      </c>
      <c r="Z354" s="81">
        <v>354</v>
      </c>
      <c r="AA354" s="81">
        <v>257</v>
      </c>
      <c r="AB354" s="81">
        <v>660</v>
      </c>
      <c r="AC354" s="81">
        <v>0</v>
      </c>
      <c r="AD354" s="81">
        <v>4.8990856972102939E-2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2226</v>
      </c>
      <c r="B355" s="80">
        <v>311</v>
      </c>
      <c r="C355" s="80">
        <v>5</v>
      </c>
      <c r="D355" s="80">
        <v>19</v>
      </c>
      <c r="E355" s="80">
        <v>2008</v>
      </c>
      <c r="F355" s="80" t="s">
        <v>84</v>
      </c>
      <c r="G355" s="80" t="s">
        <v>2221</v>
      </c>
      <c r="H355" s="80" t="s">
        <v>2222</v>
      </c>
      <c r="I355" s="177"/>
      <c r="J355" s="81">
        <v>0.18400565006336486</v>
      </c>
      <c r="K355" s="81">
        <v>2.9753908567051918E-2</v>
      </c>
      <c r="L355" s="81">
        <v>0</v>
      </c>
      <c r="M355" s="81">
        <v>1.3387482758342342</v>
      </c>
      <c r="N355" s="81">
        <v>1.2040384474616115</v>
      </c>
      <c r="O355" s="81">
        <v>0.68728846182475256</v>
      </c>
      <c r="P355" s="81">
        <v>1.2394656764672678</v>
      </c>
      <c r="Q355" s="81">
        <v>3.9962866433755094E-2</v>
      </c>
      <c r="R355" s="81">
        <v>0</v>
      </c>
      <c r="S355" s="81">
        <v>4.5317734150748731E-2</v>
      </c>
      <c r="T355" s="82"/>
      <c r="U355" s="81">
        <v>39360</v>
      </c>
      <c r="V355" s="81">
        <v>15</v>
      </c>
      <c r="W355" s="81">
        <v>0</v>
      </c>
      <c r="X355" s="81">
        <v>265</v>
      </c>
      <c r="Y355" s="81">
        <v>282</v>
      </c>
      <c r="Z355" s="81">
        <v>352</v>
      </c>
      <c r="AA355" s="81">
        <v>243</v>
      </c>
      <c r="AB355" s="81">
        <v>653</v>
      </c>
      <c r="AC355" s="81">
        <v>0</v>
      </c>
      <c r="AD355" s="81">
        <v>4.5317734150748731E-2</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2227</v>
      </c>
      <c r="B356" s="80">
        <v>312</v>
      </c>
      <c r="C356" s="80">
        <v>6</v>
      </c>
      <c r="D356" s="80">
        <v>19</v>
      </c>
      <c r="E356" s="80">
        <v>2009</v>
      </c>
      <c r="F356" s="80" t="s">
        <v>85</v>
      </c>
      <c r="G356" s="80" t="s">
        <v>2221</v>
      </c>
      <c r="H356" s="80" t="s">
        <v>2222</v>
      </c>
      <c r="I356" s="177"/>
      <c r="J356" s="81">
        <v>0</v>
      </c>
      <c r="K356" s="81">
        <v>2.2771913774219665E-2</v>
      </c>
      <c r="L356" s="81">
        <v>0.52063030875900906</v>
      </c>
      <c r="M356" s="81">
        <v>1.0454257858473313</v>
      </c>
      <c r="N356" s="81">
        <v>1.1660468916258417</v>
      </c>
      <c r="O356" s="81">
        <v>0.67059074467397639</v>
      </c>
      <c r="P356" s="81">
        <v>1.1626189095406796</v>
      </c>
      <c r="Q356" s="81">
        <v>3.6086596730143736E-2</v>
      </c>
      <c r="R356" s="81">
        <v>0</v>
      </c>
      <c r="S356" s="81">
        <v>4.7676020827350514E-2</v>
      </c>
      <c r="T356" s="82"/>
      <c r="U356" s="81">
        <v>0</v>
      </c>
      <c r="V356" s="81">
        <v>11</v>
      </c>
      <c r="W356" s="81">
        <v>13</v>
      </c>
      <c r="X356" s="81">
        <v>211</v>
      </c>
      <c r="Y356" s="81">
        <v>271</v>
      </c>
      <c r="Z356" s="81">
        <v>339</v>
      </c>
      <c r="AA356" s="81">
        <v>234</v>
      </c>
      <c r="AB356" s="81">
        <v>619</v>
      </c>
      <c r="AC356" s="81">
        <v>0</v>
      </c>
      <c r="AD356" s="81">
        <v>4.7676020827350514E-2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2228</v>
      </c>
      <c r="B357" s="80">
        <v>313</v>
      </c>
      <c r="C357" s="80">
        <v>7</v>
      </c>
      <c r="D357" s="80">
        <v>19</v>
      </c>
      <c r="E357" s="80">
        <v>2010</v>
      </c>
      <c r="F357" s="80" t="s">
        <v>86</v>
      </c>
      <c r="G357" s="80" t="s">
        <v>2221</v>
      </c>
      <c r="H357" s="80" t="s">
        <v>2222</v>
      </c>
      <c r="I357" s="177"/>
      <c r="J357" s="81">
        <v>0</v>
      </c>
      <c r="K357" s="81">
        <v>2.4395294338167305E-2</v>
      </c>
      <c r="L357" s="81">
        <v>0.53018086839683709</v>
      </c>
      <c r="M357" s="81">
        <v>1.0801311090472991</v>
      </c>
      <c r="N357" s="81">
        <v>1.2135077947321902</v>
      </c>
      <c r="O357" s="81">
        <v>0.64583011988892258</v>
      </c>
      <c r="P357" s="81">
        <v>1.1720146110190119</v>
      </c>
      <c r="Q357" s="81">
        <v>3.6869811789784809E-2</v>
      </c>
      <c r="R357" s="81">
        <v>0</v>
      </c>
      <c r="S357" s="81">
        <v>4.1396734663423508E-2</v>
      </c>
      <c r="T357" s="82"/>
      <c r="U357" s="81">
        <v>0</v>
      </c>
      <c r="V357" s="81">
        <v>11</v>
      </c>
      <c r="W357" s="81">
        <v>13</v>
      </c>
      <c r="X357" s="81">
        <v>211</v>
      </c>
      <c r="Y357" s="81">
        <v>265</v>
      </c>
      <c r="Z357" s="81">
        <v>328</v>
      </c>
      <c r="AA357" s="81">
        <v>230</v>
      </c>
      <c r="AB357" s="81">
        <v>606</v>
      </c>
      <c r="AC357" s="81">
        <v>0</v>
      </c>
      <c r="AD357" s="81">
        <v>4.1396734663423508E-2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2229</v>
      </c>
      <c r="B358" s="80">
        <v>314</v>
      </c>
      <c r="C358" s="80">
        <v>8</v>
      </c>
      <c r="D358" s="80">
        <v>19</v>
      </c>
      <c r="E358" s="80">
        <v>2011</v>
      </c>
      <c r="F358" s="80" t="s">
        <v>87</v>
      </c>
      <c r="G358" s="80" t="s">
        <v>2221</v>
      </c>
      <c r="H358" s="80" t="s">
        <v>2222</v>
      </c>
      <c r="I358" s="177"/>
      <c r="J358" s="81">
        <v>0</v>
      </c>
      <c r="K358" s="81">
        <v>3.0619267088852299E-2</v>
      </c>
      <c r="L358" s="81">
        <v>0.4730599228610014</v>
      </c>
      <c r="M358" s="81">
        <v>1.1886972931819477</v>
      </c>
      <c r="N358" s="81">
        <v>1.1696643610150641</v>
      </c>
      <c r="O358" s="81">
        <v>0.6031908816458813</v>
      </c>
      <c r="P358" s="81">
        <v>1.0886606463649335</v>
      </c>
      <c r="Q358" s="81">
        <v>4.3650912409619852E-2</v>
      </c>
      <c r="R358" s="81">
        <v>0</v>
      </c>
      <c r="S358" s="81">
        <v>4.1822941635196099E-2</v>
      </c>
      <c r="T358" s="82"/>
      <c r="U358" s="81">
        <v>0</v>
      </c>
      <c r="V358" s="81">
        <v>11</v>
      </c>
      <c r="W358" s="81">
        <v>13</v>
      </c>
      <c r="X358" s="81">
        <v>211</v>
      </c>
      <c r="Y358" s="81">
        <v>272</v>
      </c>
      <c r="Z358" s="81">
        <v>313</v>
      </c>
      <c r="AA358" s="81">
        <v>220</v>
      </c>
      <c r="AB358" s="81">
        <v>622</v>
      </c>
      <c r="AC358" s="81">
        <v>0</v>
      </c>
      <c r="AD358" s="81">
        <v>4.1822941635196099E-2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2230</v>
      </c>
      <c r="B359" s="80">
        <v>315</v>
      </c>
      <c r="C359" s="80">
        <v>9</v>
      </c>
      <c r="D359" s="80">
        <v>19</v>
      </c>
      <c r="E359" s="80">
        <v>2012</v>
      </c>
      <c r="F359" s="80" t="s">
        <v>88</v>
      </c>
      <c r="G359" s="80" t="s">
        <v>2221</v>
      </c>
      <c r="H359" s="80" t="s">
        <v>2222</v>
      </c>
      <c r="I359" s="177"/>
      <c r="J359" s="81">
        <v>0</v>
      </c>
      <c r="K359" s="81">
        <v>2.7637762427584048E-2</v>
      </c>
      <c r="L359" s="81">
        <v>0.48098971249666411</v>
      </c>
      <c r="M359" s="81">
        <v>1.0701947000716869</v>
      </c>
      <c r="N359" s="81">
        <v>1.1495965138509248</v>
      </c>
      <c r="O359" s="81">
        <v>0.56402893204600191</v>
      </c>
      <c r="P359" s="81">
        <v>0.92564989711654844</v>
      </c>
      <c r="Q359" s="81">
        <v>4.7654414181260853E-2</v>
      </c>
      <c r="R359" s="81">
        <v>0</v>
      </c>
      <c r="S359" s="81">
        <v>5.2780286301039703E-2</v>
      </c>
      <c r="T359" s="82"/>
      <c r="U359" s="81">
        <v>0</v>
      </c>
      <c r="V359" s="81">
        <v>11</v>
      </c>
      <c r="W359" s="81">
        <v>13</v>
      </c>
      <c r="X359" s="81">
        <v>211</v>
      </c>
      <c r="Y359" s="81">
        <v>276</v>
      </c>
      <c r="Z359" s="81">
        <v>295</v>
      </c>
      <c r="AA359" s="81">
        <v>186</v>
      </c>
      <c r="AB359" s="81">
        <v>625</v>
      </c>
      <c r="AC359" s="81">
        <v>0</v>
      </c>
      <c r="AD359" s="81">
        <v>5.2780286301039703E-2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2231</v>
      </c>
      <c r="B360" s="80">
        <v>316</v>
      </c>
      <c r="C360" s="80">
        <v>10</v>
      </c>
      <c r="D360" s="80">
        <v>19</v>
      </c>
      <c r="E360" s="80">
        <v>2013</v>
      </c>
      <c r="F360" s="80" t="s">
        <v>89</v>
      </c>
      <c r="G360" s="80" t="s">
        <v>2221</v>
      </c>
      <c r="H360" s="80" t="s">
        <v>2222</v>
      </c>
      <c r="I360" s="177"/>
      <c r="J360" s="81">
        <v>0</v>
      </c>
      <c r="K360" s="81">
        <v>2.2734412738410831E-2</v>
      </c>
      <c r="L360" s="81">
        <v>0.48894351228736882</v>
      </c>
      <c r="M360" s="81">
        <v>1.0316876792830254</v>
      </c>
      <c r="N360" s="81">
        <v>1.2482024803073426</v>
      </c>
      <c r="O360" s="81">
        <v>0.5728668073114771</v>
      </c>
      <c r="P360" s="81">
        <v>0.92414228267822995</v>
      </c>
      <c r="Q360" s="81">
        <v>4.7960853691115933E-2</v>
      </c>
      <c r="R360" s="81">
        <v>0</v>
      </c>
      <c r="S360" s="81">
        <v>4.8239156214440124E-2</v>
      </c>
      <c r="T360" s="82"/>
      <c r="U360" s="81">
        <v>0</v>
      </c>
      <c r="V360" s="81">
        <v>11</v>
      </c>
      <c r="W360" s="81">
        <v>13</v>
      </c>
      <c r="X360" s="81">
        <v>211</v>
      </c>
      <c r="Y360" s="81">
        <v>280</v>
      </c>
      <c r="Z360" s="81">
        <v>313</v>
      </c>
      <c r="AA360" s="81">
        <v>185</v>
      </c>
      <c r="AB360" s="81">
        <v>620</v>
      </c>
      <c r="AC360" s="81">
        <v>0</v>
      </c>
      <c r="AD360" s="81">
        <v>4.8239156214440124E-2</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2232</v>
      </c>
      <c r="B361" s="80">
        <v>317</v>
      </c>
      <c r="C361" s="80">
        <v>11</v>
      </c>
      <c r="D361" s="80">
        <v>19</v>
      </c>
      <c r="E361" s="80">
        <v>2014</v>
      </c>
      <c r="F361" s="80" t="s">
        <v>90</v>
      </c>
      <c r="G361" s="80" t="s">
        <v>2221</v>
      </c>
      <c r="H361" s="80" t="s">
        <v>2222</v>
      </c>
      <c r="I361" s="177"/>
      <c r="J361" s="81">
        <v>0</v>
      </c>
      <c r="K361" s="81">
        <v>2.1843172317544624E-2</v>
      </c>
      <c r="L361" s="81">
        <v>0.46046023272329528</v>
      </c>
      <c r="M361" s="81">
        <v>1.1974412076986605</v>
      </c>
      <c r="N361" s="81">
        <v>1.2418719226970696</v>
      </c>
      <c r="O361" s="81">
        <v>0.54218617364845523</v>
      </c>
      <c r="P361" s="81">
        <v>0.91890613512005292</v>
      </c>
      <c r="Q361" s="81">
        <v>4.4902976470201819E-2</v>
      </c>
      <c r="R361" s="81">
        <v>0</v>
      </c>
      <c r="S361" s="81">
        <v>4.4836295864385714E-2</v>
      </c>
      <c r="T361" s="82"/>
      <c r="U361" s="81">
        <v>0</v>
      </c>
      <c r="V361" s="81">
        <v>9</v>
      </c>
      <c r="W361" s="81">
        <v>17</v>
      </c>
      <c r="X361" s="81">
        <v>246</v>
      </c>
      <c r="Y361" s="81">
        <v>281</v>
      </c>
      <c r="Z361" s="81">
        <v>312</v>
      </c>
      <c r="AA361" s="81">
        <v>183</v>
      </c>
      <c r="AB361" s="81">
        <v>605</v>
      </c>
      <c r="AC361" s="81">
        <v>0</v>
      </c>
      <c r="AD361" s="81">
        <v>4.4836295864385714E-2</v>
      </c>
      <c r="AE361" s="82"/>
      <c r="AF361" s="81">
        <v>0</v>
      </c>
      <c r="AG361" s="81">
        <v>18003.20996459771</v>
      </c>
      <c r="AH361" s="81">
        <v>117730.62882375855</v>
      </c>
      <c r="AI361" s="81">
        <v>1488733.9728533393</v>
      </c>
      <c r="AJ361" s="81">
        <v>1542530.5806575257</v>
      </c>
      <c r="AK361" s="81">
        <v>0</v>
      </c>
      <c r="AL361" s="81">
        <v>0</v>
      </c>
      <c r="AM361" s="81">
        <v>83057.459354944644</v>
      </c>
      <c r="AN361" s="81">
        <v>0</v>
      </c>
      <c r="AO361" s="81">
        <v>0</v>
      </c>
      <c r="AP361" s="82"/>
      <c r="AQ361" s="81">
        <v>6</v>
      </c>
      <c r="AR361" s="81">
        <v>4</v>
      </c>
      <c r="AS361" s="81">
        <v>0</v>
      </c>
      <c r="AT361" s="81">
        <v>0</v>
      </c>
      <c r="AU361" s="81">
        <v>0</v>
      </c>
      <c r="AV361" s="81">
        <v>0</v>
      </c>
      <c r="AW361" s="81" t="s">
        <v>564</v>
      </c>
      <c r="AX361" s="82"/>
      <c r="AY361" s="81">
        <v>23.4</v>
      </c>
      <c r="AZ361" s="81">
        <v>166.3</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2233</v>
      </c>
      <c r="B362" s="80">
        <v>318</v>
      </c>
      <c r="C362" s="80">
        <v>12</v>
      </c>
      <c r="D362" s="80">
        <v>19</v>
      </c>
      <c r="E362" s="80">
        <v>2015</v>
      </c>
      <c r="F362" s="80" t="s">
        <v>91</v>
      </c>
      <c r="G362" s="80" t="s">
        <v>2221</v>
      </c>
      <c r="H362" s="80" t="s">
        <v>2222</v>
      </c>
      <c r="I362" s="177"/>
      <c r="J362" s="81">
        <v>0</v>
      </c>
      <c r="K362" s="81">
        <v>2.0327225585560257E-2</v>
      </c>
      <c r="L362" s="81">
        <v>0.49676685979169349</v>
      </c>
      <c r="M362" s="81">
        <v>1.2765310481407235</v>
      </c>
      <c r="N362" s="81">
        <v>1.0909129932413437</v>
      </c>
      <c r="O362" s="81">
        <v>0.54561815427429361</v>
      </c>
      <c r="P362" s="81">
        <v>0.93973032940485812</v>
      </c>
      <c r="Q362" s="81">
        <v>4.3376524860785429E-2</v>
      </c>
      <c r="R362" s="81">
        <v>0</v>
      </c>
      <c r="S362" s="81">
        <v>5.4671952092960573E-2</v>
      </c>
      <c r="T362" s="82"/>
      <c r="U362" s="81">
        <v>0</v>
      </c>
      <c r="V362" s="81">
        <v>9</v>
      </c>
      <c r="W362" s="81">
        <v>17</v>
      </c>
      <c r="X362" s="81">
        <v>246</v>
      </c>
      <c r="Y362" s="81">
        <v>288</v>
      </c>
      <c r="Z362" s="81">
        <v>317</v>
      </c>
      <c r="AA362" s="81">
        <v>187</v>
      </c>
      <c r="AB362" s="81">
        <v>597</v>
      </c>
      <c r="AC362" s="81">
        <v>0</v>
      </c>
      <c r="AD362" s="81">
        <v>5.4671952092960573E-2</v>
      </c>
      <c r="AE362" s="82"/>
      <c r="AF362" s="81">
        <v>0</v>
      </c>
      <c r="AG362" s="81">
        <v>15627.964616258438</v>
      </c>
      <c r="AH362" s="81">
        <v>104466.93928020968</v>
      </c>
      <c r="AI362" s="81">
        <v>1597530.6707670845</v>
      </c>
      <c r="AJ362" s="81">
        <v>1367494.5310898095</v>
      </c>
      <c r="AK362" s="81">
        <v>0</v>
      </c>
      <c r="AL362" s="81">
        <v>0</v>
      </c>
      <c r="AM362" s="81">
        <v>81816.345679189297</v>
      </c>
      <c r="AN362" s="81">
        <v>0</v>
      </c>
      <c r="AO362" s="81">
        <v>0</v>
      </c>
      <c r="AP362" s="82"/>
      <c r="AQ362" s="81">
        <v>7</v>
      </c>
      <c r="AR362" s="81">
        <v>6</v>
      </c>
      <c r="AS362" s="81">
        <v>0</v>
      </c>
      <c r="AT362" s="81">
        <v>0</v>
      </c>
      <c r="AU362" s="81">
        <v>0</v>
      </c>
      <c r="AV362" s="81">
        <v>0</v>
      </c>
      <c r="AW362" s="81" t="s">
        <v>564</v>
      </c>
      <c r="AX362" s="82"/>
      <c r="AY362" s="81">
        <v>27.4</v>
      </c>
      <c r="AZ362" s="81">
        <v>265</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2234</v>
      </c>
      <c r="B363" s="80">
        <v>319</v>
      </c>
      <c r="C363" s="80">
        <v>13</v>
      </c>
      <c r="D363" s="80">
        <v>19</v>
      </c>
      <c r="E363" s="80">
        <v>2016</v>
      </c>
      <c r="F363" s="80" t="s">
        <v>92</v>
      </c>
      <c r="G363" s="80" t="s">
        <v>2221</v>
      </c>
      <c r="H363" s="80" t="s">
        <v>2222</v>
      </c>
      <c r="I363" s="177"/>
      <c r="J363" s="81">
        <v>0</v>
      </c>
      <c r="K363" s="81">
        <v>2.0449375527548958E-2</v>
      </c>
      <c r="L363" s="81">
        <v>0.47740665366563179</v>
      </c>
      <c r="M363" s="81">
        <v>1.0319302889081721</v>
      </c>
      <c r="N363" s="81">
        <v>1.1614347848987696</v>
      </c>
      <c r="O363" s="81">
        <v>0.54749392776002404</v>
      </c>
      <c r="P363" s="81">
        <v>0.95716822100996168</v>
      </c>
      <c r="Q363" s="81">
        <v>4.1249104265162748E-2</v>
      </c>
      <c r="R363" s="81">
        <v>0</v>
      </c>
      <c r="S363" s="81">
        <v>5.2571791842660656E-2</v>
      </c>
      <c r="T363" s="82"/>
      <c r="U363" s="81">
        <v>0</v>
      </c>
      <c r="V363" s="81">
        <v>9</v>
      </c>
      <c r="W363" s="81">
        <v>17</v>
      </c>
      <c r="X363" s="81">
        <v>246</v>
      </c>
      <c r="Y363" s="81">
        <v>288</v>
      </c>
      <c r="Z363" s="81">
        <v>322</v>
      </c>
      <c r="AA363" s="81">
        <v>197</v>
      </c>
      <c r="AB363" s="81">
        <v>584</v>
      </c>
      <c r="AC363" s="81">
        <v>0</v>
      </c>
      <c r="AD363" s="81">
        <v>5.2571791842660663E-2</v>
      </c>
      <c r="AE363" s="82"/>
      <c r="AF363" s="81">
        <v>0</v>
      </c>
      <c r="AG363" s="81">
        <v>15111.50845554015</v>
      </c>
      <c r="AH363" s="81">
        <v>77966.659880125037</v>
      </c>
      <c r="AI363" s="81">
        <v>1554134.055735565</v>
      </c>
      <c r="AJ363" s="81">
        <v>1431642.876729823</v>
      </c>
      <c r="AK363" s="81">
        <v>0</v>
      </c>
      <c r="AL363" s="81">
        <v>0</v>
      </c>
      <c r="AM363" s="81">
        <v>80096.92936011382</v>
      </c>
      <c r="AN363" s="81">
        <v>0</v>
      </c>
      <c r="AO363" s="81">
        <v>0</v>
      </c>
      <c r="AP363" s="82"/>
      <c r="AQ363" s="81">
        <v>7</v>
      </c>
      <c r="AR363" s="81">
        <v>6</v>
      </c>
      <c r="AS363" s="81">
        <v>0</v>
      </c>
      <c r="AT363" s="81">
        <v>0</v>
      </c>
      <c r="AU363" s="81">
        <v>0</v>
      </c>
      <c r="AV363" s="81">
        <v>0</v>
      </c>
      <c r="AW363" s="81" t="s">
        <v>564</v>
      </c>
      <c r="AX363" s="82"/>
      <c r="AY363" s="81">
        <v>30.4</v>
      </c>
      <c r="AZ363" s="81">
        <v>265</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2235</v>
      </c>
      <c r="B364" s="80">
        <v>320</v>
      </c>
      <c r="C364" s="80">
        <v>14</v>
      </c>
      <c r="D364" s="80">
        <v>19</v>
      </c>
      <c r="E364" s="80">
        <v>2017</v>
      </c>
      <c r="F364" s="80" t="s">
        <v>71</v>
      </c>
      <c r="G364" s="80" t="s">
        <v>2221</v>
      </c>
      <c r="H364" s="80" t="s">
        <v>2222</v>
      </c>
      <c r="I364" s="177"/>
      <c r="J364" s="81">
        <v>0</v>
      </c>
      <c r="K364" s="81">
        <v>2.0166724225679358E-2</v>
      </c>
      <c r="L364" s="81">
        <v>0.46947446284037136</v>
      </c>
      <c r="M364" s="81">
        <v>0.98033137376329393</v>
      </c>
      <c r="N364" s="81">
        <v>1.1633541768559077</v>
      </c>
      <c r="O364" s="81">
        <v>0.52350720846951626</v>
      </c>
      <c r="P364" s="81">
        <v>0.92696518379430648</v>
      </c>
      <c r="Q364" s="81">
        <v>3.7975166329190027E-2</v>
      </c>
      <c r="R364" s="81">
        <v>0</v>
      </c>
      <c r="S364" s="81">
        <v>0.13007157744345005</v>
      </c>
      <c r="T364" s="82"/>
      <c r="U364" s="81">
        <v>0</v>
      </c>
      <c r="V364" s="81">
        <v>9</v>
      </c>
      <c r="W364" s="81">
        <v>17</v>
      </c>
      <c r="X364" s="81">
        <v>246</v>
      </c>
      <c r="Y364" s="81">
        <v>280</v>
      </c>
      <c r="Z364" s="81">
        <v>313</v>
      </c>
      <c r="AA364" s="81">
        <v>192</v>
      </c>
      <c r="AB364" s="81">
        <v>556</v>
      </c>
      <c r="AC364" s="81">
        <v>0</v>
      </c>
      <c r="AD364" s="81">
        <v>0.13007157744344999</v>
      </c>
      <c r="AE364" s="82"/>
      <c r="AF364" s="81">
        <v>0</v>
      </c>
      <c r="AG364" s="81">
        <v>15070.994638958489</v>
      </c>
      <c r="AH364" s="81">
        <v>100553.0350168842</v>
      </c>
      <c r="AI364" s="81">
        <v>1539347.5705816741</v>
      </c>
      <c r="AJ364" s="81">
        <v>1374010.113831528</v>
      </c>
      <c r="AK364" s="81">
        <v>0</v>
      </c>
      <c r="AL364" s="81">
        <v>0</v>
      </c>
      <c r="AM364" s="81">
        <v>76375.986489538569</v>
      </c>
      <c r="AN364" s="81">
        <v>0</v>
      </c>
      <c r="AO364" s="81">
        <v>0</v>
      </c>
      <c r="AP364" s="82"/>
      <c r="AQ364" s="81">
        <v>7</v>
      </c>
      <c r="AR364" s="81">
        <v>6</v>
      </c>
      <c r="AS364" s="81">
        <v>0</v>
      </c>
      <c r="AT364" s="81">
        <v>0</v>
      </c>
      <c r="AU364" s="81">
        <v>0</v>
      </c>
      <c r="AV364" s="81">
        <v>0</v>
      </c>
      <c r="AW364" s="81" t="s">
        <v>564</v>
      </c>
      <c r="AX364" s="82"/>
      <c r="AY364" s="81">
        <v>30.4</v>
      </c>
      <c r="AZ364" s="81">
        <v>265</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2236</v>
      </c>
      <c r="B365" s="80">
        <v>321</v>
      </c>
      <c r="C365" s="80">
        <v>15</v>
      </c>
      <c r="D365" s="80">
        <v>19</v>
      </c>
      <c r="E365" s="80">
        <v>2018</v>
      </c>
      <c r="F365" s="80" t="s">
        <v>93</v>
      </c>
      <c r="G365" s="80" t="s">
        <v>2221</v>
      </c>
      <c r="H365" s="80" t="s">
        <v>2222</v>
      </c>
      <c r="I365" s="177"/>
      <c r="J365" s="81">
        <v>0</v>
      </c>
      <c r="K365" s="81">
        <v>1.8923578307759557E-2</v>
      </c>
      <c r="L365" s="81">
        <v>0.42088358841275852</v>
      </c>
      <c r="M365" s="81">
        <v>0.95407577333022331</v>
      </c>
      <c r="N365" s="81">
        <v>1.1074075766385361</v>
      </c>
      <c r="O365" s="81">
        <v>0.52515951493649604</v>
      </c>
      <c r="P365" s="81">
        <v>0.89861841165962897</v>
      </c>
      <c r="Q365" s="81">
        <v>3.5112278774127828E-2</v>
      </c>
      <c r="R365" s="81">
        <v>0</v>
      </c>
      <c r="S365" s="81">
        <v>0.16830337197160267</v>
      </c>
      <c r="T365" s="82"/>
      <c r="U365" s="81">
        <v>0</v>
      </c>
      <c r="V365" s="81">
        <v>9</v>
      </c>
      <c r="W365" s="81">
        <v>17</v>
      </c>
      <c r="X365" s="81">
        <v>246</v>
      </c>
      <c r="Y365" s="81">
        <v>275</v>
      </c>
      <c r="Z365" s="81">
        <v>320</v>
      </c>
      <c r="AA365" s="81">
        <v>188</v>
      </c>
      <c r="AB365" s="81">
        <v>554</v>
      </c>
      <c r="AC365" s="81">
        <v>0</v>
      </c>
      <c r="AD365" s="81">
        <v>0.16830337197160269</v>
      </c>
      <c r="AE365" s="82"/>
      <c r="AF365" s="81">
        <v>0</v>
      </c>
      <c r="AG365" s="81">
        <v>13387.47380244478</v>
      </c>
      <c r="AH365" s="81">
        <v>95015.272278985198</v>
      </c>
      <c r="AI365" s="81">
        <v>1470354.2450147669</v>
      </c>
      <c r="AJ365" s="81">
        <v>1346366.1861048939</v>
      </c>
      <c r="AK365" s="81">
        <v>0</v>
      </c>
      <c r="AL365" s="81">
        <v>0</v>
      </c>
      <c r="AM365" s="81">
        <v>76258.715334253458</v>
      </c>
      <c r="AN365" s="81">
        <v>0</v>
      </c>
      <c r="AO365" s="81">
        <v>0</v>
      </c>
      <c r="AP365" s="82"/>
      <c r="AQ365" s="81">
        <v>8</v>
      </c>
      <c r="AR365" s="81">
        <v>6</v>
      </c>
      <c r="AS365" s="81">
        <v>0</v>
      </c>
      <c r="AT365" s="81">
        <v>0</v>
      </c>
      <c r="AU365" s="81">
        <v>0</v>
      </c>
      <c r="AV365" s="81">
        <v>0</v>
      </c>
      <c r="AW365" s="81" t="s">
        <v>564</v>
      </c>
      <c r="AX365" s="82"/>
      <c r="AY365" s="81">
        <v>36</v>
      </c>
      <c r="AZ365" s="81">
        <v>265</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2237</v>
      </c>
      <c r="B366" s="80">
        <v>322</v>
      </c>
      <c r="C366" s="80">
        <v>16</v>
      </c>
      <c r="D366" s="80">
        <v>19</v>
      </c>
      <c r="E366" s="80">
        <v>2019</v>
      </c>
      <c r="F366" s="80" t="s">
        <v>73</v>
      </c>
      <c r="G366" s="80" t="s">
        <v>2221</v>
      </c>
      <c r="H366" s="80" t="s">
        <v>2222</v>
      </c>
      <c r="I366" s="177"/>
      <c r="J366" s="81">
        <v>0</v>
      </c>
      <c r="K366" s="81">
        <v>1.7177286691519373E-2</v>
      </c>
      <c r="L366" s="81">
        <v>0.42317455623912614</v>
      </c>
      <c r="M366" s="81">
        <v>0.91362898523862168</v>
      </c>
      <c r="N366" s="81">
        <v>0.96146855331180336</v>
      </c>
      <c r="O366" s="81">
        <v>0.51432069908539846</v>
      </c>
      <c r="P366" s="81">
        <v>0.8909470030180956</v>
      </c>
      <c r="Q366" s="81">
        <v>3.3569581716910657E-2</v>
      </c>
      <c r="R366" s="81">
        <v>0</v>
      </c>
      <c r="S366" s="81">
        <v>0.13373069543284105</v>
      </c>
      <c r="T366" s="82"/>
      <c r="U366" s="81">
        <v>0</v>
      </c>
      <c r="V366" s="81">
        <v>9</v>
      </c>
      <c r="W366" s="81">
        <v>17</v>
      </c>
      <c r="X366" s="81">
        <v>246</v>
      </c>
      <c r="Y366" s="81">
        <v>269</v>
      </c>
      <c r="Z366" s="81">
        <v>322</v>
      </c>
      <c r="AA366" s="81">
        <v>185</v>
      </c>
      <c r="AB366" s="81">
        <v>544</v>
      </c>
      <c r="AC366" s="81">
        <v>0</v>
      </c>
      <c r="AD366" s="81">
        <v>0.13373069543284111</v>
      </c>
      <c r="AE366" s="82"/>
      <c r="AF366" s="81">
        <v>0</v>
      </c>
      <c r="AG366" s="81">
        <v>12962.62089464625</v>
      </c>
      <c r="AH366" s="81">
        <v>100360.1019487312</v>
      </c>
      <c r="AI366" s="81">
        <v>1506744.9560733759</v>
      </c>
      <c r="AJ366" s="81">
        <v>1214647.1602945752</v>
      </c>
      <c r="AK366" s="81">
        <v>0</v>
      </c>
      <c r="AL366" s="81">
        <v>0</v>
      </c>
      <c r="AM366" s="81">
        <v>74088.704770192562</v>
      </c>
      <c r="AN366" s="81">
        <v>0</v>
      </c>
      <c r="AO366" s="81">
        <v>0</v>
      </c>
      <c r="AP366" s="82"/>
      <c r="AQ366" s="81">
        <v>9</v>
      </c>
      <c r="AR366" s="81">
        <v>7</v>
      </c>
      <c r="AS366" s="81">
        <v>0</v>
      </c>
      <c r="AT366" s="81">
        <v>0</v>
      </c>
      <c r="AU366" s="81">
        <v>0</v>
      </c>
      <c r="AV366" s="81">
        <v>0</v>
      </c>
      <c r="AW366" s="81" t="s">
        <v>564</v>
      </c>
      <c r="AX366" s="82"/>
      <c r="AY366" s="81">
        <v>40.099999999999987</v>
      </c>
      <c r="AZ366" s="81">
        <v>314.5</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2238</v>
      </c>
      <c r="B367" s="80">
        <v>323</v>
      </c>
      <c r="C367" s="80">
        <v>17</v>
      </c>
      <c r="D367" s="80">
        <v>19</v>
      </c>
      <c r="E367" s="80">
        <v>2020</v>
      </c>
      <c r="F367" s="80" t="s">
        <v>218</v>
      </c>
      <c r="G367" s="80" t="s">
        <v>2221</v>
      </c>
      <c r="H367" s="80" t="s">
        <v>2222</v>
      </c>
      <c r="I367" s="177"/>
      <c r="J367" s="81">
        <v>0</v>
      </c>
      <c r="K367" s="81">
        <v>8.7257354896008044E-3</v>
      </c>
      <c r="L367" s="81">
        <v>0.28912237884098307</v>
      </c>
      <c r="M367" s="81">
        <v>0.52812525438794466</v>
      </c>
      <c r="N367" s="81">
        <v>0.92505850454033811</v>
      </c>
      <c r="O367" s="81">
        <v>0.43382450298969405</v>
      </c>
      <c r="P367" s="81">
        <v>0.85548910326070993</v>
      </c>
      <c r="Q367" s="81">
        <v>3.0483959433986393E-2</v>
      </c>
      <c r="R367" s="81">
        <v>0</v>
      </c>
      <c r="S367" s="81">
        <v>0.11167487441615399</v>
      </c>
      <c r="T367" s="82"/>
      <c r="U367" s="81">
        <v>0</v>
      </c>
      <c r="V367" s="81">
        <v>4</v>
      </c>
      <c r="W367" s="81">
        <v>13</v>
      </c>
      <c r="X367" s="81">
        <v>158</v>
      </c>
      <c r="Y367" s="81">
        <v>264</v>
      </c>
      <c r="Z367" s="81">
        <v>310</v>
      </c>
      <c r="AA367" s="81">
        <v>193</v>
      </c>
      <c r="AB367" s="81">
        <v>517</v>
      </c>
      <c r="AC367" s="81">
        <v>0</v>
      </c>
      <c r="AD367" s="81">
        <v>0.11167487441615399</v>
      </c>
      <c r="AE367" s="82"/>
      <c r="AF367" s="81">
        <v>0</v>
      </c>
      <c r="AG367" s="81">
        <v>6291.9484623258186</v>
      </c>
      <c r="AH367" s="81">
        <v>74394.686750064429</v>
      </c>
      <c r="AI367" s="81">
        <v>912966.55313423905</v>
      </c>
      <c r="AJ367" s="81">
        <v>1204568.1433632174</v>
      </c>
      <c r="AK367" s="81"/>
      <c r="AL367" s="81"/>
      <c r="AM367" s="81">
        <v>67474.243989802664</v>
      </c>
      <c r="AN367" s="81"/>
      <c r="AO367" s="81"/>
      <c r="AP367" s="82"/>
      <c r="AQ367" s="81">
        <v>8</v>
      </c>
      <c r="AR367" s="81">
        <v>8</v>
      </c>
      <c r="AS367" s="81">
        <v>0</v>
      </c>
      <c r="AT367" s="81">
        <v>0</v>
      </c>
      <c r="AU367" s="81">
        <v>0</v>
      </c>
      <c r="AV367" s="81">
        <v>0</v>
      </c>
      <c r="AW367" s="81">
        <v>0</v>
      </c>
      <c r="AX367" s="82"/>
      <c r="AY367" s="81">
        <v>31.6</v>
      </c>
      <c r="AZ367" s="81">
        <v>326</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2239</v>
      </c>
      <c r="B368" s="80">
        <v>323</v>
      </c>
      <c r="C368" s="80">
        <v>18</v>
      </c>
      <c r="D368" s="80">
        <v>19</v>
      </c>
      <c r="E368" s="80">
        <v>2021</v>
      </c>
      <c r="F368" s="80" t="s">
        <v>75</v>
      </c>
      <c r="G368" s="174" t="s">
        <v>2221</v>
      </c>
      <c r="H368" s="80" t="s">
        <v>2222</v>
      </c>
      <c r="I368" s="177"/>
      <c r="J368" s="81">
        <v>0</v>
      </c>
      <c r="K368" s="81">
        <v>9.3567263328977017E-3</v>
      </c>
      <c r="L368" s="81">
        <v>0.37930572383310374</v>
      </c>
      <c r="M368" s="81">
        <v>0.6560232150518619</v>
      </c>
      <c r="N368" s="81">
        <v>0.98768488442812474</v>
      </c>
      <c r="O368" s="81">
        <v>0.42947209944265219</v>
      </c>
      <c r="P368" s="81">
        <v>0.85451487941475568</v>
      </c>
      <c r="Q368" s="81">
        <v>3.025308389738816E-2</v>
      </c>
      <c r="R368" s="81">
        <v>0</v>
      </c>
      <c r="S368" s="81">
        <v>0.13601041941254521</v>
      </c>
      <c r="T368" s="82"/>
      <c r="U368" s="81">
        <v>0</v>
      </c>
      <c r="V368" s="81">
        <v>4</v>
      </c>
      <c r="W368" s="81">
        <v>13</v>
      </c>
      <c r="X368" s="81">
        <v>158</v>
      </c>
      <c r="Y368" s="81">
        <v>265</v>
      </c>
      <c r="Z368" s="81">
        <v>316</v>
      </c>
      <c r="AA368" s="81">
        <v>188</v>
      </c>
      <c r="AB368" s="81">
        <v>507</v>
      </c>
      <c r="AC368" s="81">
        <v>0</v>
      </c>
      <c r="AD368" s="81">
        <v>0.13601041941254521</v>
      </c>
      <c r="AE368" s="82"/>
      <c r="AF368" s="81">
        <v>0</v>
      </c>
      <c r="AG368" s="81">
        <v>6479.4050988687068</v>
      </c>
      <c r="AH368" s="81">
        <v>89114.560447796495</v>
      </c>
      <c r="AI368" s="81">
        <v>1064377.8622635095</v>
      </c>
      <c r="AJ368" s="81">
        <v>1225860.5168228492</v>
      </c>
      <c r="AK368" s="81">
        <v>0</v>
      </c>
      <c r="AL368" s="81">
        <v>0</v>
      </c>
      <c r="AM368" s="81">
        <v>66550.791118556081</v>
      </c>
      <c r="AN368" s="81">
        <v>0</v>
      </c>
      <c r="AO368" s="81">
        <v>0</v>
      </c>
      <c r="AP368" s="82"/>
      <c r="AQ368" s="81">
        <v>10</v>
      </c>
      <c r="AR368" s="81">
        <v>8</v>
      </c>
      <c r="AS368" s="81">
        <v>0</v>
      </c>
      <c r="AT368" s="81">
        <v>0</v>
      </c>
      <c r="AU368" s="81">
        <v>0</v>
      </c>
      <c r="AV368" s="81">
        <v>0</v>
      </c>
      <c r="AW368" s="81"/>
      <c r="AX368" s="82"/>
      <c r="AY368" s="81">
        <v>41.900000000000013</v>
      </c>
      <c r="AZ368" s="81">
        <v>326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2240</v>
      </c>
      <c r="B369" s="80">
        <v>323</v>
      </c>
      <c r="C369" s="80">
        <v>19</v>
      </c>
      <c r="D369" s="80">
        <v>19</v>
      </c>
      <c r="E369" s="80">
        <v>2022</v>
      </c>
      <c r="F369" s="80" t="s">
        <v>568</v>
      </c>
      <c r="G369" s="174" t="s">
        <v>2221</v>
      </c>
      <c r="H369" s="80" t="s">
        <v>2222</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v>
      </c>
      <c r="AR369" s="81">
        <v>8</v>
      </c>
      <c r="AS369" s="81">
        <v>0</v>
      </c>
      <c r="AT369" s="81">
        <v>0</v>
      </c>
      <c r="AU369" s="81">
        <v>0</v>
      </c>
      <c r="AV369" s="81">
        <v>0</v>
      </c>
      <c r="AW369" s="81"/>
      <c r="AX369" s="82"/>
      <c r="AY369" s="81">
        <v>41.900000000000006</v>
      </c>
      <c r="AZ369" s="81">
        <v>326</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2241</v>
      </c>
      <c r="B370" s="80">
        <v>324</v>
      </c>
      <c r="C370" s="80">
        <v>1</v>
      </c>
      <c r="D370" s="80">
        <v>20</v>
      </c>
      <c r="E370" s="80">
        <v>1990</v>
      </c>
      <c r="F370" s="80" t="s">
        <v>562</v>
      </c>
      <c r="G370" s="80" t="s">
        <v>2242</v>
      </c>
      <c r="H370" s="80" t="s">
        <v>2243</v>
      </c>
      <c r="I370" s="177"/>
      <c r="J370" s="81">
        <v>0.22522308062395416</v>
      </c>
      <c r="K370" s="81">
        <v>0.39317928399005514</v>
      </c>
      <c r="L370" s="81">
        <v>4.4150885322179789</v>
      </c>
      <c r="M370" s="81">
        <v>0.90583907088673898</v>
      </c>
      <c r="N370" s="81">
        <v>1.2289300404749182</v>
      </c>
      <c r="O370" s="81">
        <v>1.0162609192975431</v>
      </c>
      <c r="P370" s="81">
        <v>1.597950054675658</v>
      </c>
      <c r="Q370" s="81">
        <v>6.4422341739790723E-2</v>
      </c>
      <c r="R370" s="81">
        <v>0</v>
      </c>
      <c r="S370" s="81">
        <v>8.0771228115837285E-2</v>
      </c>
      <c r="T370" s="82"/>
      <c r="U370" s="81">
        <v>63255</v>
      </c>
      <c r="V370" s="81">
        <v>166</v>
      </c>
      <c r="W370" s="81">
        <v>51</v>
      </c>
      <c r="X370" s="81">
        <v>346</v>
      </c>
      <c r="Y370" s="81">
        <v>449</v>
      </c>
      <c r="Z370" s="81">
        <v>418</v>
      </c>
      <c r="AA370" s="81">
        <v>388</v>
      </c>
      <c r="AB370" s="81">
        <v>1046</v>
      </c>
      <c r="AC370" s="81">
        <v>0</v>
      </c>
      <c r="AD370" s="81">
        <v>8.0771228115837285E-2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2244</v>
      </c>
      <c r="B371" s="80">
        <v>325</v>
      </c>
      <c r="C371" s="80">
        <v>2</v>
      </c>
      <c r="D371" s="80">
        <v>20</v>
      </c>
      <c r="E371" s="80">
        <v>2005</v>
      </c>
      <c r="F371" s="80" t="s">
        <v>565</v>
      </c>
      <c r="G371" s="80" t="s">
        <v>2242</v>
      </c>
      <c r="H371" s="80" t="s">
        <v>2243</v>
      </c>
      <c r="I371" s="177"/>
      <c r="J371" s="81">
        <v>0.2399636196037096</v>
      </c>
      <c r="K371" s="81">
        <v>0.26574569504210294</v>
      </c>
      <c r="L371" s="81">
        <v>2.171324840493404</v>
      </c>
      <c r="M371" s="81">
        <v>1.0842583176310336</v>
      </c>
      <c r="N371" s="81">
        <v>1.1377857730218606</v>
      </c>
      <c r="O371" s="81">
        <v>1.0904138962136602</v>
      </c>
      <c r="P371" s="81">
        <v>1.5186563794263348</v>
      </c>
      <c r="Q371" s="81">
        <v>4.671943869459743E-2</v>
      </c>
      <c r="R371" s="81">
        <v>0</v>
      </c>
      <c r="S371" s="81">
        <v>0.14191877869279662</v>
      </c>
      <c r="T371" s="82"/>
      <c r="U371" s="81">
        <v>43359</v>
      </c>
      <c r="V371" s="81">
        <v>132</v>
      </c>
      <c r="W371" s="81">
        <v>28</v>
      </c>
      <c r="X371" s="81">
        <v>225</v>
      </c>
      <c r="Y371" s="81">
        <v>382</v>
      </c>
      <c r="Z371" s="81">
        <v>519</v>
      </c>
      <c r="AA371" s="81">
        <v>302</v>
      </c>
      <c r="AB371" s="81">
        <v>793</v>
      </c>
      <c r="AC371" s="81">
        <v>0</v>
      </c>
      <c r="AD371" s="81">
        <v>0.14191877869279662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2245</v>
      </c>
      <c r="B372" s="80">
        <v>326</v>
      </c>
      <c r="C372" s="80">
        <v>3</v>
      </c>
      <c r="D372" s="80">
        <v>20</v>
      </c>
      <c r="E372" s="80">
        <v>2006</v>
      </c>
      <c r="F372" s="80" t="s">
        <v>566</v>
      </c>
      <c r="G372" s="80" t="s">
        <v>2242</v>
      </c>
      <c r="H372" s="80" t="s">
        <v>2243</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2246</v>
      </c>
      <c r="B373" s="80">
        <v>327</v>
      </c>
      <c r="C373" s="80">
        <v>4</v>
      </c>
      <c r="D373" s="80">
        <v>20</v>
      </c>
      <c r="E373" s="80">
        <v>2007</v>
      </c>
      <c r="F373" s="80" t="s">
        <v>567</v>
      </c>
      <c r="G373" s="80" t="s">
        <v>2242</v>
      </c>
      <c r="H373" s="80" t="s">
        <v>2243</v>
      </c>
      <c r="I373" s="177"/>
      <c r="J373" s="81">
        <v>0.23183345138093972</v>
      </c>
      <c r="K373" s="81">
        <v>0.25269139531092316</v>
      </c>
      <c r="L373" s="81">
        <v>3.3145055636195342</v>
      </c>
      <c r="M373" s="81">
        <v>1.3116410775942327</v>
      </c>
      <c r="N373" s="81">
        <v>1.0275196476369577</v>
      </c>
      <c r="O373" s="81">
        <v>0.93372704561560615</v>
      </c>
      <c r="P373" s="81">
        <v>1.4145008906774164</v>
      </c>
      <c r="Q373" s="81">
        <v>4.5284880839903272E-2</v>
      </c>
      <c r="R373" s="81">
        <v>0</v>
      </c>
      <c r="S373" s="81">
        <v>5.8633739121843137E-2</v>
      </c>
      <c r="T373" s="82"/>
      <c r="U373" s="81">
        <v>60216</v>
      </c>
      <c r="V373" s="81">
        <v>128</v>
      </c>
      <c r="W373" s="81">
        <v>42</v>
      </c>
      <c r="X373" s="81">
        <v>326</v>
      </c>
      <c r="Y373" s="81">
        <v>358</v>
      </c>
      <c r="Z373" s="81">
        <v>462</v>
      </c>
      <c r="AA373" s="81">
        <v>277</v>
      </c>
      <c r="AB373" s="81">
        <v>728</v>
      </c>
      <c r="AC373" s="81">
        <v>0</v>
      </c>
      <c r="AD373" s="81">
        <v>5.8633739121843137E-2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2247</v>
      </c>
      <c r="B374" s="80">
        <v>328</v>
      </c>
      <c r="C374" s="80">
        <v>5</v>
      </c>
      <c r="D374" s="80">
        <v>20</v>
      </c>
      <c r="E374" s="80">
        <v>2008</v>
      </c>
      <c r="F374" s="80" t="s">
        <v>84</v>
      </c>
      <c r="G374" s="80" t="s">
        <v>2242</v>
      </c>
      <c r="H374" s="80" t="s">
        <v>2243</v>
      </c>
      <c r="I374" s="177"/>
      <c r="J374" s="81">
        <v>0.21702284332734809</v>
      </c>
      <c r="K374" s="81">
        <v>0.18653503496503632</v>
      </c>
      <c r="L374" s="81">
        <v>2.9340364011009528</v>
      </c>
      <c r="M374" s="81">
        <v>1.4351804773382626</v>
      </c>
      <c r="N374" s="81">
        <v>1.0694699504171856</v>
      </c>
      <c r="O374" s="81">
        <v>0.87082572151658977</v>
      </c>
      <c r="P374" s="81">
        <v>1.3516806759828228</v>
      </c>
      <c r="Q374" s="81">
        <v>4.3328804647930486E-2</v>
      </c>
      <c r="R374" s="81">
        <v>0</v>
      </c>
      <c r="S374" s="81">
        <v>5.7857424587036639E-2</v>
      </c>
      <c r="T374" s="82"/>
      <c r="U374" s="81">
        <v>60689</v>
      </c>
      <c r="V374" s="81">
        <v>128</v>
      </c>
      <c r="W374" s="81">
        <v>42</v>
      </c>
      <c r="X374" s="81">
        <v>326</v>
      </c>
      <c r="Y374" s="81">
        <v>357</v>
      </c>
      <c r="Z374" s="81">
        <v>446</v>
      </c>
      <c r="AA374" s="81">
        <v>265</v>
      </c>
      <c r="AB374" s="81">
        <v>708</v>
      </c>
      <c r="AC374" s="81">
        <v>0</v>
      </c>
      <c r="AD374" s="81">
        <v>5.7857424587036639E-2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2248</v>
      </c>
      <c r="B375" s="80">
        <v>329</v>
      </c>
      <c r="C375" s="80">
        <v>6</v>
      </c>
      <c r="D375" s="80">
        <v>20</v>
      </c>
      <c r="E375" s="80">
        <v>2009</v>
      </c>
      <c r="F375" s="80" t="s">
        <v>85</v>
      </c>
      <c r="G375" s="80" t="s">
        <v>2242</v>
      </c>
      <c r="H375" s="80" t="s">
        <v>2243</v>
      </c>
      <c r="I375" s="177"/>
      <c r="J375" s="81">
        <v>0.14203773555653851</v>
      </c>
      <c r="K375" s="81">
        <v>0.18164188450352661</v>
      </c>
      <c r="L375" s="81">
        <v>1.6936476296590421</v>
      </c>
      <c r="M375" s="81">
        <v>0.94931844163109758</v>
      </c>
      <c r="N375" s="81">
        <v>0.97663064476837447</v>
      </c>
      <c r="O375" s="81">
        <v>0.88423027395064147</v>
      </c>
      <c r="P375" s="81">
        <v>1.3464518140407018</v>
      </c>
      <c r="Q375" s="81">
        <v>4.063385770744779E-2</v>
      </c>
      <c r="R375" s="81">
        <v>0</v>
      </c>
      <c r="S375" s="81">
        <v>7.0582167524853426E-2</v>
      </c>
      <c r="T375" s="82"/>
      <c r="U375" s="81">
        <v>39053</v>
      </c>
      <c r="V375" s="81">
        <v>130</v>
      </c>
      <c r="W375" s="81">
        <v>39</v>
      </c>
      <c r="X375" s="81">
        <v>260</v>
      </c>
      <c r="Y375" s="81">
        <v>358</v>
      </c>
      <c r="Z375" s="81">
        <v>447</v>
      </c>
      <c r="AA375" s="81">
        <v>271</v>
      </c>
      <c r="AB375" s="81">
        <v>697</v>
      </c>
      <c r="AC375" s="81">
        <v>0</v>
      </c>
      <c r="AD375" s="81">
        <v>7.0582167524853426E-2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2249</v>
      </c>
      <c r="B376" s="80">
        <v>330</v>
      </c>
      <c r="C376" s="80">
        <v>7</v>
      </c>
      <c r="D376" s="80">
        <v>20</v>
      </c>
      <c r="E376" s="80">
        <v>2010</v>
      </c>
      <c r="F376" s="80" t="s">
        <v>86</v>
      </c>
      <c r="G376" s="80" t="s">
        <v>2242</v>
      </c>
      <c r="H376" s="80" t="s">
        <v>2243</v>
      </c>
      <c r="I376" s="177"/>
      <c r="J376" s="81">
        <v>0.17575319478977289</v>
      </c>
      <c r="K376" s="81">
        <v>0.20279534541227417</v>
      </c>
      <c r="L376" s="81">
        <v>1.6354348594906574</v>
      </c>
      <c r="M376" s="81">
        <v>1.029149490951845</v>
      </c>
      <c r="N376" s="81">
        <v>0.94983729523888416</v>
      </c>
      <c r="O376" s="81">
        <v>0.87423345497159033</v>
      </c>
      <c r="P376" s="81">
        <v>1.2943117878209958</v>
      </c>
      <c r="Q376" s="81">
        <v>4.1311224761161523E-2</v>
      </c>
      <c r="R376" s="81">
        <v>0</v>
      </c>
      <c r="S376" s="81">
        <v>6.2426762329309882E-2</v>
      </c>
      <c r="T376" s="82"/>
      <c r="U376" s="81">
        <v>45393</v>
      </c>
      <c r="V376" s="81">
        <v>130</v>
      </c>
      <c r="W376" s="81">
        <v>39</v>
      </c>
      <c r="X376" s="81">
        <v>260</v>
      </c>
      <c r="Y376" s="81">
        <v>354</v>
      </c>
      <c r="Z376" s="81">
        <v>444</v>
      </c>
      <c r="AA376" s="81">
        <v>254</v>
      </c>
      <c r="AB376" s="81">
        <v>679</v>
      </c>
      <c r="AC376" s="81">
        <v>0</v>
      </c>
      <c r="AD376" s="81">
        <v>6.2426762329309882E-2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2250</v>
      </c>
      <c r="B377" s="80">
        <v>331</v>
      </c>
      <c r="C377" s="80">
        <v>8</v>
      </c>
      <c r="D377" s="80">
        <v>20</v>
      </c>
      <c r="E377" s="80">
        <v>2011</v>
      </c>
      <c r="F377" s="80" t="s">
        <v>87</v>
      </c>
      <c r="G377" s="80" t="s">
        <v>2242</v>
      </c>
      <c r="H377" s="80" t="s">
        <v>2243</v>
      </c>
      <c r="I377" s="177"/>
      <c r="J377" s="81">
        <v>0.29042701851670133</v>
      </c>
      <c r="K377" s="81">
        <v>0.28985518262132792</v>
      </c>
      <c r="L377" s="81">
        <v>1.3156223639248226</v>
      </c>
      <c r="M377" s="81">
        <v>1.2593560121953666</v>
      </c>
      <c r="N377" s="81">
        <v>1.1714338095670729</v>
      </c>
      <c r="O377" s="81">
        <v>0.83059191689896106</v>
      </c>
      <c r="P377" s="81">
        <v>1.2717535732535816</v>
      </c>
      <c r="Q377" s="81">
        <v>4.554572693543936E-2</v>
      </c>
      <c r="R377" s="81">
        <v>0</v>
      </c>
      <c r="S377" s="81">
        <v>6.8749055000794354E-2</v>
      </c>
      <c r="T377" s="82"/>
      <c r="U377" s="81">
        <v>60582</v>
      </c>
      <c r="V377" s="81">
        <v>130</v>
      </c>
      <c r="W377" s="81">
        <v>39</v>
      </c>
      <c r="X377" s="81">
        <v>260</v>
      </c>
      <c r="Y377" s="81">
        <v>345</v>
      </c>
      <c r="Z377" s="81">
        <v>431</v>
      </c>
      <c r="AA377" s="81">
        <v>257</v>
      </c>
      <c r="AB377" s="81">
        <v>649</v>
      </c>
      <c r="AC377" s="81">
        <v>0</v>
      </c>
      <c r="AD377" s="81">
        <v>6.8749055000794354E-2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2251</v>
      </c>
      <c r="B378" s="80">
        <v>332</v>
      </c>
      <c r="C378" s="80">
        <v>9</v>
      </c>
      <c r="D378" s="80">
        <v>20</v>
      </c>
      <c r="E378" s="80">
        <v>2012</v>
      </c>
      <c r="F378" s="80" t="s">
        <v>88</v>
      </c>
      <c r="G378" s="80" t="s">
        <v>2242</v>
      </c>
      <c r="H378" s="80" t="s">
        <v>2243</v>
      </c>
      <c r="I378" s="177"/>
      <c r="J378" s="81">
        <v>0.27652661708671189</v>
      </c>
      <c r="K378" s="81">
        <v>0.281984887323663</v>
      </c>
      <c r="L378" s="81">
        <v>1.2981937787718671</v>
      </c>
      <c r="M378" s="81">
        <v>1.2918229629983142</v>
      </c>
      <c r="N378" s="81">
        <v>1.3050333543008272</v>
      </c>
      <c r="O378" s="81">
        <v>0.78199265493835524</v>
      </c>
      <c r="P378" s="81">
        <v>1.2640595369225986</v>
      </c>
      <c r="Q378" s="81">
        <v>4.7959402432020924E-2</v>
      </c>
      <c r="R378" s="81">
        <v>0</v>
      </c>
      <c r="S378" s="81">
        <v>7.6967605354327617E-2</v>
      </c>
      <c r="T378" s="82"/>
      <c r="U378" s="81">
        <v>57769</v>
      </c>
      <c r="V378" s="81">
        <v>130</v>
      </c>
      <c r="W378" s="81">
        <v>39</v>
      </c>
      <c r="X378" s="81">
        <v>260</v>
      </c>
      <c r="Y378" s="81">
        <v>339</v>
      </c>
      <c r="Z378" s="81">
        <v>409</v>
      </c>
      <c r="AA378" s="81">
        <v>254</v>
      </c>
      <c r="AB378" s="81">
        <v>629</v>
      </c>
      <c r="AC378" s="81">
        <v>0</v>
      </c>
      <c r="AD378" s="81">
        <v>7.6967605354327617E-2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2252</v>
      </c>
      <c r="B379" s="80">
        <v>333</v>
      </c>
      <c r="C379" s="80">
        <v>10</v>
      </c>
      <c r="D379" s="80">
        <v>20</v>
      </c>
      <c r="E379" s="80">
        <v>2013</v>
      </c>
      <c r="F379" s="80" t="s">
        <v>89</v>
      </c>
      <c r="G379" s="80" t="s">
        <v>2242</v>
      </c>
      <c r="H379" s="80" t="s">
        <v>2243</v>
      </c>
      <c r="I379" s="177"/>
      <c r="J379" s="81">
        <v>0.22879372387462624</v>
      </c>
      <c r="K379" s="81">
        <v>0.23265841925014111</v>
      </c>
      <c r="L379" s="81">
        <v>1.1952356549468628</v>
      </c>
      <c r="M379" s="81">
        <v>1.3241028466883793</v>
      </c>
      <c r="N379" s="81">
        <v>1.3310484987135451</v>
      </c>
      <c r="O379" s="81">
        <v>0.74124938326245438</v>
      </c>
      <c r="P379" s="81">
        <v>1.3187760142002849</v>
      </c>
      <c r="Q379" s="81">
        <v>4.7651428828592607E-2</v>
      </c>
      <c r="R379" s="81">
        <v>0</v>
      </c>
      <c r="S379" s="81">
        <v>6.0003071351454537E-2</v>
      </c>
      <c r="T379" s="82"/>
      <c r="U379" s="81">
        <v>47556</v>
      </c>
      <c r="V379" s="81">
        <v>130</v>
      </c>
      <c r="W379" s="81">
        <v>39</v>
      </c>
      <c r="X379" s="81">
        <v>260</v>
      </c>
      <c r="Y379" s="81">
        <v>336</v>
      </c>
      <c r="Z379" s="81">
        <v>405</v>
      </c>
      <c r="AA379" s="81">
        <v>264</v>
      </c>
      <c r="AB379" s="81">
        <v>616</v>
      </c>
      <c r="AC379" s="81">
        <v>0</v>
      </c>
      <c r="AD379" s="81">
        <v>6.0003071351454537E-2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2253</v>
      </c>
      <c r="B380" s="80">
        <v>334</v>
      </c>
      <c r="C380" s="80">
        <v>11</v>
      </c>
      <c r="D380" s="80">
        <v>20</v>
      </c>
      <c r="E380" s="80">
        <v>2014</v>
      </c>
      <c r="F380" s="80" t="s">
        <v>90</v>
      </c>
      <c r="G380" s="80" t="s">
        <v>2242</v>
      </c>
      <c r="H380" s="80" t="s">
        <v>2243</v>
      </c>
      <c r="I380" s="177"/>
      <c r="J380" s="81">
        <v>0.19396416481616721</v>
      </c>
      <c r="K380" s="81">
        <v>0.18075511098049307</v>
      </c>
      <c r="L380" s="81">
        <v>0.95297125050924814</v>
      </c>
      <c r="M380" s="81">
        <v>1.2586987731748223</v>
      </c>
      <c r="N380" s="81">
        <v>1.2850875872580239</v>
      </c>
      <c r="O380" s="81">
        <v>0.69684825523407212</v>
      </c>
      <c r="P380" s="81">
        <v>1.295507010169255</v>
      </c>
      <c r="Q380" s="81">
        <v>4.4234998307835185E-2</v>
      </c>
      <c r="R380" s="81">
        <v>0</v>
      </c>
      <c r="S380" s="81">
        <v>7.0328355929494435E-2</v>
      </c>
      <c r="T380" s="82"/>
      <c r="U380" s="81">
        <v>44874</v>
      </c>
      <c r="V380" s="81">
        <v>85</v>
      </c>
      <c r="W380" s="81">
        <v>25</v>
      </c>
      <c r="X380" s="81">
        <v>247</v>
      </c>
      <c r="Y380" s="81">
        <v>331</v>
      </c>
      <c r="Z380" s="81">
        <v>401</v>
      </c>
      <c r="AA380" s="81">
        <v>258</v>
      </c>
      <c r="AB380" s="81">
        <v>596</v>
      </c>
      <c r="AC380" s="81">
        <v>0</v>
      </c>
      <c r="AD380" s="81">
        <v>7.0328355929494435E-2</v>
      </c>
      <c r="AE380" s="82"/>
      <c r="AF380" s="81">
        <v>262759.01285397337</v>
      </c>
      <c r="AG380" s="81">
        <v>148110.86036105661</v>
      </c>
      <c r="AH380" s="81">
        <v>242074.18114741563</v>
      </c>
      <c r="AI380" s="81">
        <v>1633264.5781426919</v>
      </c>
      <c r="AJ380" s="81">
        <v>1831024.6466197772</v>
      </c>
      <c r="AK380" s="81">
        <v>0</v>
      </c>
      <c r="AL380" s="81">
        <v>0</v>
      </c>
      <c r="AM380" s="81">
        <v>81821.893843879341</v>
      </c>
      <c r="AN380" s="81">
        <v>0</v>
      </c>
      <c r="AO380" s="81">
        <v>0</v>
      </c>
      <c r="AP380" s="82"/>
      <c r="AQ380" s="81">
        <v>3</v>
      </c>
      <c r="AR380" s="81">
        <v>1</v>
      </c>
      <c r="AS380" s="81">
        <v>0</v>
      </c>
      <c r="AT380" s="81">
        <v>0</v>
      </c>
      <c r="AU380" s="81">
        <v>0</v>
      </c>
      <c r="AV380" s="81">
        <v>0</v>
      </c>
      <c r="AW380" s="81" t="s">
        <v>564</v>
      </c>
      <c r="AX380" s="82"/>
      <c r="AY380" s="81">
        <v>8.1</v>
      </c>
      <c r="AZ380" s="81">
        <v>10</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2254</v>
      </c>
      <c r="B381" s="80">
        <v>335</v>
      </c>
      <c r="C381" s="80">
        <v>12</v>
      </c>
      <c r="D381" s="80">
        <v>20</v>
      </c>
      <c r="E381" s="80">
        <v>2015</v>
      </c>
      <c r="F381" s="80" t="s">
        <v>91</v>
      </c>
      <c r="G381" s="80" t="s">
        <v>2242</v>
      </c>
      <c r="H381" s="80" t="s">
        <v>2243</v>
      </c>
      <c r="I381" s="177"/>
      <c r="J381" s="81">
        <v>0.11786340845118341</v>
      </c>
      <c r="K381" s="81">
        <v>0.18873678473522329</v>
      </c>
      <c r="L381" s="81">
        <v>1.1512781075901728</v>
      </c>
      <c r="M381" s="81">
        <v>1.3034141979790368</v>
      </c>
      <c r="N381" s="81">
        <v>1.1377187867910308</v>
      </c>
      <c r="O381" s="81">
        <v>0.65921688670995116</v>
      </c>
      <c r="P381" s="81">
        <v>1.2814504491884429</v>
      </c>
      <c r="Q381" s="81">
        <v>4.1196799993409278E-2</v>
      </c>
      <c r="R381" s="81">
        <v>0</v>
      </c>
      <c r="S381" s="81">
        <v>0.11764431712626408</v>
      </c>
      <c r="T381" s="82"/>
      <c r="U381" s="81">
        <v>25195</v>
      </c>
      <c r="V381" s="81">
        <v>85</v>
      </c>
      <c r="W381" s="81">
        <v>25</v>
      </c>
      <c r="X381" s="81">
        <v>247</v>
      </c>
      <c r="Y381" s="81">
        <v>319</v>
      </c>
      <c r="Z381" s="81">
        <v>383</v>
      </c>
      <c r="AA381" s="81">
        <v>255</v>
      </c>
      <c r="AB381" s="81">
        <v>567</v>
      </c>
      <c r="AC381" s="81">
        <v>0</v>
      </c>
      <c r="AD381" s="81">
        <v>0.11764431712626408</v>
      </c>
      <c r="AE381" s="82"/>
      <c r="AF381" s="81">
        <v>156307.03610143776</v>
      </c>
      <c r="AG381" s="81">
        <v>139607.35778265478</v>
      </c>
      <c r="AH381" s="81">
        <v>244607.6806664672</v>
      </c>
      <c r="AI381" s="81">
        <v>1594757.803224382</v>
      </c>
      <c r="AJ381" s="81">
        <v>1684904.4470510478</v>
      </c>
      <c r="AK381" s="81">
        <v>0</v>
      </c>
      <c r="AL381" s="81">
        <v>0</v>
      </c>
      <c r="AM381" s="81">
        <v>77704.971524456167</v>
      </c>
      <c r="AN381" s="81">
        <v>0</v>
      </c>
      <c r="AO381" s="81">
        <v>0</v>
      </c>
      <c r="AP381" s="82"/>
      <c r="AQ381" s="81">
        <v>3</v>
      </c>
      <c r="AR381" s="81">
        <v>1</v>
      </c>
      <c r="AS381" s="81">
        <v>0</v>
      </c>
      <c r="AT381" s="81">
        <v>0</v>
      </c>
      <c r="AU381" s="81">
        <v>0</v>
      </c>
      <c r="AV381" s="81">
        <v>0</v>
      </c>
      <c r="AW381" s="81" t="s">
        <v>564</v>
      </c>
      <c r="AX381" s="82"/>
      <c r="AY381" s="81">
        <v>8.1</v>
      </c>
      <c r="AZ381" s="81">
        <v>10</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2255</v>
      </c>
      <c r="B382" s="80">
        <v>336</v>
      </c>
      <c r="C382" s="80">
        <v>13</v>
      </c>
      <c r="D382" s="80">
        <v>20</v>
      </c>
      <c r="E382" s="80">
        <v>2016</v>
      </c>
      <c r="F382" s="80" t="s">
        <v>92</v>
      </c>
      <c r="G382" s="80" t="s">
        <v>2242</v>
      </c>
      <c r="H382" s="80" t="s">
        <v>2243</v>
      </c>
      <c r="I382" s="177"/>
      <c r="J382" s="81">
        <v>0</v>
      </c>
      <c r="K382" s="81">
        <v>0.18698801495327136</v>
      </c>
      <c r="L382" s="81">
        <v>1.2258142348764023</v>
      </c>
      <c r="M382" s="81">
        <v>1.1439868128089801</v>
      </c>
      <c r="N382" s="81">
        <v>1.1607830083147423</v>
      </c>
      <c r="O382" s="81">
        <v>0.63250851281592824</v>
      </c>
      <c r="P382" s="81">
        <v>1.277843868657969</v>
      </c>
      <c r="Q382" s="81">
        <v>3.8494455178961808E-2</v>
      </c>
      <c r="R382" s="81">
        <v>0</v>
      </c>
      <c r="S382" s="81">
        <v>4.3520448450666424E-2</v>
      </c>
      <c r="T382" s="82"/>
      <c r="U382" s="81">
        <v>0</v>
      </c>
      <c r="V382" s="81">
        <v>85</v>
      </c>
      <c r="W382" s="81">
        <v>25</v>
      </c>
      <c r="X382" s="81">
        <v>247</v>
      </c>
      <c r="Y382" s="81">
        <v>316</v>
      </c>
      <c r="Z382" s="81">
        <v>372</v>
      </c>
      <c r="AA382" s="81">
        <v>263</v>
      </c>
      <c r="AB382" s="81">
        <v>545</v>
      </c>
      <c r="AC382" s="81">
        <v>0</v>
      </c>
      <c r="AD382" s="81">
        <v>4.3520448450666417E-2</v>
      </c>
      <c r="AE382" s="82"/>
      <c r="AF382" s="81">
        <v>0</v>
      </c>
      <c r="AG382" s="81">
        <v>132991.3003462897</v>
      </c>
      <c r="AH382" s="81">
        <v>204152.36629225171</v>
      </c>
      <c r="AI382" s="81">
        <v>1692772.2152966461</v>
      </c>
      <c r="AJ382" s="81">
        <v>1640305.9437733721</v>
      </c>
      <c r="AK382" s="81">
        <v>0</v>
      </c>
      <c r="AL382" s="81">
        <v>0</v>
      </c>
      <c r="AM382" s="81">
        <v>74747.990584352796</v>
      </c>
      <c r="AN382" s="81">
        <v>0</v>
      </c>
      <c r="AO382" s="81">
        <v>0</v>
      </c>
      <c r="AP382" s="82"/>
      <c r="AQ382" s="81">
        <v>3</v>
      </c>
      <c r="AR382" s="81">
        <v>1</v>
      </c>
      <c r="AS382" s="81">
        <v>0</v>
      </c>
      <c r="AT382" s="81">
        <v>0</v>
      </c>
      <c r="AU382" s="81">
        <v>0</v>
      </c>
      <c r="AV382" s="81">
        <v>0</v>
      </c>
      <c r="AW382" s="81" t="s">
        <v>564</v>
      </c>
      <c r="AX382" s="82"/>
      <c r="AY382" s="81">
        <v>8.1</v>
      </c>
      <c r="AZ382" s="81">
        <v>10</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2256</v>
      </c>
      <c r="B383" s="80">
        <v>337</v>
      </c>
      <c r="C383" s="80">
        <v>14</v>
      </c>
      <c r="D383" s="80">
        <v>20</v>
      </c>
      <c r="E383" s="80">
        <v>2017</v>
      </c>
      <c r="F383" s="80" t="s">
        <v>71</v>
      </c>
      <c r="G383" s="80" t="s">
        <v>2242</v>
      </c>
      <c r="H383" s="80" t="s">
        <v>2243</v>
      </c>
      <c r="I383" s="177"/>
      <c r="J383" s="81">
        <v>0</v>
      </c>
      <c r="K383" s="81">
        <v>0.1843198976698342</v>
      </c>
      <c r="L383" s="81">
        <v>1.0497536794245579</v>
      </c>
      <c r="M383" s="81">
        <v>1.0295666895101667</v>
      </c>
      <c r="N383" s="81">
        <v>0.97082421463174495</v>
      </c>
      <c r="O383" s="81">
        <v>0.5904090881461318</v>
      </c>
      <c r="P383" s="81">
        <v>1.2407815220580041</v>
      </c>
      <c r="Q383" s="81">
        <v>3.5516342610033842E-2</v>
      </c>
      <c r="R383" s="81">
        <v>0</v>
      </c>
      <c r="S383" s="81">
        <v>9.7253939475537468E-2</v>
      </c>
      <c r="T383" s="82"/>
      <c r="U383" s="81">
        <v>0</v>
      </c>
      <c r="V383" s="81">
        <v>85</v>
      </c>
      <c r="W383" s="81">
        <v>25</v>
      </c>
      <c r="X383" s="81">
        <v>247</v>
      </c>
      <c r="Y383" s="81">
        <v>303</v>
      </c>
      <c r="Z383" s="81">
        <v>353</v>
      </c>
      <c r="AA383" s="81">
        <v>257</v>
      </c>
      <c r="AB383" s="81">
        <v>520</v>
      </c>
      <c r="AC383" s="81">
        <v>0</v>
      </c>
      <c r="AD383" s="81">
        <v>9.7253939475537468E-2</v>
      </c>
      <c r="AE383" s="82"/>
      <c r="AF383" s="81">
        <v>0</v>
      </c>
      <c r="AG383" s="81">
        <v>136818.74162703761</v>
      </c>
      <c r="AH383" s="81">
        <v>235155.03810457539</v>
      </c>
      <c r="AI383" s="81">
        <v>1776840.742900142</v>
      </c>
      <c r="AJ383" s="81">
        <v>1594401.6968356201</v>
      </c>
      <c r="AK383" s="81">
        <v>0</v>
      </c>
      <c r="AL383" s="81">
        <v>0</v>
      </c>
      <c r="AM383" s="81">
        <v>71430.778731223108</v>
      </c>
      <c r="AN383" s="81">
        <v>0</v>
      </c>
      <c r="AO383" s="81">
        <v>0</v>
      </c>
      <c r="AP383" s="82"/>
      <c r="AQ383" s="81">
        <v>3</v>
      </c>
      <c r="AR383" s="81">
        <v>1</v>
      </c>
      <c r="AS383" s="81">
        <v>0</v>
      </c>
      <c r="AT383" s="81">
        <v>0</v>
      </c>
      <c r="AU383" s="81">
        <v>0</v>
      </c>
      <c r="AV383" s="81">
        <v>0</v>
      </c>
      <c r="AW383" s="81" t="s">
        <v>564</v>
      </c>
      <c r="AX383" s="82"/>
      <c r="AY383" s="81">
        <v>8.1</v>
      </c>
      <c r="AZ383" s="81">
        <v>10</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2257</v>
      </c>
      <c r="B384" s="80">
        <v>338</v>
      </c>
      <c r="C384" s="80">
        <v>15</v>
      </c>
      <c r="D384" s="80">
        <v>20</v>
      </c>
      <c r="E384" s="80">
        <v>2018</v>
      </c>
      <c r="F384" s="80" t="s">
        <v>93</v>
      </c>
      <c r="G384" s="80" t="s">
        <v>2242</v>
      </c>
      <c r="H384" s="80" t="s">
        <v>2243</v>
      </c>
      <c r="I384" s="177"/>
      <c r="J384" s="81">
        <v>0</v>
      </c>
      <c r="K384" s="81">
        <v>0.16446533942237831</v>
      </c>
      <c r="L384" s="81">
        <v>0.9296761141376767</v>
      </c>
      <c r="M384" s="81">
        <v>0.91176988453638497</v>
      </c>
      <c r="N384" s="81">
        <v>0.74177814072319204</v>
      </c>
      <c r="O384" s="81">
        <v>0.55962310810420368</v>
      </c>
      <c r="P384" s="81">
        <v>1.2045310624373748</v>
      </c>
      <c r="Q384" s="81">
        <v>3.1689782287118981E-2</v>
      </c>
      <c r="R384" s="81">
        <v>0</v>
      </c>
      <c r="S384" s="81">
        <v>6.5853637327862896E-2</v>
      </c>
      <c r="T384" s="82"/>
      <c r="U384" s="81">
        <v>0</v>
      </c>
      <c r="V384" s="81">
        <v>85</v>
      </c>
      <c r="W384" s="81">
        <v>25</v>
      </c>
      <c r="X384" s="81">
        <v>247</v>
      </c>
      <c r="Y384" s="81">
        <v>300</v>
      </c>
      <c r="Z384" s="81">
        <v>341</v>
      </c>
      <c r="AA384" s="81">
        <v>252</v>
      </c>
      <c r="AB384" s="81">
        <v>500</v>
      </c>
      <c r="AC384" s="81">
        <v>0</v>
      </c>
      <c r="AD384" s="81">
        <v>6.5853637327862896E-2</v>
      </c>
      <c r="AE384" s="82"/>
      <c r="AF384" s="81">
        <v>0</v>
      </c>
      <c r="AG384" s="81">
        <v>120144.9672366684</v>
      </c>
      <c r="AH384" s="81">
        <v>219797.3667509048</v>
      </c>
      <c r="AI384" s="81">
        <v>1746368.206244274</v>
      </c>
      <c r="AJ384" s="81">
        <v>1409670.1131247531</v>
      </c>
      <c r="AK384" s="81">
        <v>0</v>
      </c>
      <c r="AL384" s="81">
        <v>0</v>
      </c>
      <c r="AM384" s="81">
        <v>68825.555355824428</v>
      </c>
      <c r="AN384" s="81">
        <v>0</v>
      </c>
      <c r="AO384" s="81">
        <v>0</v>
      </c>
      <c r="AP384" s="82"/>
      <c r="AQ384" s="81">
        <v>3</v>
      </c>
      <c r="AR384" s="81">
        <v>1</v>
      </c>
      <c r="AS384" s="81">
        <v>0</v>
      </c>
      <c r="AT384" s="81">
        <v>0</v>
      </c>
      <c r="AU384" s="81">
        <v>0</v>
      </c>
      <c r="AV384" s="81">
        <v>0</v>
      </c>
      <c r="AW384" s="81" t="s">
        <v>564</v>
      </c>
      <c r="AX384" s="82"/>
      <c r="AY384" s="81">
        <v>8.1</v>
      </c>
      <c r="AZ384" s="81">
        <v>10</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2258</v>
      </c>
      <c r="B385" s="80">
        <v>339</v>
      </c>
      <c r="C385" s="80">
        <v>16</v>
      </c>
      <c r="D385" s="80">
        <v>20</v>
      </c>
      <c r="E385" s="80">
        <v>2019</v>
      </c>
      <c r="F385" s="80" t="s">
        <v>73</v>
      </c>
      <c r="G385" s="80" t="s">
        <v>2242</v>
      </c>
      <c r="H385" s="80" t="s">
        <v>2243</v>
      </c>
      <c r="I385" s="177"/>
      <c r="J385" s="81">
        <v>0</v>
      </c>
      <c r="K385" s="81">
        <v>0.1526232461423003</v>
      </c>
      <c r="L385" s="81">
        <v>0.93740904292532423</v>
      </c>
      <c r="M385" s="81">
        <v>0.8125632945246376</v>
      </c>
      <c r="N385" s="81">
        <v>0.77657463891499534</v>
      </c>
      <c r="O385" s="81">
        <v>0.5175152375890345</v>
      </c>
      <c r="P385" s="81">
        <v>1.1317434903202834</v>
      </c>
      <c r="Q385" s="81">
        <v>3.0113889481346322E-2</v>
      </c>
      <c r="R385" s="81">
        <v>0</v>
      </c>
      <c r="S385" s="81">
        <v>0.1311896462736894</v>
      </c>
      <c r="T385" s="82"/>
      <c r="U385" s="81">
        <v>0</v>
      </c>
      <c r="V385" s="81">
        <v>85</v>
      </c>
      <c r="W385" s="81">
        <v>25</v>
      </c>
      <c r="X385" s="81">
        <v>247</v>
      </c>
      <c r="Y385" s="81">
        <v>298</v>
      </c>
      <c r="Z385" s="81">
        <v>324</v>
      </c>
      <c r="AA385" s="81">
        <v>235</v>
      </c>
      <c r="AB385" s="81">
        <v>488</v>
      </c>
      <c r="AC385" s="81">
        <v>0</v>
      </c>
      <c r="AD385" s="81">
        <v>0.1311896462736894</v>
      </c>
      <c r="AE385" s="82"/>
      <c r="AF385" s="81">
        <v>0</v>
      </c>
      <c r="AG385" s="81">
        <v>117222.03608317849</v>
      </c>
      <c r="AH385" s="81">
        <v>235906.7367743098</v>
      </c>
      <c r="AI385" s="81">
        <v>1624552.2951680119</v>
      </c>
      <c r="AJ385" s="81">
        <v>1512935.2544627774</v>
      </c>
      <c r="AK385" s="81">
        <v>0</v>
      </c>
      <c r="AL385" s="81">
        <v>0</v>
      </c>
      <c r="AM385" s="81">
        <v>66461.92633796687</v>
      </c>
      <c r="AN385" s="81">
        <v>0</v>
      </c>
      <c r="AO385" s="81">
        <v>0</v>
      </c>
      <c r="AP385" s="82"/>
      <c r="AQ385" s="81">
        <v>3</v>
      </c>
      <c r="AR385" s="81">
        <v>1</v>
      </c>
      <c r="AS385" s="81">
        <v>0</v>
      </c>
      <c r="AT385" s="81">
        <v>0</v>
      </c>
      <c r="AU385" s="81">
        <v>0</v>
      </c>
      <c r="AV385" s="81">
        <v>0</v>
      </c>
      <c r="AW385" s="81" t="s">
        <v>564</v>
      </c>
      <c r="AX385" s="82"/>
      <c r="AY385" s="81">
        <v>8.1</v>
      </c>
      <c r="AZ385" s="81">
        <v>10</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2259</v>
      </c>
      <c r="B386" s="80">
        <v>340</v>
      </c>
      <c r="C386" s="80">
        <v>17</v>
      </c>
      <c r="D386" s="80">
        <v>20</v>
      </c>
      <c r="E386" s="80">
        <v>2020</v>
      </c>
      <c r="F386" s="80" t="s">
        <v>218</v>
      </c>
      <c r="G386" s="174" t="s">
        <v>2242</v>
      </c>
      <c r="H386" s="80" t="s">
        <v>2243</v>
      </c>
      <c r="I386" s="177"/>
      <c r="J386" s="81">
        <v>0.22335477502723289</v>
      </c>
      <c r="K386" s="81">
        <v>0.12529826685649051</v>
      </c>
      <c r="L386" s="81">
        <v>0.36124928689900554</v>
      </c>
      <c r="M386" s="81">
        <v>1.6683344545954428</v>
      </c>
      <c r="N386" s="81">
        <v>0.70088015254326586</v>
      </c>
      <c r="O386" s="81">
        <v>0.45341657731826085</v>
      </c>
      <c r="P386" s="81">
        <v>1.0194947862692396</v>
      </c>
      <c r="Q386" s="81">
        <v>2.8243358934002864E-2</v>
      </c>
      <c r="R386" s="81">
        <v>0</v>
      </c>
      <c r="S386" s="81">
        <v>0.16049838781851861</v>
      </c>
      <c r="T386" s="82"/>
      <c r="U386" s="81">
        <v>61515</v>
      </c>
      <c r="V386" s="81">
        <v>60</v>
      </c>
      <c r="W386" s="81">
        <v>14</v>
      </c>
      <c r="X386" s="81">
        <v>571</v>
      </c>
      <c r="Y386" s="81">
        <v>296</v>
      </c>
      <c r="Z386" s="81">
        <v>324</v>
      </c>
      <c r="AA386" s="81">
        <v>230</v>
      </c>
      <c r="AB386" s="81">
        <v>479</v>
      </c>
      <c r="AC386" s="81">
        <v>0</v>
      </c>
      <c r="AD386" s="81">
        <v>0.16049838781851861</v>
      </c>
      <c r="AE386" s="82"/>
      <c r="AF386" s="81">
        <v>382785.59550515102</v>
      </c>
      <c r="AG386" s="81">
        <v>88462.345914165358</v>
      </c>
      <c r="AH386" s="81">
        <v>100374.65229914749</v>
      </c>
      <c r="AI386" s="81">
        <v>3216209.1033929843</v>
      </c>
      <c r="AJ386" s="81">
        <v>1284925.2862031448</v>
      </c>
      <c r="AK386" s="81"/>
      <c r="AL386" s="81"/>
      <c r="AM386" s="81">
        <v>62514.821800997044</v>
      </c>
      <c r="AN386" s="81"/>
      <c r="AO386" s="81"/>
      <c r="AP386" s="82"/>
      <c r="AQ386" s="81">
        <v>3</v>
      </c>
      <c r="AR386" s="81">
        <v>1</v>
      </c>
      <c r="AS386" s="81">
        <v>0</v>
      </c>
      <c r="AT386" s="81">
        <v>0</v>
      </c>
      <c r="AU386" s="81">
        <v>0</v>
      </c>
      <c r="AV386" s="81">
        <v>0</v>
      </c>
      <c r="AW386" s="81">
        <v>0</v>
      </c>
      <c r="AX386" s="82"/>
      <c r="AY386" s="81">
        <v>8.1</v>
      </c>
      <c r="AZ386" s="81">
        <v>10</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2260</v>
      </c>
      <c r="B387" s="80">
        <v>340</v>
      </c>
      <c r="C387" s="80">
        <v>18</v>
      </c>
      <c r="D387" s="80">
        <v>20</v>
      </c>
      <c r="E387" s="80">
        <v>2021</v>
      </c>
      <c r="F387" s="80" t="s">
        <v>75</v>
      </c>
      <c r="G387" s="174" t="s">
        <v>2242</v>
      </c>
      <c r="H387" s="80" t="s">
        <v>2243</v>
      </c>
      <c r="I387" s="177"/>
      <c r="J387" s="81">
        <v>0.16872429867970304</v>
      </c>
      <c r="K387" s="81">
        <v>0.13145375822736327</v>
      </c>
      <c r="L387" s="81">
        <v>0.40345211664063185</v>
      </c>
      <c r="M387" s="81">
        <v>1.6707932286888947</v>
      </c>
      <c r="N387" s="81">
        <v>0.69134080656112917</v>
      </c>
      <c r="O387" s="81">
        <v>0.44714025543238156</v>
      </c>
      <c r="P387" s="81">
        <v>1.0499624316213221</v>
      </c>
      <c r="Q387" s="81">
        <v>2.8164606705260775E-2</v>
      </c>
      <c r="R387" s="81">
        <v>0</v>
      </c>
      <c r="S387" s="81">
        <v>0.27548133729635471</v>
      </c>
      <c r="T387" s="82"/>
      <c r="U387" s="81">
        <v>61081</v>
      </c>
      <c r="V387" s="81">
        <v>60</v>
      </c>
      <c r="W387" s="81">
        <v>14</v>
      </c>
      <c r="X387" s="81">
        <v>571</v>
      </c>
      <c r="Y387" s="81">
        <v>301</v>
      </c>
      <c r="Z387" s="81">
        <v>329</v>
      </c>
      <c r="AA387" s="81">
        <v>231</v>
      </c>
      <c r="AB387" s="81">
        <v>472</v>
      </c>
      <c r="AC387" s="81">
        <v>0</v>
      </c>
      <c r="AD387" s="81">
        <v>0.27548133729635471</v>
      </c>
      <c r="AE387" s="82"/>
      <c r="AF387" s="81">
        <v>354592.22139448114</v>
      </c>
      <c r="AG387" s="81">
        <v>96250.056376143984</v>
      </c>
      <c r="AH387" s="81">
        <v>108258.24193448776</v>
      </c>
      <c r="AI387" s="81">
        <v>3703129.318306522</v>
      </c>
      <c r="AJ387" s="81">
        <v>1379406.5415373552</v>
      </c>
      <c r="AK387" s="81">
        <v>0</v>
      </c>
      <c r="AL387" s="81">
        <v>0</v>
      </c>
      <c r="AM387" s="81">
        <v>61956.555045282985</v>
      </c>
      <c r="AN387" s="81">
        <v>0</v>
      </c>
      <c r="AO387" s="81">
        <v>0</v>
      </c>
      <c r="AP387" s="82"/>
      <c r="AQ387" s="81">
        <v>3</v>
      </c>
      <c r="AR387" s="81">
        <v>1</v>
      </c>
      <c r="AS387" s="81">
        <v>0</v>
      </c>
      <c r="AT387" s="81">
        <v>0</v>
      </c>
      <c r="AU387" s="81">
        <v>0</v>
      </c>
      <c r="AV387" s="81">
        <v>0</v>
      </c>
      <c r="AW387" s="81"/>
      <c r="AX387" s="82"/>
      <c r="AY387" s="81">
        <v>8.1</v>
      </c>
      <c r="AZ387" s="81">
        <v>10</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2261</v>
      </c>
      <c r="B388" s="80">
        <v>340</v>
      </c>
      <c r="C388" s="80">
        <v>19</v>
      </c>
      <c r="D388" s="80">
        <v>20</v>
      </c>
      <c r="E388" s="80">
        <v>2022</v>
      </c>
      <c r="F388" s="80" t="s">
        <v>568</v>
      </c>
      <c r="G388" s="80" t="s">
        <v>2242</v>
      </c>
      <c r="H388" s="80" t="s">
        <v>2243</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v>
      </c>
      <c r="AR388" s="81">
        <v>1</v>
      </c>
      <c r="AS388" s="81">
        <v>0</v>
      </c>
      <c r="AT388" s="81">
        <v>0</v>
      </c>
      <c r="AU388" s="81">
        <v>0</v>
      </c>
      <c r="AV388" s="81">
        <v>0</v>
      </c>
      <c r="AW388" s="81"/>
      <c r="AX388" s="82"/>
      <c r="AY388" s="81">
        <v>8.1</v>
      </c>
      <c r="AZ388" s="81">
        <v>10</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2262</v>
      </c>
      <c r="B389" s="80">
        <v>341</v>
      </c>
      <c r="C389" s="80">
        <v>1</v>
      </c>
      <c r="D389" s="80">
        <v>21</v>
      </c>
      <c r="E389" s="80">
        <v>1990</v>
      </c>
      <c r="F389" s="80" t="s">
        <v>562</v>
      </c>
      <c r="G389" s="80" t="s">
        <v>2263</v>
      </c>
      <c r="H389" s="80" t="s">
        <v>2264</v>
      </c>
      <c r="I389" s="177"/>
      <c r="J389" s="81">
        <v>0</v>
      </c>
      <c r="K389" s="81">
        <v>0.10595938013496124</v>
      </c>
      <c r="L389" s="81">
        <v>0.18978261453367432</v>
      </c>
      <c r="M389" s="81">
        <v>0.28171546058306496</v>
      </c>
      <c r="N389" s="81">
        <v>0.91213856809443827</v>
      </c>
      <c r="O389" s="81">
        <v>0.27959331511774516</v>
      </c>
      <c r="P389" s="81">
        <v>0.3541848059332644</v>
      </c>
      <c r="Q389" s="81">
        <v>3.7754202185938543E-2</v>
      </c>
      <c r="R389" s="81">
        <v>0</v>
      </c>
      <c r="S389" s="81">
        <v>4.5414060707886353E-2</v>
      </c>
      <c r="T389" s="82"/>
      <c r="U389" s="81">
        <v>0</v>
      </c>
      <c r="V389" s="81">
        <v>43</v>
      </c>
      <c r="W389" s="81">
        <v>2</v>
      </c>
      <c r="X389" s="81">
        <v>114</v>
      </c>
      <c r="Y389" s="81">
        <v>341</v>
      </c>
      <c r="Z389" s="81">
        <v>115</v>
      </c>
      <c r="AA389" s="81">
        <v>86</v>
      </c>
      <c r="AB389" s="81">
        <v>613</v>
      </c>
      <c r="AC389" s="81">
        <v>0</v>
      </c>
      <c r="AD389" s="81">
        <v>4.5414060707886353E-2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2265</v>
      </c>
      <c r="B390" s="80">
        <v>342</v>
      </c>
      <c r="C390" s="80">
        <v>2</v>
      </c>
      <c r="D390" s="80">
        <v>21</v>
      </c>
      <c r="E390" s="80">
        <v>2005</v>
      </c>
      <c r="F390" s="80" t="s">
        <v>565</v>
      </c>
      <c r="G390" s="80" t="s">
        <v>2263</v>
      </c>
      <c r="H390" s="80" t="s">
        <v>2264</v>
      </c>
      <c r="I390" s="177"/>
      <c r="J390" s="81">
        <v>0</v>
      </c>
      <c r="K390" s="81">
        <v>7.1830721369027989E-2</v>
      </c>
      <c r="L390" s="81">
        <v>0</v>
      </c>
      <c r="M390" s="81">
        <v>0.57655019542562835</v>
      </c>
      <c r="N390" s="81">
        <v>0.99725766856878006</v>
      </c>
      <c r="O390" s="81">
        <v>0.54625744318988756</v>
      </c>
      <c r="P390" s="81">
        <v>0.6285829385042776</v>
      </c>
      <c r="Q390" s="81">
        <v>3.1578334350951101E-2</v>
      </c>
      <c r="R390" s="81">
        <v>0</v>
      </c>
      <c r="S390" s="81">
        <v>0</v>
      </c>
      <c r="T390" s="82"/>
      <c r="U390" s="81">
        <v>0</v>
      </c>
      <c r="V390" s="81">
        <v>36</v>
      </c>
      <c r="W390" s="81">
        <v>0</v>
      </c>
      <c r="X390" s="81">
        <v>114</v>
      </c>
      <c r="Y390" s="81">
        <v>281</v>
      </c>
      <c r="Z390" s="81">
        <v>260</v>
      </c>
      <c r="AA390" s="81">
        <v>125</v>
      </c>
      <c r="AB390" s="81">
        <v>536</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2266</v>
      </c>
      <c r="B391" s="80">
        <v>343</v>
      </c>
      <c r="C391" s="80">
        <v>3</v>
      </c>
      <c r="D391" s="80">
        <v>21</v>
      </c>
      <c r="E391" s="80">
        <v>2006</v>
      </c>
      <c r="F391" s="80" t="s">
        <v>566</v>
      </c>
      <c r="G391" s="80" t="s">
        <v>2263</v>
      </c>
      <c r="H391" s="80" t="s">
        <v>2264</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2267</v>
      </c>
      <c r="B392" s="80">
        <v>344</v>
      </c>
      <c r="C392" s="80">
        <v>4</v>
      </c>
      <c r="D392" s="80">
        <v>21</v>
      </c>
      <c r="E392" s="80">
        <v>2007</v>
      </c>
      <c r="F392" s="80" t="s">
        <v>567</v>
      </c>
      <c r="G392" s="80" t="s">
        <v>2263</v>
      </c>
      <c r="H392" s="80" t="s">
        <v>2264</v>
      </c>
      <c r="I392" s="177"/>
      <c r="J392" s="81">
        <v>0</v>
      </c>
      <c r="K392" s="81">
        <v>8.007480296864905E-2</v>
      </c>
      <c r="L392" s="81">
        <v>0</v>
      </c>
      <c r="M392" s="81">
        <v>0.66568260766444975</v>
      </c>
      <c r="N392" s="81">
        <v>1.0836534330399712</v>
      </c>
      <c r="O392" s="81">
        <v>0.50526355282229773</v>
      </c>
      <c r="P392" s="81">
        <v>0.68427118899196315</v>
      </c>
      <c r="Q392" s="81">
        <v>3.24707524703702E-2</v>
      </c>
      <c r="R392" s="81">
        <v>0</v>
      </c>
      <c r="S392" s="81">
        <v>0</v>
      </c>
      <c r="T392" s="82"/>
      <c r="U392" s="81">
        <v>0</v>
      </c>
      <c r="V392" s="81">
        <v>39</v>
      </c>
      <c r="W392" s="81">
        <v>0</v>
      </c>
      <c r="X392" s="81">
        <v>177</v>
      </c>
      <c r="Y392" s="81">
        <v>281</v>
      </c>
      <c r="Z392" s="81">
        <v>250</v>
      </c>
      <c r="AA392" s="81">
        <v>134</v>
      </c>
      <c r="AB392" s="81">
        <v>522</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2268</v>
      </c>
      <c r="B393" s="80">
        <v>345</v>
      </c>
      <c r="C393" s="80">
        <v>5</v>
      </c>
      <c r="D393" s="80">
        <v>21</v>
      </c>
      <c r="E393" s="80">
        <v>2008</v>
      </c>
      <c r="F393" s="80" t="s">
        <v>84</v>
      </c>
      <c r="G393" s="80" t="s">
        <v>2263</v>
      </c>
      <c r="H393" s="80" t="s">
        <v>2264</v>
      </c>
      <c r="I393" s="177"/>
      <c r="J393" s="81">
        <v>0</v>
      </c>
      <c r="K393" s="81">
        <v>5.8206789859719353E-2</v>
      </c>
      <c r="L393" s="81">
        <v>0</v>
      </c>
      <c r="M393" s="81">
        <v>0.72956874439654529</v>
      </c>
      <c r="N393" s="81">
        <v>0.96907280021960673</v>
      </c>
      <c r="O393" s="81">
        <v>0.47641586558306709</v>
      </c>
      <c r="P393" s="81">
        <v>0.65288726990868418</v>
      </c>
      <c r="Q393" s="81">
        <v>3.0966631570413596E-2</v>
      </c>
      <c r="R393" s="81">
        <v>0</v>
      </c>
      <c r="S393" s="81">
        <v>0</v>
      </c>
      <c r="T393" s="82"/>
      <c r="U393" s="81">
        <v>0</v>
      </c>
      <c r="V393" s="81">
        <v>39</v>
      </c>
      <c r="W393" s="81">
        <v>0</v>
      </c>
      <c r="X393" s="81">
        <v>177</v>
      </c>
      <c r="Y393" s="81">
        <v>275</v>
      </c>
      <c r="Z393" s="81">
        <v>244</v>
      </c>
      <c r="AA393" s="81">
        <v>128</v>
      </c>
      <c r="AB393" s="81">
        <v>506</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2269</v>
      </c>
      <c r="B394" s="80">
        <v>346</v>
      </c>
      <c r="C394" s="80">
        <v>6</v>
      </c>
      <c r="D394" s="80">
        <v>21</v>
      </c>
      <c r="E394" s="80">
        <v>2009</v>
      </c>
      <c r="F394" s="80" t="s">
        <v>85</v>
      </c>
      <c r="G394" s="80" t="s">
        <v>2263</v>
      </c>
      <c r="H394" s="80" t="s">
        <v>2264</v>
      </c>
      <c r="I394" s="177"/>
      <c r="J394" s="81">
        <v>0</v>
      </c>
      <c r="K394" s="81">
        <v>4.7848809558120313E-2</v>
      </c>
      <c r="L394" s="81">
        <v>1.1701673491231632</v>
      </c>
      <c r="M394" s="81">
        <v>0.6558793181688285</v>
      </c>
      <c r="N394" s="81">
        <v>0.82386255296441135</v>
      </c>
      <c r="O394" s="81">
        <v>0.49651409118928636</v>
      </c>
      <c r="P394" s="81">
        <v>0.64093093731088746</v>
      </c>
      <c r="Q394" s="81">
        <v>2.9382301699503139E-2</v>
      </c>
      <c r="R394" s="81">
        <v>0</v>
      </c>
      <c r="S394" s="81">
        <v>0</v>
      </c>
      <c r="T394" s="82"/>
      <c r="U394" s="81">
        <v>0</v>
      </c>
      <c r="V394" s="81">
        <v>35</v>
      </c>
      <c r="W394" s="81">
        <v>15</v>
      </c>
      <c r="X394" s="81">
        <v>181</v>
      </c>
      <c r="Y394" s="81">
        <v>281</v>
      </c>
      <c r="Z394" s="81">
        <v>251</v>
      </c>
      <c r="AA394" s="81">
        <v>129</v>
      </c>
      <c r="AB394" s="81">
        <v>504</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2270</v>
      </c>
      <c r="B395" s="80">
        <v>347</v>
      </c>
      <c r="C395" s="80">
        <v>7</v>
      </c>
      <c r="D395" s="80">
        <v>21</v>
      </c>
      <c r="E395" s="80">
        <v>2010</v>
      </c>
      <c r="F395" s="80" t="s">
        <v>86</v>
      </c>
      <c r="G395" s="80" t="s">
        <v>2263</v>
      </c>
      <c r="H395" s="80" t="s">
        <v>2264</v>
      </c>
      <c r="I395" s="177"/>
      <c r="J395" s="81">
        <v>0</v>
      </c>
      <c r="K395" s="81">
        <v>5.3128823997271313E-2</v>
      </c>
      <c r="L395" s="81">
        <v>1.1416711267673614</v>
      </c>
      <c r="M395" s="81">
        <v>0.71650524740450294</v>
      </c>
      <c r="N395" s="81">
        <v>0.87138769731575594</v>
      </c>
      <c r="O395" s="81">
        <v>0.50603152686418629</v>
      </c>
      <c r="P395" s="81">
        <v>0.67263447241091123</v>
      </c>
      <c r="Q395" s="81">
        <v>3.0177271695929476E-2</v>
      </c>
      <c r="R395" s="81">
        <v>0</v>
      </c>
      <c r="S395" s="81">
        <v>0</v>
      </c>
      <c r="T395" s="82"/>
      <c r="U395" s="81">
        <v>0</v>
      </c>
      <c r="V395" s="81">
        <v>35</v>
      </c>
      <c r="W395" s="81">
        <v>15</v>
      </c>
      <c r="X395" s="81">
        <v>181</v>
      </c>
      <c r="Y395" s="81">
        <v>278</v>
      </c>
      <c r="Z395" s="81">
        <v>257</v>
      </c>
      <c r="AA395" s="81">
        <v>132</v>
      </c>
      <c r="AB395" s="81">
        <v>496</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2271</v>
      </c>
      <c r="B396" s="80">
        <v>348</v>
      </c>
      <c r="C396" s="80">
        <v>8</v>
      </c>
      <c r="D396" s="80">
        <v>21</v>
      </c>
      <c r="E396" s="80">
        <v>2011</v>
      </c>
      <c r="F396" s="80" t="s">
        <v>87</v>
      </c>
      <c r="G396" s="80" t="s">
        <v>2263</v>
      </c>
      <c r="H396" s="80" t="s">
        <v>2264</v>
      </c>
      <c r="I396" s="177"/>
      <c r="J396" s="81">
        <v>0</v>
      </c>
      <c r="K396" s="81">
        <v>7.6531066742364012E-2</v>
      </c>
      <c r="L396" s="81">
        <v>0.62248903997254534</v>
      </c>
      <c r="M396" s="81">
        <v>0.94045003275874628</v>
      </c>
      <c r="N396" s="81">
        <v>1.0947743749087357</v>
      </c>
      <c r="O396" s="81">
        <v>0.49334461885413933</v>
      </c>
      <c r="P396" s="81">
        <v>0.67299021775286805</v>
      </c>
      <c r="Q396" s="81">
        <v>3.4317196412064474E-2</v>
      </c>
      <c r="R396" s="81">
        <v>0</v>
      </c>
      <c r="S396" s="81">
        <v>0</v>
      </c>
      <c r="T396" s="82"/>
      <c r="U396" s="81">
        <v>0</v>
      </c>
      <c r="V396" s="81">
        <v>35</v>
      </c>
      <c r="W396" s="81">
        <v>15</v>
      </c>
      <c r="X396" s="81">
        <v>181</v>
      </c>
      <c r="Y396" s="81">
        <v>273</v>
      </c>
      <c r="Z396" s="81">
        <v>256</v>
      </c>
      <c r="AA396" s="81">
        <v>136</v>
      </c>
      <c r="AB396" s="81">
        <v>489</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2272</v>
      </c>
      <c r="B397" s="80">
        <v>349</v>
      </c>
      <c r="C397" s="80">
        <v>9</v>
      </c>
      <c r="D397" s="80">
        <v>21</v>
      </c>
      <c r="E397" s="80">
        <v>2012</v>
      </c>
      <c r="F397" s="80" t="s">
        <v>88</v>
      </c>
      <c r="G397" s="80" t="s">
        <v>2263</v>
      </c>
      <c r="H397" s="80" t="s">
        <v>2264</v>
      </c>
      <c r="I397" s="177"/>
      <c r="J397" s="81">
        <v>0</v>
      </c>
      <c r="K397" s="81">
        <v>7.4121114856256984E-2</v>
      </c>
      <c r="L397" s="81">
        <v>0.64106080860386438</v>
      </c>
      <c r="M397" s="81">
        <v>0.98311600653164122</v>
      </c>
      <c r="N397" s="81">
        <v>1.1780277231506249</v>
      </c>
      <c r="O397" s="81">
        <v>0.49328632023006275</v>
      </c>
      <c r="P397" s="81">
        <v>0.68677250431227799</v>
      </c>
      <c r="Q397" s="81">
        <v>3.636984890313829E-2</v>
      </c>
      <c r="R397" s="81">
        <v>0</v>
      </c>
      <c r="S397" s="81">
        <v>0</v>
      </c>
      <c r="T397" s="82"/>
      <c r="U397" s="81">
        <v>0</v>
      </c>
      <c r="V397" s="81">
        <v>35</v>
      </c>
      <c r="W397" s="81">
        <v>15</v>
      </c>
      <c r="X397" s="81">
        <v>181</v>
      </c>
      <c r="Y397" s="81">
        <v>271</v>
      </c>
      <c r="Z397" s="81">
        <v>258</v>
      </c>
      <c r="AA397" s="81">
        <v>138</v>
      </c>
      <c r="AB397" s="81">
        <v>477</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2273</v>
      </c>
      <c r="B398" s="80">
        <v>350</v>
      </c>
      <c r="C398" s="80">
        <v>10</v>
      </c>
      <c r="D398" s="80">
        <v>21</v>
      </c>
      <c r="E398" s="80">
        <v>2013</v>
      </c>
      <c r="F398" s="80" t="s">
        <v>89</v>
      </c>
      <c r="G398" s="80" t="s">
        <v>2263</v>
      </c>
      <c r="H398" s="80" t="s">
        <v>2264</v>
      </c>
      <c r="I398" s="177"/>
      <c r="J398" s="81">
        <v>0</v>
      </c>
      <c r="K398" s="81">
        <v>7.0821303183837378E-2</v>
      </c>
      <c r="L398" s="81">
        <v>0.57283722649407909</v>
      </c>
      <c r="M398" s="81">
        <v>1.0110923976211621</v>
      </c>
      <c r="N398" s="81">
        <v>1.10602992364022</v>
      </c>
      <c r="O398" s="81">
        <v>0.47952429238213096</v>
      </c>
      <c r="P398" s="81">
        <v>0.71933237138197359</v>
      </c>
      <c r="Q398" s="81">
        <v>3.6434777562121941E-2</v>
      </c>
      <c r="R398" s="81">
        <v>0</v>
      </c>
      <c r="S398" s="81">
        <v>0</v>
      </c>
      <c r="T398" s="82"/>
      <c r="U398" s="81">
        <v>0</v>
      </c>
      <c r="V398" s="81">
        <v>35</v>
      </c>
      <c r="W398" s="81">
        <v>15</v>
      </c>
      <c r="X398" s="81">
        <v>181</v>
      </c>
      <c r="Y398" s="81">
        <v>270</v>
      </c>
      <c r="Z398" s="81">
        <v>262</v>
      </c>
      <c r="AA398" s="81">
        <v>144</v>
      </c>
      <c r="AB398" s="81">
        <v>471</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2274</v>
      </c>
      <c r="B399" s="80">
        <v>351</v>
      </c>
      <c r="C399" s="80">
        <v>11</v>
      </c>
      <c r="D399" s="80">
        <v>21</v>
      </c>
      <c r="E399" s="80">
        <v>2014</v>
      </c>
      <c r="F399" s="80" t="s">
        <v>90</v>
      </c>
      <c r="G399" s="80" t="s">
        <v>2263</v>
      </c>
      <c r="H399" s="80" t="s">
        <v>2264</v>
      </c>
      <c r="I399" s="177"/>
      <c r="J399" s="81">
        <v>0</v>
      </c>
      <c r="K399" s="81">
        <v>0.10737044920293221</v>
      </c>
      <c r="L399" s="81">
        <v>0.48943717764043176</v>
      </c>
      <c r="M399" s="81">
        <v>0.88852307533187003</v>
      </c>
      <c r="N399" s="81">
        <v>1.125816153900068</v>
      </c>
      <c r="O399" s="81">
        <v>0.46051069236166869</v>
      </c>
      <c r="P399" s="81">
        <v>0.71805233509381183</v>
      </c>
      <c r="Q399" s="81">
        <v>3.4215325872335604E-2</v>
      </c>
      <c r="R399" s="81">
        <v>0</v>
      </c>
      <c r="S399" s="81">
        <v>0</v>
      </c>
      <c r="T399" s="82"/>
      <c r="U399" s="81">
        <v>0</v>
      </c>
      <c r="V399" s="81">
        <v>47</v>
      </c>
      <c r="W399" s="81">
        <v>10</v>
      </c>
      <c r="X399" s="81">
        <v>154</v>
      </c>
      <c r="Y399" s="81">
        <v>269</v>
      </c>
      <c r="Z399" s="81">
        <v>265</v>
      </c>
      <c r="AA399" s="81">
        <v>143</v>
      </c>
      <c r="AB399" s="81">
        <v>461</v>
      </c>
      <c r="AC399" s="81">
        <v>0</v>
      </c>
      <c r="AD399" s="81">
        <v>0</v>
      </c>
      <c r="AE399" s="82"/>
      <c r="AF399" s="81">
        <v>0</v>
      </c>
      <c r="AG399" s="81">
        <v>90971.232247696724</v>
      </c>
      <c r="AH399" s="81">
        <v>107872.04425483115</v>
      </c>
      <c r="AI399" s="81">
        <v>1114246.7852451452</v>
      </c>
      <c r="AJ399" s="81">
        <v>1613063.4639511718</v>
      </c>
      <c r="AK399" s="81">
        <v>0</v>
      </c>
      <c r="AL399" s="81">
        <v>0</v>
      </c>
      <c r="AM399" s="81">
        <v>63288.411177899965</v>
      </c>
      <c r="AN399" s="81">
        <v>0</v>
      </c>
      <c r="AO399" s="81">
        <v>0</v>
      </c>
      <c r="AP399" s="82"/>
      <c r="AQ399" s="81">
        <v>0</v>
      </c>
      <c r="AR399" s="81">
        <v>2</v>
      </c>
      <c r="AS399" s="81">
        <v>0</v>
      </c>
      <c r="AT399" s="81">
        <v>0</v>
      </c>
      <c r="AU399" s="81">
        <v>0</v>
      </c>
      <c r="AV399" s="81">
        <v>0</v>
      </c>
      <c r="AW399" s="81" t="s">
        <v>564</v>
      </c>
      <c r="AX399" s="82"/>
      <c r="AY399" s="81">
        <v>0</v>
      </c>
      <c r="AZ399" s="81">
        <v>26.6</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2275</v>
      </c>
      <c r="B400" s="80">
        <v>352</v>
      </c>
      <c r="C400" s="80">
        <v>12</v>
      </c>
      <c r="D400" s="80">
        <v>21</v>
      </c>
      <c r="E400" s="80">
        <v>2015</v>
      </c>
      <c r="F400" s="80" t="s">
        <v>91</v>
      </c>
      <c r="G400" s="80" t="s">
        <v>2263</v>
      </c>
      <c r="H400" s="80" t="s">
        <v>2264</v>
      </c>
      <c r="I400" s="177"/>
      <c r="J400" s="81">
        <v>0</v>
      </c>
      <c r="K400" s="81">
        <v>9.7142295581567478E-2</v>
      </c>
      <c r="L400" s="81">
        <v>0.56287365840661407</v>
      </c>
      <c r="M400" s="81">
        <v>0.73902305804034607</v>
      </c>
      <c r="N400" s="81">
        <v>0.96009871280721004</v>
      </c>
      <c r="O400" s="81">
        <v>0.45783731557401303</v>
      </c>
      <c r="P400" s="81">
        <v>0.70856671896302137</v>
      </c>
      <c r="Q400" s="81">
        <v>3.3422447966434336E-2</v>
      </c>
      <c r="R400" s="81">
        <v>0</v>
      </c>
      <c r="S400" s="81">
        <v>0</v>
      </c>
      <c r="T400" s="82"/>
      <c r="U400" s="81">
        <v>0</v>
      </c>
      <c r="V400" s="81">
        <v>47</v>
      </c>
      <c r="W400" s="81">
        <v>10</v>
      </c>
      <c r="X400" s="81">
        <v>154</v>
      </c>
      <c r="Y400" s="81">
        <v>269</v>
      </c>
      <c r="Z400" s="81">
        <v>266</v>
      </c>
      <c r="AA400" s="81">
        <v>141</v>
      </c>
      <c r="AB400" s="81">
        <v>460</v>
      </c>
      <c r="AC400" s="81">
        <v>0</v>
      </c>
      <c r="AD400" s="81">
        <v>0</v>
      </c>
      <c r="AE400" s="82"/>
      <c r="AF400" s="81">
        <v>0</v>
      </c>
      <c r="AG400" s="81">
        <v>74435.504698586126</v>
      </c>
      <c r="AH400" s="81">
        <v>101857.23032249699</v>
      </c>
      <c r="AI400" s="81">
        <v>969837.83509430848</v>
      </c>
      <c r="AJ400" s="81">
        <v>1472104.9710732533</v>
      </c>
      <c r="AK400" s="81">
        <v>0</v>
      </c>
      <c r="AL400" s="81">
        <v>0</v>
      </c>
      <c r="AM400" s="81">
        <v>63041.070372574664</v>
      </c>
      <c r="AN400" s="81">
        <v>0</v>
      </c>
      <c r="AO400" s="81">
        <v>0</v>
      </c>
      <c r="AP400" s="82"/>
      <c r="AQ400" s="81">
        <v>0</v>
      </c>
      <c r="AR400" s="81">
        <v>2</v>
      </c>
      <c r="AS400" s="81">
        <v>0</v>
      </c>
      <c r="AT400" s="81">
        <v>0</v>
      </c>
      <c r="AU400" s="81">
        <v>0</v>
      </c>
      <c r="AV400" s="81">
        <v>0</v>
      </c>
      <c r="AW400" s="81" t="s">
        <v>564</v>
      </c>
      <c r="AX400" s="82"/>
      <c r="AY400" s="81">
        <v>0</v>
      </c>
      <c r="AZ400" s="81">
        <v>26.6</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2276</v>
      </c>
      <c r="B401" s="80">
        <v>353</v>
      </c>
      <c r="C401" s="80">
        <v>13</v>
      </c>
      <c r="D401" s="80">
        <v>21</v>
      </c>
      <c r="E401" s="80">
        <v>2016</v>
      </c>
      <c r="F401" s="80" t="s">
        <v>92</v>
      </c>
      <c r="G401" s="80" t="s">
        <v>2263</v>
      </c>
      <c r="H401" s="80" t="s">
        <v>2264</v>
      </c>
      <c r="I401" s="177"/>
      <c r="J401" s="81">
        <v>0</v>
      </c>
      <c r="K401" s="81">
        <v>9.8599037435566542E-2</v>
      </c>
      <c r="L401" s="81">
        <v>0.78433572657679373</v>
      </c>
      <c r="M401" s="81">
        <v>0.75911162569673929</v>
      </c>
      <c r="N401" s="81">
        <v>0.97451760591823045</v>
      </c>
      <c r="O401" s="81">
        <v>0.46247934270411961</v>
      </c>
      <c r="P401" s="81">
        <v>0.70451468043880416</v>
      </c>
      <c r="Q401" s="81">
        <v>3.1996308616641649E-2</v>
      </c>
      <c r="R401" s="81">
        <v>0</v>
      </c>
      <c r="S401" s="81">
        <v>0</v>
      </c>
      <c r="T401" s="82"/>
      <c r="U401" s="81">
        <v>0</v>
      </c>
      <c r="V401" s="81">
        <v>47</v>
      </c>
      <c r="W401" s="81">
        <v>10</v>
      </c>
      <c r="X401" s="81">
        <v>154</v>
      </c>
      <c r="Y401" s="81">
        <v>269</v>
      </c>
      <c r="Z401" s="81">
        <v>272</v>
      </c>
      <c r="AA401" s="81">
        <v>145</v>
      </c>
      <c r="AB401" s="81">
        <v>453</v>
      </c>
      <c r="AC401" s="81">
        <v>0</v>
      </c>
      <c r="AD401" s="81">
        <v>0</v>
      </c>
      <c r="AE401" s="82"/>
      <c r="AF401" s="81">
        <v>0</v>
      </c>
      <c r="AG401" s="81">
        <v>72120.491907453572</v>
      </c>
      <c r="AH401" s="81">
        <v>120358.4675699834</v>
      </c>
      <c r="AI401" s="81">
        <v>1150200.8217111379</v>
      </c>
      <c r="AJ401" s="81">
        <v>1407226.218104166</v>
      </c>
      <c r="AK401" s="81">
        <v>0</v>
      </c>
      <c r="AL401" s="81">
        <v>0</v>
      </c>
      <c r="AM401" s="81">
        <v>62129.981164608827</v>
      </c>
      <c r="AN401" s="81">
        <v>0</v>
      </c>
      <c r="AO401" s="81">
        <v>0</v>
      </c>
      <c r="AP401" s="82"/>
      <c r="AQ401" s="81">
        <v>0</v>
      </c>
      <c r="AR401" s="81">
        <v>3</v>
      </c>
      <c r="AS401" s="81">
        <v>0</v>
      </c>
      <c r="AT401" s="81">
        <v>0</v>
      </c>
      <c r="AU401" s="81">
        <v>0</v>
      </c>
      <c r="AV401" s="81">
        <v>0</v>
      </c>
      <c r="AW401" s="81" t="s">
        <v>564</v>
      </c>
      <c r="AX401" s="82"/>
      <c r="AY401" s="81">
        <v>0</v>
      </c>
      <c r="AZ401" s="81">
        <v>38.400000000000013</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2277</v>
      </c>
      <c r="B402" s="80">
        <v>354</v>
      </c>
      <c r="C402" s="80">
        <v>14</v>
      </c>
      <c r="D402" s="80">
        <v>21</v>
      </c>
      <c r="E402" s="80">
        <v>2017</v>
      </c>
      <c r="F402" s="80" t="s">
        <v>71</v>
      </c>
      <c r="G402" s="80" t="s">
        <v>2263</v>
      </c>
      <c r="H402" s="80" t="s">
        <v>2264</v>
      </c>
      <c r="I402" s="177"/>
      <c r="J402" s="81">
        <v>0</v>
      </c>
      <c r="K402" s="81">
        <v>9.3543742769867155E-2</v>
      </c>
      <c r="L402" s="81">
        <v>0.72670565297762335</v>
      </c>
      <c r="M402" s="81">
        <v>0.55430334440813289</v>
      </c>
      <c r="N402" s="81">
        <v>0.85695061945691542</v>
      </c>
      <c r="O402" s="81">
        <v>0.4499151408252392</v>
      </c>
      <c r="P402" s="81">
        <v>0.67108416951775318</v>
      </c>
      <c r="Q402" s="81">
        <v>3.0666995830586914E-2</v>
      </c>
      <c r="R402" s="81">
        <v>0</v>
      </c>
      <c r="S402" s="81">
        <v>0</v>
      </c>
      <c r="T402" s="82"/>
      <c r="U402" s="81">
        <v>0</v>
      </c>
      <c r="V402" s="81">
        <v>47</v>
      </c>
      <c r="W402" s="81">
        <v>10</v>
      </c>
      <c r="X402" s="81">
        <v>154</v>
      </c>
      <c r="Y402" s="81">
        <v>268</v>
      </c>
      <c r="Z402" s="81">
        <v>269</v>
      </c>
      <c r="AA402" s="81">
        <v>139</v>
      </c>
      <c r="AB402" s="81">
        <v>449</v>
      </c>
      <c r="AC402" s="81">
        <v>0</v>
      </c>
      <c r="AD402" s="81">
        <v>0</v>
      </c>
      <c r="AE402" s="82"/>
      <c r="AF402" s="81">
        <v>0</v>
      </c>
      <c r="AG402" s="81">
        <v>72103.025779541087</v>
      </c>
      <c r="AH402" s="81">
        <v>149005.35359788011</v>
      </c>
      <c r="AI402" s="81">
        <v>942485.64299728174</v>
      </c>
      <c r="AJ402" s="81">
        <v>1499747.0568352989</v>
      </c>
      <c r="AK402" s="81">
        <v>0</v>
      </c>
      <c r="AL402" s="81">
        <v>0</v>
      </c>
      <c r="AM402" s="81">
        <v>61677.730096767657</v>
      </c>
      <c r="AN402" s="81">
        <v>0</v>
      </c>
      <c r="AO402" s="81">
        <v>0</v>
      </c>
      <c r="AP402" s="82"/>
      <c r="AQ402" s="81">
        <v>0</v>
      </c>
      <c r="AR402" s="81">
        <v>4</v>
      </c>
      <c r="AS402" s="81">
        <v>0</v>
      </c>
      <c r="AT402" s="81">
        <v>0</v>
      </c>
      <c r="AU402" s="81">
        <v>0</v>
      </c>
      <c r="AV402" s="81">
        <v>0</v>
      </c>
      <c r="AW402" s="81" t="s">
        <v>564</v>
      </c>
      <c r="AX402" s="82"/>
      <c r="AY402" s="81">
        <v>0</v>
      </c>
      <c r="AZ402" s="81">
        <v>87.9</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2278</v>
      </c>
      <c r="B403" s="80">
        <v>355</v>
      </c>
      <c r="C403" s="80">
        <v>15</v>
      </c>
      <c r="D403" s="80">
        <v>21</v>
      </c>
      <c r="E403" s="80">
        <v>2018</v>
      </c>
      <c r="F403" s="80" t="s">
        <v>93</v>
      </c>
      <c r="G403" s="80" t="s">
        <v>2263</v>
      </c>
      <c r="H403" s="80" t="s">
        <v>2264</v>
      </c>
      <c r="I403" s="177"/>
      <c r="J403" s="81">
        <v>0</v>
      </c>
      <c r="K403" s="81">
        <v>8.4032165721204075E-2</v>
      </c>
      <c r="L403" s="81">
        <v>0.65925233033290753</v>
      </c>
      <c r="M403" s="81">
        <v>0.48439988431853509</v>
      </c>
      <c r="N403" s="81">
        <v>0.63384875546558206</v>
      </c>
      <c r="O403" s="81">
        <v>0.43817997027513889</v>
      </c>
      <c r="P403" s="81">
        <v>0.67396380874472162</v>
      </c>
      <c r="Q403" s="81">
        <v>2.7633490154367755E-2</v>
      </c>
      <c r="R403" s="81">
        <v>0</v>
      </c>
      <c r="S403" s="81">
        <v>0</v>
      </c>
      <c r="T403" s="82"/>
      <c r="U403" s="81">
        <v>0</v>
      </c>
      <c r="V403" s="81">
        <v>47</v>
      </c>
      <c r="W403" s="81">
        <v>10</v>
      </c>
      <c r="X403" s="81">
        <v>154</v>
      </c>
      <c r="Y403" s="81">
        <v>262</v>
      </c>
      <c r="Z403" s="81">
        <v>267</v>
      </c>
      <c r="AA403" s="81">
        <v>141</v>
      </c>
      <c r="AB403" s="81">
        <v>436</v>
      </c>
      <c r="AC403" s="81">
        <v>0</v>
      </c>
      <c r="AD403" s="81">
        <v>0</v>
      </c>
      <c r="AE403" s="82"/>
      <c r="AF403" s="81">
        <v>0</v>
      </c>
      <c r="AG403" s="81">
        <v>64177.163413828457</v>
      </c>
      <c r="AH403" s="81">
        <v>138277.83440990001</v>
      </c>
      <c r="AI403" s="81">
        <v>920444.17719332303</v>
      </c>
      <c r="AJ403" s="81">
        <v>1354535.078950729</v>
      </c>
      <c r="AK403" s="81">
        <v>0</v>
      </c>
      <c r="AL403" s="81">
        <v>0</v>
      </c>
      <c r="AM403" s="81">
        <v>60015.884270278897</v>
      </c>
      <c r="AN403" s="81">
        <v>0</v>
      </c>
      <c r="AO403" s="81">
        <v>0</v>
      </c>
      <c r="AP403" s="82"/>
      <c r="AQ403" s="81">
        <v>0</v>
      </c>
      <c r="AR403" s="81">
        <v>4</v>
      </c>
      <c r="AS403" s="81">
        <v>0</v>
      </c>
      <c r="AT403" s="81">
        <v>0</v>
      </c>
      <c r="AU403" s="81">
        <v>0</v>
      </c>
      <c r="AV403" s="81">
        <v>0</v>
      </c>
      <c r="AW403" s="81" t="s">
        <v>564</v>
      </c>
      <c r="AX403" s="82"/>
      <c r="AY403" s="81">
        <v>0</v>
      </c>
      <c r="AZ403" s="81">
        <v>87.6</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2279</v>
      </c>
      <c r="B404" s="80">
        <v>356</v>
      </c>
      <c r="C404" s="80">
        <v>16</v>
      </c>
      <c r="D404" s="80">
        <v>21</v>
      </c>
      <c r="E404" s="80">
        <v>2019</v>
      </c>
      <c r="F404" s="80" t="s">
        <v>73</v>
      </c>
      <c r="G404" s="80" t="s">
        <v>2263</v>
      </c>
      <c r="H404" s="80" t="s">
        <v>2264</v>
      </c>
      <c r="I404" s="177"/>
      <c r="J404" s="81">
        <v>0</v>
      </c>
      <c r="K404" s="81">
        <v>7.6993731891301168E-2</v>
      </c>
      <c r="L404" s="81">
        <v>0.66539969468406757</v>
      </c>
      <c r="M404" s="81">
        <v>0.46753355288035925</v>
      </c>
      <c r="N404" s="81">
        <v>0.63673525335586956</v>
      </c>
      <c r="O404" s="81">
        <v>0.4280681594872261</v>
      </c>
      <c r="P404" s="81">
        <v>0.65015051571590743</v>
      </c>
      <c r="Q404" s="81">
        <v>2.6781614825623575E-2</v>
      </c>
      <c r="R404" s="81">
        <v>0</v>
      </c>
      <c r="S404" s="81">
        <v>0</v>
      </c>
      <c r="T404" s="82"/>
      <c r="U404" s="81">
        <v>0</v>
      </c>
      <c r="V404" s="81">
        <v>47</v>
      </c>
      <c r="W404" s="81">
        <v>10</v>
      </c>
      <c r="X404" s="81">
        <v>154</v>
      </c>
      <c r="Y404" s="81">
        <v>265</v>
      </c>
      <c r="Z404" s="81">
        <v>268</v>
      </c>
      <c r="AA404" s="81">
        <v>135</v>
      </c>
      <c r="AB404" s="81">
        <v>434</v>
      </c>
      <c r="AC404" s="81">
        <v>0</v>
      </c>
      <c r="AD404" s="81">
        <v>0</v>
      </c>
      <c r="AE404" s="82"/>
      <c r="AF404" s="81">
        <v>0</v>
      </c>
      <c r="AG404" s="81">
        <v>62268.365096548609</v>
      </c>
      <c r="AH404" s="81">
        <v>152238.61068491609</v>
      </c>
      <c r="AI404" s="81">
        <v>903142.31277381023</v>
      </c>
      <c r="AJ404" s="81">
        <v>1253324.6429698362</v>
      </c>
      <c r="AK404" s="81">
        <v>0</v>
      </c>
      <c r="AL404" s="81">
        <v>0</v>
      </c>
      <c r="AM404" s="81">
        <v>59107.532849749223</v>
      </c>
      <c r="AN404" s="81">
        <v>0</v>
      </c>
      <c r="AO404" s="81">
        <v>0</v>
      </c>
      <c r="AP404" s="82"/>
      <c r="AQ404" s="81">
        <v>0</v>
      </c>
      <c r="AR404" s="81">
        <v>5</v>
      </c>
      <c r="AS404" s="81">
        <v>0</v>
      </c>
      <c r="AT404" s="81">
        <v>0</v>
      </c>
      <c r="AU404" s="81">
        <v>0</v>
      </c>
      <c r="AV404" s="81">
        <v>0</v>
      </c>
      <c r="AW404" s="81" t="s">
        <v>564</v>
      </c>
      <c r="AX404" s="82"/>
      <c r="AY404" s="81">
        <v>0</v>
      </c>
      <c r="AZ404" s="81">
        <v>115.4</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2280</v>
      </c>
      <c r="B405" s="80">
        <v>357</v>
      </c>
      <c r="C405" s="80">
        <v>17</v>
      </c>
      <c r="D405" s="80">
        <v>21</v>
      </c>
      <c r="E405" s="80">
        <v>2020</v>
      </c>
      <c r="F405" s="80" t="s">
        <v>218</v>
      </c>
      <c r="G405" s="80" t="s">
        <v>2263</v>
      </c>
      <c r="H405" s="80" t="s">
        <v>2264</v>
      </c>
      <c r="I405" s="177"/>
      <c r="J405" s="81">
        <v>0</v>
      </c>
      <c r="K405" s="81">
        <v>0.10518769048854951</v>
      </c>
      <c r="L405" s="81">
        <v>0.56841636592068645</v>
      </c>
      <c r="M405" s="81">
        <v>0.55406983960979828</v>
      </c>
      <c r="N405" s="81">
        <v>0.56727713547336023</v>
      </c>
      <c r="O405" s="81">
        <v>0.37924658164582925</v>
      </c>
      <c r="P405" s="81">
        <v>0.62942721587057415</v>
      </c>
      <c r="Q405" s="81">
        <v>2.5177274039288565E-2</v>
      </c>
      <c r="R405" s="81">
        <v>0</v>
      </c>
      <c r="S405" s="81">
        <v>0</v>
      </c>
      <c r="T405" s="82"/>
      <c r="U405" s="81">
        <v>0</v>
      </c>
      <c r="V405" s="81">
        <v>53</v>
      </c>
      <c r="W405" s="81">
        <v>9</v>
      </c>
      <c r="X405" s="81">
        <v>193</v>
      </c>
      <c r="Y405" s="81">
        <v>265</v>
      </c>
      <c r="Z405" s="81">
        <v>271</v>
      </c>
      <c r="AA405" s="81">
        <v>142</v>
      </c>
      <c r="AB405" s="81">
        <v>427</v>
      </c>
      <c r="AC405" s="81">
        <v>0</v>
      </c>
      <c r="AD405" s="81">
        <v>0</v>
      </c>
      <c r="AE405" s="82"/>
      <c r="AF405" s="81"/>
      <c r="AG405" s="81">
        <v>77672.876128260832</v>
      </c>
      <c r="AH405" s="81">
        <v>139802.04291632591</v>
      </c>
      <c r="AI405" s="81">
        <v>1042862.4598087625</v>
      </c>
      <c r="AJ405" s="81">
        <v>1042861.9256353644</v>
      </c>
      <c r="AK405" s="81"/>
      <c r="AL405" s="81"/>
      <c r="AM405" s="81">
        <v>55728.244068947264</v>
      </c>
      <c r="AN405" s="81"/>
      <c r="AO405" s="81"/>
      <c r="AP405" s="82"/>
      <c r="AQ405" s="81">
        <v>0</v>
      </c>
      <c r="AR405" s="81">
        <v>5</v>
      </c>
      <c r="AS405" s="81">
        <v>0</v>
      </c>
      <c r="AT405" s="81">
        <v>0</v>
      </c>
      <c r="AU405" s="81">
        <v>0</v>
      </c>
      <c r="AV405" s="81">
        <v>0</v>
      </c>
      <c r="AW405" s="81">
        <v>0</v>
      </c>
      <c r="AX405" s="82"/>
      <c r="AY405" s="81">
        <v>0</v>
      </c>
      <c r="AZ405" s="81">
        <v>115.4</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2281</v>
      </c>
      <c r="B406" s="80">
        <v>357</v>
      </c>
      <c r="C406" s="80">
        <v>18</v>
      </c>
      <c r="D406" s="80">
        <v>21</v>
      </c>
      <c r="E406" s="80">
        <v>2021</v>
      </c>
      <c r="F406" s="80" t="s">
        <v>75</v>
      </c>
      <c r="G406" s="174" t="s">
        <v>2263</v>
      </c>
      <c r="H406" s="80" t="s">
        <v>2264</v>
      </c>
      <c r="I406" s="177"/>
      <c r="J406" s="81">
        <v>0</v>
      </c>
      <c r="K406" s="81">
        <v>0.10798216170220756</v>
      </c>
      <c r="L406" s="81">
        <v>0.45669079933472395</v>
      </c>
      <c r="M406" s="81">
        <v>0.53693151299479025</v>
      </c>
      <c r="N406" s="81">
        <v>0.52522600934279373</v>
      </c>
      <c r="O406" s="81">
        <v>0.37239036470660347</v>
      </c>
      <c r="P406" s="81">
        <v>0.66815791103175048</v>
      </c>
      <c r="Q406" s="81">
        <v>2.5121397082446578E-2</v>
      </c>
      <c r="R406" s="81">
        <v>0</v>
      </c>
      <c r="S406" s="81">
        <v>0</v>
      </c>
      <c r="T406" s="82"/>
      <c r="U406" s="81"/>
      <c r="V406" s="81">
        <v>53</v>
      </c>
      <c r="W406" s="81">
        <v>9</v>
      </c>
      <c r="X406" s="81">
        <v>193</v>
      </c>
      <c r="Y406" s="81">
        <v>260</v>
      </c>
      <c r="Z406" s="81">
        <v>274</v>
      </c>
      <c r="AA406" s="81">
        <v>147</v>
      </c>
      <c r="AB406" s="81">
        <v>421</v>
      </c>
      <c r="AC406" s="81">
        <v>0</v>
      </c>
      <c r="AD406" s="81">
        <v>0</v>
      </c>
      <c r="AE406" s="82"/>
      <c r="AF406" s="81">
        <v>0</v>
      </c>
      <c r="AG406" s="81">
        <v>83015.779103919616</v>
      </c>
      <c r="AH406" s="81">
        <v>108598.32883524685</v>
      </c>
      <c r="AI406" s="81">
        <v>1173269.8521880973</v>
      </c>
      <c r="AJ406" s="81">
        <v>1176635.2526960876</v>
      </c>
      <c r="AK406" s="81">
        <v>0</v>
      </c>
      <c r="AL406" s="81">
        <v>0</v>
      </c>
      <c r="AM406" s="81">
        <v>55262.09676708503</v>
      </c>
      <c r="AN406" s="81">
        <v>0</v>
      </c>
      <c r="AO406" s="81">
        <v>0</v>
      </c>
      <c r="AP406" s="82"/>
      <c r="AQ406" s="81">
        <v>0</v>
      </c>
      <c r="AR406" s="81">
        <v>9</v>
      </c>
      <c r="AS406" s="81">
        <v>0</v>
      </c>
      <c r="AT406" s="81">
        <v>0</v>
      </c>
      <c r="AU406" s="81">
        <v>0</v>
      </c>
      <c r="AV406" s="81">
        <v>0</v>
      </c>
      <c r="AW406" s="81"/>
      <c r="AX406" s="82"/>
      <c r="AY406" s="81">
        <v>0</v>
      </c>
      <c r="AZ406" s="81">
        <v>296.89999999999998</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2282</v>
      </c>
      <c r="B407" s="80">
        <v>357</v>
      </c>
      <c r="C407" s="80">
        <v>19</v>
      </c>
      <c r="D407" s="80">
        <v>21</v>
      </c>
      <c r="E407" s="80">
        <v>2022</v>
      </c>
      <c r="F407" s="80" t="s">
        <v>568</v>
      </c>
      <c r="G407" s="174" t="s">
        <v>2263</v>
      </c>
      <c r="H407" s="80" t="s">
        <v>2264</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0</v>
      </c>
      <c r="AR407" s="81">
        <v>9</v>
      </c>
      <c r="AS407" s="81">
        <v>0</v>
      </c>
      <c r="AT407" s="81">
        <v>0</v>
      </c>
      <c r="AU407" s="81">
        <v>0</v>
      </c>
      <c r="AV407" s="81">
        <v>0</v>
      </c>
      <c r="AW407" s="81"/>
      <c r="AX407" s="82"/>
      <c r="AY407" s="81">
        <v>0</v>
      </c>
      <c r="AZ407" s="81">
        <v>296.90000000000003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2283</v>
      </c>
      <c r="B408" s="80">
        <v>358</v>
      </c>
      <c r="C408" s="80">
        <v>1</v>
      </c>
      <c r="D408" s="80">
        <v>22</v>
      </c>
      <c r="E408" s="80">
        <v>1990</v>
      </c>
      <c r="F408" s="80" t="s">
        <v>562</v>
      </c>
      <c r="G408" s="80" t="s">
        <v>2284</v>
      </c>
      <c r="H408" s="80" t="s">
        <v>2285</v>
      </c>
      <c r="I408" s="177"/>
      <c r="J408" s="81">
        <v>0.361297870186568</v>
      </c>
      <c r="K408" s="81">
        <v>0.19203905041312888</v>
      </c>
      <c r="L408" s="81">
        <v>0.49177051090483737</v>
      </c>
      <c r="M408" s="81">
        <v>0.75260009708808639</v>
      </c>
      <c r="N408" s="81">
        <v>1.0380676943715079</v>
      </c>
      <c r="O408" s="81">
        <v>0.45707428906205294</v>
      </c>
      <c r="P408" s="81">
        <v>0.80309345531379728</v>
      </c>
      <c r="Q408" s="81">
        <v>3.8000559133318242E-2</v>
      </c>
      <c r="R408" s="81">
        <v>0</v>
      </c>
      <c r="S408" s="81">
        <v>3.4257009354990681E-2</v>
      </c>
      <c r="T408" s="82"/>
      <c r="U408" s="81">
        <v>53789</v>
      </c>
      <c r="V408" s="81">
        <v>56</v>
      </c>
      <c r="W408" s="81">
        <v>7</v>
      </c>
      <c r="X408" s="81">
        <v>259</v>
      </c>
      <c r="Y408" s="81">
        <v>258</v>
      </c>
      <c r="Z408" s="81">
        <v>188</v>
      </c>
      <c r="AA408" s="81">
        <v>195</v>
      </c>
      <c r="AB408" s="81">
        <v>617</v>
      </c>
      <c r="AC408" s="81">
        <v>0</v>
      </c>
      <c r="AD408" s="81">
        <v>3.4257009354990681E-2</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2286</v>
      </c>
      <c r="B409" s="80">
        <v>359</v>
      </c>
      <c r="C409" s="80">
        <v>2</v>
      </c>
      <c r="D409" s="80">
        <v>22</v>
      </c>
      <c r="E409" s="80">
        <v>2005</v>
      </c>
      <c r="F409" s="80" t="s">
        <v>565</v>
      </c>
      <c r="G409" s="80" t="s">
        <v>2284</v>
      </c>
      <c r="H409" s="80" t="s">
        <v>2285</v>
      </c>
      <c r="I409" s="177"/>
      <c r="J409" s="81">
        <v>0</v>
      </c>
      <c r="K409" s="81">
        <v>3.6444956742011508E-2</v>
      </c>
      <c r="L409" s="81">
        <v>0.52348745374071692</v>
      </c>
      <c r="M409" s="81">
        <v>0.95354325303076659</v>
      </c>
      <c r="N409" s="81">
        <v>1.3004406998992164</v>
      </c>
      <c r="O409" s="81">
        <v>0.61979209900391097</v>
      </c>
      <c r="P409" s="81">
        <v>1.0811626542273576</v>
      </c>
      <c r="Q409" s="81">
        <v>3.3934926466693723E-2</v>
      </c>
      <c r="R409" s="81">
        <v>0</v>
      </c>
      <c r="S409" s="81">
        <v>3.6044106125858622E-2</v>
      </c>
      <c r="T409" s="82"/>
      <c r="U409" s="81">
        <v>0</v>
      </c>
      <c r="V409" s="81">
        <v>14</v>
      </c>
      <c r="W409" s="81">
        <v>7</v>
      </c>
      <c r="X409" s="81">
        <v>175</v>
      </c>
      <c r="Y409" s="81">
        <v>243</v>
      </c>
      <c r="Z409" s="81">
        <v>295</v>
      </c>
      <c r="AA409" s="81">
        <v>215</v>
      </c>
      <c r="AB409" s="81">
        <v>576</v>
      </c>
      <c r="AC409" s="81">
        <v>0</v>
      </c>
      <c r="AD409" s="81">
        <v>3.6044106125858622E-2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2287</v>
      </c>
      <c r="B410" s="80">
        <v>360</v>
      </c>
      <c r="C410" s="80">
        <v>3</v>
      </c>
      <c r="D410" s="80">
        <v>22</v>
      </c>
      <c r="E410" s="80">
        <v>2006</v>
      </c>
      <c r="F410" s="80" t="s">
        <v>566</v>
      </c>
      <c r="G410" s="80" t="s">
        <v>2284</v>
      </c>
      <c r="H410" s="80" t="s">
        <v>2285</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2288</v>
      </c>
      <c r="B411" s="80">
        <v>361</v>
      </c>
      <c r="C411" s="80">
        <v>4</v>
      </c>
      <c r="D411" s="80">
        <v>22</v>
      </c>
      <c r="E411" s="80">
        <v>2007</v>
      </c>
      <c r="F411" s="80" t="s">
        <v>567</v>
      </c>
      <c r="G411" s="80" t="s">
        <v>2284</v>
      </c>
      <c r="H411" s="80" t="s">
        <v>2285</v>
      </c>
      <c r="I411" s="177"/>
      <c r="J411" s="81">
        <v>0</v>
      </c>
      <c r="K411" s="81">
        <v>6.6897083024994128E-2</v>
      </c>
      <c r="L411" s="81">
        <v>1.4737595602540106</v>
      </c>
      <c r="M411" s="81">
        <v>1.0553899157241022</v>
      </c>
      <c r="N411" s="81">
        <v>1.0617176939579442</v>
      </c>
      <c r="O411" s="81">
        <v>0.61237942602062478</v>
      </c>
      <c r="P411" s="81">
        <v>1.0774717975918224</v>
      </c>
      <c r="Q411" s="81">
        <v>3.3714842603334579E-2</v>
      </c>
      <c r="R411" s="81">
        <v>0</v>
      </c>
      <c r="S411" s="81">
        <v>4.3988415036554873E-2</v>
      </c>
      <c r="T411" s="82"/>
      <c r="U411" s="81">
        <v>0</v>
      </c>
      <c r="V411" s="81">
        <v>25</v>
      </c>
      <c r="W411" s="81">
        <v>24</v>
      </c>
      <c r="X411" s="81">
        <v>226</v>
      </c>
      <c r="Y411" s="81">
        <v>226</v>
      </c>
      <c r="Z411" s="81">
        <v>303</v>
      </c>
      <c r="AA411" s="81">
        <v>211</v>
      </c>
      <c r="AB411" s="81">
        <v>542</v>
      </c>
      <c r="AC411" s="81">
        <v>0</v>
      </c>
      <c r="AD411" s="81">
        <v>4.3988415036554873E-2</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2289</v>
      </c>
      <c r="B412" s="80">
        <v>362</v>
      </c>
      <c r="C412" s="80">
        <v>5</v>
      </c>
      <c r="D412" s="80">
        <v>22</v>
      </c>
      <c r="E412" s="80">
        <v>2008</v>
      </c>
      <c r="F412" s="80" t="s">
        <v>84</v>
      </c>
      <c r="G412" s="80" t="s">
        <v>2284</v>
      </c>
      <c r="H412" s="80" t="s">
        <v>2285</v>
      </c>
      <c r="I412" s="177"/>
      <c r="J412" s="81">
        <v>0</v>
      </c>
      <c r="K412" s="81">
        <v>4.9589847611753196E-2</v>
      </c>
      <c r="L412" s="81">
        <v>1.3389447469625857</v>
      </c>
      <c r="M412" s="81">
        <v>1.1417249446737241</v>
      </c>
      <c r="N412" s="81">
        <v>0.98201717346159789</v>
      </c>
      <c r="O412" s="81">
        <v>0.57794711562536005</v>
      </c>
      <c r="P412" s="81">
        <v>1.0354384046208036</v>
      </c>
      <c r="Q412" s="81">
        <v>3.2986194498918833E-2</v>
      </c>
      <c r="R412" s="81">
        <v>0</v>
      </c>
      <c r="S412" s="81">
        <v>4.0673678468352778E-2</v>
      </c>
      <c r="T412" s="82"/>
      <c r="U412" s="81">
        <v>0</v>
      </c>
      <c r="V412" s="81">
        <v>25</v>
      </c>
      <c r="W412" s="81">
        <v>24</v>
      </c>
      <c r="X412" s="81">
        <v>226</v>
      </c>
      <c r="Y412" s="81">
        <v>230</v>
      </c>
      <c r="Z412" s="81">
        <v>296</v>
      </c>
      <c r="AA412" s="81">
        <v>203</v>
      </c>
      <c r="AB412" s="81">
        <v>539</v>
      </c>
      <c r="AC412" s="81">
        <v>0</v>
      </c>
      <c r="AD412" s="81">
        <v>4.0673678468352778E-2</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2290</v>
      </c>
      <c r="B413" s="80">
        <v>363</v>
      </c>
      <c r="C413" s="80">
        <v>6</v>
      </c>
      <c r="D413" s="80">
        <v>22</v>
      </c>
      <c r="E413" s="80">
        <v>2009</v>
      </c>
      <c r="F413" s="80" t="s">
        <v>85</v>
      </c>
      <c r="G413" s="80" t="s">
        <v>2284</v>
      </c>
      <c r="H413" s="80" t="s">
        <v>2285</v>
      </c>
      <c r="I413" s="177"/>
      <c r="J413" s="81">
        <v>0</v>
      </c>
      <c r="K413" s="81">
        <v>4.1403479589490304E-2</v>
      </c>
      <c r="L413" s="81">
        <v>0.48058182346985462</v>
      </c>
      <c r="M413" s="81">
        <v>1.1197451545094641</v>
      </c>
      <c r="N413" s="81">
        <v>0.95521184480050514</v>
      </c>
      <c r="O413" s="81">
        <v>0.58355241793163126</v>
      </c>
      <c r="P413" s="81">
        <v>0.94897526377038377</v>
      </c>
      <c r="Q413" s="81">
        <v>3.0140178529053815E-2</v>
      </c>
      <c r="R413" s="81">
        <v>0</v>
      </c>
      <c r="S413" s="81">
        <v>4.3496851829391801E-2</v>
      </c>
      <c r="T413" s="82"/>
      <c r="U413" s="81">
        <v>0</v>
      </c>
      <c r="V413" s="81">
        <v>20</v>
      </c>
      <c r="W413" s="81">
        <v>12</v>
      </c>
      <c r="X413" s="81">
        <v>226</v>
      </c>
      <c r="Y413" s="81">
        <v>222</v>
      </c>
      <c r="Z413" s="81">
        <v>295</v>
      </c>
      <c r="AA413" s="81">
        <v>191</v>
      </c>
      <c r="AB413" s="81">
        <v>517</v>
      </c>
      <c r="AC413" s="81">
        <v>0</v>
      </c>
      <c r="AD413" s="81">
        <v>4.3496851829391801E-2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2291</v>
      </c>
      <c r="B414" s="80">
        <v>364</v>
      </c>
      <c r="C414" s="80">
        <v>7</v>
      </c>
      <c r="D414" s="80">
        <v>22</v>
      </c>
      <c r="E414" s="80">
        <v>2010</v>
      </c>
      <c r="F414" s="80" t="s">
        <v>86</v>
      </c>
      <c r="G414" s="80" t="s">
        <v>2284</v>
      </c>
      <c r="H414" s="80" t="s">
        <v>2285</v>
      </c>
      <c r="I414" s="177"/>
      <c r="J414" s="81">
        <v>0</v>
      </c>
      <c r="K414" s="81">
        <v>4.4355080614849648E-2</v>
      </c>
      <c r="L414" s="81">
        <v>0.48939772467400344</v>
      </c>
      <c r="M414" s="81">
        <v>1.1569176807805193</v>
      </c>
      <c r="N414" s="81">
        <v>1.0349160815451888</v>
      </c>
      <c r="O414" s="81">
        <v>0.58282230331439355</v>
      </c>
      <c r="P414" s="81">
        <v>0.94780312021537472</v>
      </c>
      <c r="Q414" s="81">
        <v>3.230671627124708E-2</v>
      </c>
      <c r="R414" s="81">
        <v>0</v>
      </c>
      <c r="S414" s="81">
        <v>3.7374716420715236E-2</v>
      </c>
      <c r="T414" s="82"/>
      <c r="U414" s="81">
        <v>0</v>
      </c>
      <c r="V414" s="81">
        <v>20</v>
      </c>
      <c r="W414" s="81">
        <v>12</v>
      </c>
      <c r="X414" s="81">
        <v>226</v>
      </c>
      <c r="Y414" s="81">
        <v>226</v>
      </c>
      <c r="Z414" s="81">
        <v>296</v>
      </c>
      <c r="AA414" s="81">
        <v>186</v>
      </c>
      <c r="AB414" s="81">
        <v>531</v>
      </c>
      <c r="AC414" s="81">
        <v>0</v>
      </c>
      <c r="AD414" s="81">
        <v>3.7374716420715236E-2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2292</v>
      </c>
      <c r="B415" s="80">
        <v>365</v>
      </c>
      <c r="C415" s="80">
        <v>8</v>
      </c>
      <c r="D415" s="80">
        <v>22</v>
      </c>
      <c r="E415" s="80">
        <v>2011</v>
      </c>
      <c r="F415" s="80" t="s">
        <v>87</v>
      </c>
      <c r="G415" s="80" t="s">
        <v>2284</v>
      </c>
      <c r="H415" s="80" t="s">
        <v>2285</v>
      </c>
      <c r="I415" s="177"/>
      <c r="J415" s="81">
        <v>0</v>
      </c>
      <c r="K415" s="81">
        <v>5.5671394707004183E-2</v>
      </c>
      <c r="L415" s="81">
        <v>0.43667069802553976</v>
      </c>
      <c r="M415" s="81">
        <v>1.2732018400906171</v>
      </c>
      <c r="N415" s="81">
        <v>0.93315134683922385</v>
      </c>
      <c r="O415" s="81">
        <v>0.56464833329790165</v>
      </c>
      <c r="P415" s="81">
        <v>0.92536154941019366</v>
      </c>
      <c r="Q415" s="81">
        <v>3.5720762727486338E-2</v>
      </c>
      <c r="R415" s="81">
        <v>0</v>
      </c>
      <c r="S415" s="81">
        <v>3.7777615216559465E-2</v>
      </c>
      <c r="T415" s="82"/>
      <c r="U415" s="81">
        <v>0</v>
      </c>
      <c r="V415" s="81">
        <v>20</v>
      </c>
      <c r="W415" s="81">
        <v>12</v>
      </c>
      <c r="X415" s="81">
        <v>226</v>
      </c>
      <c r="Y415" s="81">
        <v>217</v>
      </c>
      <c r="Z415" s="81">
        <v>293</v>
      </c>
      <c r="AA415" s="81">
        <v>187</v>
      </c>
      <c r="AB415" s="81">
        <v>509</v>
      </c>
      <c r="AC415" s="81">
        <v>0</v>
      </c>
      <c r="AD415" s="81">
        <v>3.7777615216559465E-2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2293</v>
      </c>
      <c r="B416" s="80">
        <v>366</v>
      </c>
      <c r="C416" s="80">
        <v>9</v>
      </c>
      <c r="D416" s="80">
        <v>22</v>
      </c>
      <c r="E416" s="80">
        <v>2012</v>
      </c>
      <c r="F416" s="80" t="s">
        <v>88</v>
      </c>
      <c r="G416" s="80" t="s">
        <v>2284</v>
      </c>
      <c r="H416" s="80" t="s">
        <v>2285</v>
      </c>
      <c r="I416" s="177"/>
      <c r="J416" s="81">
        <v>0</v>
      </c>
      <c r="K416" s="81">
        <v>5.0250477141061914E-2</v>
      </c>
      <c r="L416" s="81">
        <v>0.44399050384307459</v>
      </c>
      <c r="M416" s="81">
        <v>1.1462748920199111</v>
      </c>
      <c r="N416" s="81">
        <v>0.87885820442951146</v>
      </c>
      <c r="O416" s="81">
        <v>0.54490930723088327</v>
      </c>
      <c r="P416" s="81">
        <v>0.88583699831583673</v>
      </c>
      <c r="Q416" s="81">
        <v>3.7589801906178562E-2</v>
      </c>
      <c r="R416" s="81">
        <v>0</v>
      </c>
      <c r="S416" s="81">
        <v>4.817593093466141E-2</v>
      </c>
      <c r="T416" s="82"/>
      <c r="U416" s="81">
        <v>0</v>
      </c>
      <c r="V416" s="81">
        <v>20</v>
      </c>
      <c r="W416" s="81">
        <v>12</v>
      </c>
      <c r="X416" s="81">
        <v>226</v>
      </c>
      <c r="Y416" s="81">
        <v>211</v>
      </c>
      <c r="Z416" s="81">
        <v>285</v>
      </c>
      <c r="AA416" s="81">
        <v>178</v>
      </c>
      <c r="AB416" s="81">
        <v>493</v>
      </c>
      <c r="AC416" s="81">
        <v>0</v>
      </c>
      <c r="AD416" s="81">
        <v>4.817593093466141E-2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2294</v>
      </c>
      <c r="B417" s="80">
        <v>367</v>
      </c>
      <c r="C417" s="80">
        <v>10</v>
      </c>
      <c r="D417" s="80">
        <v>22</v>
      </c>
      <c r="E417" s="80">
        <v>2013</v>
      </c>
      <c r="F417" s="80" t="s">
        <v>89</v>
      </c>
      <c r="G417" s="80" t="s">
        <v>2284</v>
      </c>
      <c r="H417" s="80" t="s">
        <v>2285</v>
      </c>
      <c r="I417" s="177"/>
      <c r="J417" s="81">
        <v>0</v>
      </c>
      <c r="K417" s="81">
        <v>4.1335295888019694E-2</v>
      </c>
      <c r="L417" s="81">
        <v>0.45133247288064815</v>
      </c>
      <c r="M417" s="81">
        <v>1.1050304052984061</v>
      </c>
      <c r="N417" s="81">
        <v>0.93169399422940913</v>
      </c>
      <c r="O417" s="81">
        <v>0.54724337184067628</v>
      </c>
      <c r="P417" s="81">
        <v>0.85920255470624629</v>
      </c>
      <c r="Q417" s="81">
        <v>3.7672477012215252E-2</v>
      </c>
      <c r="R417" s="81">
        <v>0</v>
      </c>
      <c r="S417" s="81">
        <v>4.3733605182072761E-2</v>
      </c>
      <c r="T417" s="82"/>
      <c r="U417" s="81">
        <v>0</v>
      </c>
      <c r="V417" s="81">
        <v>20</v>
      </c>
      <c r="W417" s="81">
        <v>12</v>
      </c>
      <c r="X417" s="81">
        <v>226</v>
      </c>
      <c r="Y417" s="81">
        <v>209</v>
      </c>
      <c r="Z417" s="81">
        <v>299</v>
      </c>
      <c r="AA417" s="81">
        <v>172</v>
      </c>
      <c r="AB417" s="81">
        <v>487</v>
      </c>
      <c r="AC417" s="81">
        <v>0</v>
      </c>
      <c r="AD417" s="81">
        <v>4.3733605182072761E-2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2295</v>
      </c>
      <c r="B418" s="80">
        <v>368</v>
      </c>
      <c r="C418" s="80">
        <v>11</v>
      </c>
      <c r="D418" s="80">
        <v>22</v>
      </c>
      <c r="E418" s="80">
        <v>2014</v>
      </c>
      <c r="F418" s="80" t="s">
        <v>90</v>
      </c>
      <c r="G418" s="80" t="s">
        <v>2284</v>
      </c>
      <c r="H418" s="80" t="s">
        <v>2285</v>
      </c>
      <c r="I418" s="177"/>
      <c r="J418" s="81">
        <v>0</v>
      </c>
      <c r="K418" s="81">
        <v>5.8248459513452318E-2</v>
      </c>
      <c r="L418" s="81">
        <v>0.65006150502112281</v>
      </c>
      <c r="M418" s="81">
        <v>1.0514117921256529</v>
      </c>
      <c r="N418" s="81">
        <v>0.92366986421241115</v>
      </c>
      <c r="O418" s="81">
        <v>0.49352844011590147</v>
      </c>
      <c r="P418" s="81">
        <v>0.87371403011414872</v>
      </c>
      <c r="Q418" s="81">
        <v>3.6219260359435526E-2</v>
      </c>
      <c r="R418" s="81">
        <v>0</v>
      </c>
      <c r="S418" s="81">
        <v>4.0126272909392205E-2</v>
      </c>
      <c r="T418" s="82"/>
      <c r="U418" s="81">
        <v>0</v>
      </c>
      <c r="V418" s="81">
        <v>24</v>
      </c>
      <c r="W418" s="81">
        <v>24</v>
      </c>
      <c r="X418" s="81">
        <v>216</v>
      </c>
      <c r="Y418" s="81">
        <v>209</v>
      </c>
      <c r="Z418" s="81">
        <v>284</v>
      </c>
      <c r="AA418" s="81">
        <v>174</v>
      </c>
      <c r="AB418" s="81">
        <v>488</v>
      </c>
      <c r="AC418" s="81">
        <v>0</v>
      </c>
      <c r="AD418" s="81">
        <v>4.0126272909392205E-2</v>
      </c>
      <c r="AE418" s="82"/>
      <c r="AF418" s="81">
        <v>0</v>
      </c>
      <c r="AG418" s="81">
        <v>48008.559905593887</v>
      </c>
      <c r="AH418" s="81">
        <v>166207.94657471799</v>
      </c>
      <c r="AI418" s="81">
        <v>1307181.0493346392</v>
      </c>
      <c r="AJ418" s="81">
        <v>1147291.4283182307</v>
      </c>
      <c r="AK418" s="81">
        <v>0</v>
      </c>
      <c r="AL418" s="81">
        <v>0</v>
      </c>
      <c r="AM418" s="81">
        <v>66995.107711095843</v>
      </c>
      <c r="AN418" s="81">
        <v>0</v>
      </c>
      <c r="AO418" s="81">
        <v>0</v>
      </c>
      <c r="AP418" s="82"/>
      <c r="AQ418" s="81">
        <v>3</v>
      </c>
      <c r="AR418" s="81">
        <v>0</v>
      </c>
      <c r="AS418" s="81">
        <v>0</v>
      </c>
      <c r="AT418" s="81">
        <v>0</v>
      </c>
      <c r="AU418" s="81">
        <v>0</v>
      </c>
      <c r="AV418" s="81">
        <v>0</v>
      </c>
      <c r="AW418" s="81" t="s">
        <v>564</v>
      </c>
      <c r="AX418" s="82"/>
      <c r="AY418" s="81">
        <v>14</v>
      </c>
      <c r="AZ418" s="81">
        <v>0</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2296</v>
      </c>
      <c r="B419" s="80">
        <v>369</v>
      </c>
      <c r="C419" s="80">
        <v>12</v>
      </c>
      <c r="D419" s="80">
        <v>22</v>
      </c>
      <c r="E419" s="80">
        <v>2015</v>
      </c>
      <c r="F419" s="80" t="s">
        <v>91</v>
      </c>
      <c r="G419" s="80" t="s">
        <v>2284</v>
      </c>
      <c r="H419" s="80" t="s">
        <v>2285</v>
      </c>
      <c r="I419" s="177"/>
      <c r="J419" s="81">
        <v>0</v>
      </c>
      <c r="K419" s="81">
        <v>5.4205934894827348E-2</v>
      </c>
      <c r="L419" s="81">
        <v>0.70131791970592028</v>
      </c>
      <c r="M419" s="81">
        <v>1.1208565300747815</v>
      </c>
      <c r="N419" s="81">
        <v>0.77651792921692853</v>
      </c>
      <c r="O419" s="81">
        <v>0.47160685889954723</v>
      </c>
      <c r="P419" s="81">
        <v>0.88445207473398413</v>
      </c>
      <c r="Q419" s="81">
        <v>3.4366995408963999E-2</v>
      </c>
      <c r="R419" s="81">
        <v>0</v>
      </c>
      <c r="S419" s="81">
        <v>4.8596650300026419E-2</v>
      </c>
      <c r="T419" s="82"/>
      <c r="U419" s="81">
        <v>0</v>
      </c>
      <c r="V419" s="81">
        <v>24</v>
      </c>
      <c r="W419" s="81">
        <v>24</v>
      </c>
      <c r="X419" s="81">
        <v>216</v>
      </c>
      <c r="Y419" s="81">
        <v>205</v>
      </c>
      <c r="Z419" s="81">
        <v>274</v>
      </c>
      <c r="AA419" s="81">
        <v>176</v>
      </c>
      <c r="AB419" s="81">
        <v>473</v>
      </c>
      <c r="AC419" s="81">
        <v>0</v>
      </c>
      <c r="AD419" s="81">
        <v>4.8596650300026419E-2</v>
      </c>
      <c r="AE419" s="82"/>
      <c r="AF419" s="81">
        <v>0</v>
      </c>
      <c r="AG419" s="81">
        <v>41674.5723100225</v>
      </c>
      <c r="AH419" s="81">
        <v>147482.73780735486</v>
      </c>
      <c r="AI419" s="81">
        <v>1402709.8572589036</v>
      </c>
      <c r="AJ419" s="81">
        <v>973390.2044215654</v>
      </c>
      <c r="AK419" s="81">
        <v>0</v>
      </c>
      <c r="AL419" s="81">
        <v>0</v>
      </c>
      <c r="AM419" s="81">
        <v>64822.665839625704</v>
      </c>
      <c r="AN419" s="81">
        <v>0</v>
      </c>
      <c r="AO419" s="81">
        <v>0</v>
      </c>
      <c r="AP419" s="82"/>
      <c r="AQ419" s="81">
        <v>4</v>
      </c>
      <c r="AR419" s="81">
        <v>2</v>
      </c>
      <c r="AS419" s="81">
        <v>0</v>
      </c>
      <c r="AT419" s="81">
        <v>0</v>
      </c>
      <c r="AU419" s="81">
        <v>0</v>
      </c>
      <c r="AV419" s="81">
        <v>0</v>
      </c>
      <c r="AW419" s="81" t="s">
        <v>564</v>
      </c>
      <c r="AX419" s="82"/>
      <c r="AY419" s="81">
        <v>23.4</v>
      </c>
      <c r="AZ419" s="81">
        <v>67.400000000000006</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2297</v>
      </c>
      <c r="B420" s="80">
        <v>370</v>
      </c>
      <c r="C420" s="80">
        <v>13</v>
      </c>
      <c r="D420" s="80">
        <v>22</v>
      </c>
      <c r="E420" s="80">
        <v>2016</v>
      </c>
      <c r="F420" s="80" t="s">
        <v>92</v>
      </c>
      <c r="G420" s="80" t="s">
        <v>2284</v>
      </c>
      <c r="H420" s="80" t="s">
        <v>2285</v>
      </c>
      <c r="I420" s="177"/>
      <c r="J420" s="81">
        <v>0</v>
      </c>
      <c r="K420" s="81">
        <v>5.45316680734639E-2</v>
      </c>
      <c r="L420" s="81">
        <v>0.67398586399853899</v>
      </c>
      <c r="M420" s="81">
        <v>0.90608513172424865</v>
      </c>
      <c r="N420" s="81">
        <v>0.82268297263662848</v>
      </c>
      <c r="O420" s="81">
        <v>0.46247934270411961</v>
      </c>
      <c r="P420" s="81">
        <v>0.85513506039468645</v>
      </c>
      <c r="Q420" s="81">
        <v>3.1784412533087732E-2</v>
      </c>
      <c r="R420" s="81">
        <v>0</v>
      </c>
      <c r="S420" s="81">
        <v>4.7469827352735958E-2</v>
      </c>
      <c r="T420" s="82"/>
      <c r="U420" s="81">
        <v>0</v>
      </c>
      <c r="V420" s="81">
        <v>24</v>
      </c>
      <c r="W420" s="81">
        <v>24</v>
      </c>
      <c r="X420" s="81">
        <v>216</v>
      </c>
      <c r="Y420" s="81">
        <v>204</v>
      </c>
      <c r="Z420" s="81">
        <v>272</v>
      </c>
      <c r="AA420" s="81">
        <v>176</v>
      </c>
      <c r="AB420" s="81">
        <v>450</v>
      </c>
      <c r="AC420" s="81">
        <v>0</v>
      </c>
      <c r="AD420" s="81">
        <v>4.7469827352735958E-2</v>
      </c>
      <c r="AE420" s="82"/>
      <c r="AF420" s="81">
        <v>0</v>
      </c>
      <c r="AG420" s="81">
        <v>40297.355881440417</v>
      </c>
      <c r="AH420" s="81">
        <v>110070.57865429419</v>
      </c>
      <c r="AI420" s="81">
        <v>1364605.512353179</v>
      </c>
      <c r="AJ420" s="81">
        <v>1014080.371016958</v>
      </c>
      <c r="AK420" s="81">
        <v>0</v>
      </c>
      <c r="AL420" s="81">
        <v>0</v>
      </c>
      <c r="AM420" s="81">
        <v>61718.524335704133</v>
      </c>
      <c r="AN420" s="81">
        <v>0</v>
      </c>
      <c r="AO420" s="81">
        <v>0</v>
      </c>
      <c r="AP420" s="82"/>
      <c r="AQ420" s="81">
        <v>4</v>
      </c>
      <c r="AR420" s="81">
        <v>2</v>
      </c>
      <c r="AS420" s="81">
        <v>0</v>
      </c>
      <c r="AT420" s="81">
        <v>0</v>
      </c>
      <c r="AU420" s="81">
        <v>0</v>
      </c>
      <c r="AV420" s="81">
        <v>0</v>
      </c>
      <c r="AW420" s="81" t="s">
        <v>564</v>
      </c>
      <c r="AX420" s="82"/>
      <c r="AY420" s="81">
        <v>23.4</v>
      </c>
      <c r="AZ420" s="81">
        <v>67.400000000000006</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2298</v>
      </c>
      <c r="B421" s="80">
        <v>371</v>
      </c>
      <c r="C421" s="80">
        <v>14</v>
      </c>
      <c r="D421" s="80">
        <v>22</v>
      </c>
      <c r="E421" s="80">
        <v>2017</v>
      </c>
      <c r="F421" s="80" t="s">
        <v>71</v>
      </c>
      <c r="G421" s="80" t="s">
        <v>2284</v>
      </c>
      <c r="H421" s="80" t="s">
        <v>2285</v>
      </c>
      <c r="I421" s="177"/>
      <c r="J421" s="81">
        <v>0</v>
      </c>
      <c r="K421" s="81">
        <v>5.3777931268478282E-2</v>
      </c>
      <c r="L421" s="81">
        <v>0.66278747695111251</v>
      </c>
      <c r="M421" s="81">
        <v>0.86077876720679458</v>
      </c>
      <c r="N421" s="81">
        <v>0.83512210552870525</v>
      </c>
      <c r="O421" s="81">
        <v>0.45660532879290078</v>
      </c>
      <c r="P421" s="81">
        <v>0.86902985980716241</v>
      </c>
      <c r="Q421" s="81">
        <v>2.9574185288739719E-2</v>
      </c>
      <c r="R421" s="81">
        <v>0</v>
      </c>
      <c r="S421" s="81">
        <v>0.11384158940108012</v>
      </c>
      <c r="T421" s="82"/>
      <c r="U421" s="81">
        <v>0</v>
      </c>
      <c r="V421" s="81">
        <v>24</v>
      </c>
      <c r="W421" s="81">
        <v>24</v>
      </c>
      <c r="X421" s="81">
        <v>216</v>
      </c>
      <c r="Y421" s="81">
        <v>201</v>
      </c>
      <c r="Z421" s="81">
        <v>273</v>
      </c>
      <c r="AA421" s="81">
        <v>180</v>
      </c>
      <c r="AB421" s="81">
        <v>433</v>
      </c>
      <c r="AC421" s="81">
        <v>0</v>
      </c>
      <c r="AD421" s="81">
        <v>0.11384158940108011</v>
      </c>
      <c r="AE421" s="82"/>
      <c r="AF421" s="81">
        <v>0</v>
      </c>
      <c r="AG421" s="81">
        <v>40189.319037222624</v>
      </c>
      <c r="AH421" s="81">
        <v>141957.2259061895</v>
      </c>
      <c r="AI421" s="81">
        <v>1351622.2570961041</v>
      </c>
      <c r="AJ421" s="81">
        <v>986342.97457191849</v>
      </c>
      <c r="AK421" s="81">
        <v>0</v>
      </c>
      <c r="AL421" s="81">
        <v>0</v>
      </c>
      <c r="AM421" s="81">
        <v>59479.859981960799</v>
      </c>
      <c r="AN421" s="81">
        <v>0</v>
      </c>
      <c r="AO421" s="81">
        <v>0</v>
      </c>
      <c r="AP421" s="82"/>
      <c r="AQ421" s="81">
        <v>4</v>
      </c>
      <c r="AR421" s="81">
        <v>5</v>
      </c>
      <c r="AS421" s="81">
        <v>0</v>
      </c>
      <c r="AT421" s="81">
        <v>0</v>
      </c>
      <c r="AU421" s="81">
        <v>0</v>
      </c>
      <c r="AV421" s="81">
        <v>0</v>
      </c>
      <c r="AW421" s="81" t="s">
        <v>564</v>
      </c>
      <c r="AX421" s="82"/>
      <c r="AY421" s="81">
        <v>23.4</v>
      </c>
      <c r="AZ421" s="81">
        <v>937</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2299</v>
      </c>
      <c r="B422" s="80">
        <v>372</v>
      </c>
      <c r="C422" s="80">
        <v>15</v>
      </c>
      <c r="D422" s="80">
        <v>22</v>
      </c>
      <c r="E422" s="80">
        <v>2018</v>
      </c>
      <c r="F422" s="80" t="s">
        <v>93</v>
      </c>
      <c r="G422" s="80" t="s">
        <v>2284</v>
      </c>
      <c r="H422" s="80" t="s">
        <v>2285</v>
      </c>
      <c r="I422" s="177"/>
      <c r="J422" s="81">
        <v>0</v>
      </c>
      <c r="K422" s="81">
        <v>5.046287548735881E-2</v>
      </c>
      <c r="L422" s="81">
        <v>0.59418859540624736</v>
      </c>
      <c r="M422" s="81">
        <v>0.83772506926556201</v>
      </c>
      <c r="N422" s="81">
        <v>0.76914489868349223</v>
      </c>
      <c r="O422" s="81">
        <v>0.42505098240172651</v>
      </c>
      <c r="P422" s="81">
        <v>0.86515921548081287</v>
      </c>
      <c r="Q422" s="81">
        <v>2.6239139733734516E-2</v>
      </c>
      <c r="R422" s="81">
        <v>0</v>
      </c>
      <c r="S422" s="81">
        <v>0.14225953758408405</v>
      </c>
      <c r="T422" s="82"/>
      <c r="U422" s="81">
        <v>0</v>
      </c>
      <c r="V422" s="81">
        <v>24</v>
      </c>
      <c r="W422" s="81">
        <v>24</v>
      </c>
      <c r="X422" s="81">
        <v>216</v>
      </c>
      <c r="Y422" s="81">
        <v>191</v>
      </c>
      <c r="Z422" s="81">
        <v>259</v>
      </c>
      <c r="AA422" s="81">
        <v>181</v>
      </c>
      <c r="AB422" s="81">
        <v>414</v>
      </c>
      <c r="AC422" s="81">
        <v>0</v>
      </c>
      <c r="AD422" s="81">
        <v>0.14225953758408411</v>
      </c>
      <c r="AE422" s="82"/>
      <c r="AF422" s="81">
        <v>0</v>
      </c>
      <c r="AG422" s="81">
        <v>35699.930139852753</v>
      </c>
      <c r="AH422" s="81">
        <v>134139.20792327321</v>
      </c>
      <c r="AI422" s="81">
        <v>1291042.7517202829</v>
      </c>
      <c r="AJ422" s="81">
        <v>935112.51471285394</v>
      </c>
      <c r="AK422" s="81">
        <v>0</v>
      </c>
      <c r="AL422" s="81">
        <v>0</v>
      </c>
      <c r="AM422" s="81">
        <v>56987.559834622632</v>
      </c>
      <c r="AN422" s="81">
        <v>0</v>
      </c>
      <c r="AO422" s="81">
        <v>0</v>
      </c>
      <c r="AP422" s="82"/>
      <c r="AQ422" s="81">
        <v>5</v>
      </c>
      <c r="AR422" s="81">
        <v>5</v>
      </c>
      <c r="AS422" s="81">
        <v>0</v>
      </c>
      <c r="AT422" s="81">
        <v>0</v>
      </c>
      <c r="AU422" s="81">
        <v>0</v>
      </c>
      <c r="AV422" s="81">
        <v>0</v>
      </c>
      <c r="AW422" s="81" t="s">
        <v>564</v>
      </c>
      <c r="AX422" s="82"/>
      <c r="AY422" s="81">
        <v>29</v>
      </c>
      <c r="AZ422" s="81">
        <v>937</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2300</v>
      </c>
      <c r="B423" s="80">
        <v>373</v>
      </c>
      <c r="C423" s="80">
        <v>16</v>
      </c>
      <c r="D423" s="80">
        <v>22</v>
      </c>
      <c r="E423" s="80">
        <v>2019</v>
      </c>
      <c r="F423" s="80" t="s">
        <v>73</v>
      </c>
      <c r="G423" s="80" t="s">
        <v>2284</v>
      </c>
      <c r="H423" s="80" t="s">
        <v>2285</v>
      </c>
      <c r="I423" s="177"/>
      <c r="J423" s="81">
        <v>0</v>
      </c>
      <c r="K423" s="81">
        <v>4.5806097844051652E-2</v>
      </c>
      <c r="L423" s="81">
        <v>0.59742290292582523</v>
      </c>
      <c r="M423" s="81">
        <v>0.80221081630708246</v>
      </c>
      <c r="N423" s="81">
        <v>0.68267841517678229</v>
      </c>
      <c r="O423" s="81">
        <v>0.43285996724268011</v>
      </c>
      <c r="P423" s="81">
        <v>0.78018061885908907</v>
      </c>
      <c r="Q423" s="81">
        <v>2.4745224758237452E-2</v>
      </c>
      <c r="R423" s="81">
        <v>0</v>
      </c>
      <c r="S423" s="81">
        <v>0.12379641520068715</v>
      </c>
      <c r="T423" s="82"/>
      <c r="U423" s="81">
        <v>0</v>
      </c>
      <c r="V423" s="81">
        <v>24</v>
      </c>
      <c r="W423" s="81">
        <v>24</v>
      </c>
      <c r="X423" s="81">
        <v>216</v>
      </c>
      <c r="Y423" s="81">
        <v>191</v>
      </c>
      <c r="Z423" s="81">
        <v>271</v>
      </c>
      <c r="AA423" s="81">
        <v>162</v>
      </c>
      <c r="AB423" s="81">
        <v>401</v>
      </c>
      <c r="AC423" s="81">
        <v>0</v>
      </c>
      <c r="AD423" s="81">
        <v>0.1237964152006872</v>
      </c>
      <c r="AE423" s="82"/>
      <c r="AF423" s="81">
        <v>0</v>
      </c>
      <c r="AG423" s="81">
        <v>34566.989052390018</v>
      </c>
      <c r="AH423" s="81">
        <v>141684.8498099735</v>
      </c>
      <c r="AI423" s="81">
        <v>1322995.5711863791</v>
      </c>
      <c r="AJ423" s="81">
        <v>862444.63797867589</v>
      </c>
      <c r="AK423" s="81">
        <v>0</v>
      </c>
      <c r="AL423" s="81">
        <v>0</v>
      </c>
      <c r="AM423" s="81">
        <v>54613.181273616217</v>
      </c>
      <c r="AN423" s="81">
        <v>0</v>
      </c>
      <c r="AO423" s="81">
        <v>0</v>
      </c>
      <c r="AP423" s="82"/>
      <c r="AQ423" s="81">
        <v>5</v>
      </c>
      <c r="AR423" s="81">
        <v>9</v>
      </c>
      <c r="AS423" s="81">
        <v>0</v>
      </c>
      <c r="AT423" s="81">
        <v>0</v>
      </c>
      <c r="AU423" s="81">
        <v>0</v>
      </c>
      <c r="AV423" s="81">
        <v>0</v>
      </c>
      <c r="AW423" s="81" t="s">
        <v>564</v>
      </c>
      <c r="AX423" s="82"/>
      <c r="AY423" s="81">
        <v>28.9</v>
      </c>
      <c r="AZ423" s="81">
        <v>1469.5</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2301</v>
      </c>
      <c r="B424" s="80">
        <v>374</v>
      </c>
      <c r="C424" s="80">
        <v>17</v>
      </c>
      <c r="D424" s="80">
        <v>22</v>
      </c>
      <c r="E424" s="80">
        <v>2020</v>
      </c>
      <c r="F424" s="80" t="s">
        <v>218</v>
      </c>
      <c r="G424" s="80" t="s">
        <v>2284</v>
      </c>
      <c r="H424" s="80" t="s">
        <v>2285</v>
      </c>
      <c r="I424" s="177"/>
      <c r="J424" s="81">
        <v>0</v>
      </c>
      <c r="K424" s="81">
        <v>2.8358640341202612E-2</v>
      </c>
      <c r="L424" s="81">
        <v>0.13344109792660755</v>
      </c>
      <c r="M424" s="81">
        <v>0.67185554513909418</v>
      </c>
      <c r="N424" s="81">
        <v>0.67627383097077753</v>
      </c>
      <c r="O424" s="81">
        <v>0.36665167672032201</v>
      </c>
      <c r="P424" s="81">
        <v>0.74024186655201318</v>
      </c>
      <c r="Q424" s="81">
        <v>2.323148939456603E-2</v>
      </c>
      <c r="R424" s="81">
        <v>0</v>
      </c>
      <c r="S424" s="81">
        <v>0.1011585435102802</v>
      </c>
      <c r="T424" s="82"/>
      <c r="U424" s="81">
        <v>0</v>
      </c>
      <c r="V424" s="81">
        <v>13</v>
      </c>
      <c r="W424" s="81">
        <v>6</v>
      </c>
      <c r="X424" s="81">
        <v>201</v>
      </c>
      <c r="Y424" s="81">
        <v>193</v>
      </c>
      <c r="Z424" s="81">
        <v>262</v>
      </c>
      <c r="AA424" s="81">
        <v>167</v>
      </c>
      <c r="AB424" s="81">
        <v>394</v>
      </c>
      <c r="AC424" s="81">
        <v>0</v>
      </c>
      <c r="AD424" s="81">
        <v>0.1011585435102802</v>
      </c>
      <c r="AE424" s="82"/>
      <c r="AF424" s="81"/>
      <c r="AG424" s="81">
        <v>20448.832502558915</v>
      </c>
      <c r="AH424" s="81">
        <v>34336.009269260503</v>
      </c>
      <c r="AI424" s="81">
        <v>1161432.1340505192</v>
      </c>
      <c r="AJ424" s="81">
        <v>880612.31692841265</v>
      </c>
      <c r="AK424" s="81"/>
      <c r="AL424" s="81"/>
      <c r="AM424" s="81">
        <v>51421.377431300287</v>
      </c>
      <c r="AN424" s="81"/>
      <c r="AO424" s="81"/>
      <c r="AP424" s="82"/>
      <c r="AQ424" s="81">
        <v>5</v>
      </c>
      <c r="AR424" s="81">
        <v>10</v>
      </c>
      <c r="AS424" s="81">
        <v>0</v>
      </c>
      <c r="AT424" s="81">
        <v>0</v>
      </c>
      <c r="AU424" s="81">
        <v>0</v>
      </c>
      <c r="AV424" s="81">
        <v>0</v>
      </c>
      <c r="AW424" s="81">
        <v>0</v>
      </c>
      <c r="AX424" s="82"/>
      <c r="AY424" s="81">
        <v>28.9</v>
      </c>
      <c r="AZ424" s="81">
        <v>1489.5</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2302</v>
      </c>
      <c r="B425" s="80">
        <v>374</v>
      </c>
      <c r="C425" s="80">
        <v>18</v>
      </c>
      <c r="D425" s="80">
        <v>22</v>
      </c>
      <c r="E425" s="80">
        <v>2021</v>
      </c>
      <c r="F425" s="80" t="s">
        <v>75</v>
      </c>
      <c r="G425" s="174" t="s">
        <v>2284</v>
      </c>
      <c r="H425" s="80" t="s">
        <v>2285</v>
      </c>
      <c r="I425" s="177"/>
      <c r="J425" s="81">
        <v>0</v>
      </c>
      <c r="K425" s="81">
        <v>3.0409360581917531E-2</v>
      </c>
      <c r="L425" s="81">
        <v>0.17506418023066328</v>
      </c>
      <c r="M425" s="81">
        <v>0.83456117864192558</v>
      </c>
      <c r="N425" s="81">
        <v>0.74169544151395028</v>
      </c>
      <c r="O425" s="81">
        <v>0.3587994754837347</v>
      </c>
      <c r="P425" s="81">
        <v>0.76815433309092407</v>
      </c>
      <c r="Q425" s="81">
        <v>2.3211932221072967E-2</v>
      </c>
      <c r="R425" s="81">
        <v>0</v>
      </c>
      <c r="S425" s="81">
        <v>0.1235366640577063</v>
      </c>
      <c r="T425" s="82"/>
      <c r="U425" s="81"/>
      <c r="V425" s="81">
        <v>13</v>
      </c>
      <c r="W425" s="81">
        <v>6</v>
      </c>
      <c r="X425" s="81">
        <v>201</v>
      </c>
      <c r="Y425" s="81">
        <v>199</v>
      </c>
      <c r="Z425" s="81">
        <v>264</v>
      </c>
      <c r="AA425" s="81">
        <v>169</v>
      </c>
      <c r="AB425" s="81">
        <v>389</v>
      </c>
      <c r="AC425" s="81">
        <v>0</v>
      </c>
      <c r="AD425" s="81">
        <v>0.1235366640577063</v>
      </c>
      <c r="AE425" s="82"/>
      <c r="AF425" s="81">
        <v>0</v>
      </c>
      <c r="AG425" s="81">
        <v>21058.066571323299</v>
      </c>
      <c r="AH425" s="81">
        <v>41129.797129752224</v>
      </c>
      <c r="AI425" s="81">
        <v>1354050.3184491484</v>
      </c>
      <c r="AJ425" s="81">
        <v>920551.85980281886</v>
      </c>
      <c r="AK425" s="81">
        <v>0</v>
      </c>
      <c r="AL425" s="81">
        <v>0</v>
      </c>
      <c r="AM425" s="81">
        <v>51061.65235723534</v>
      </c>
      <c r="AN425" s="81">
        <v>0</v>
      </c>
      <c r="AO425" s="81">
        <v>0</v>
      </c>
      <c r="AP425" s="82"/>
      <c r="AQ425" s="81">
        <v>5</v>
      </c>
      <c r="AR425" s="81">
        <v>10</v>
      </c>
      <c r="AS425" s="81">
        <v>0</v>
      </c>
      <c r="AT425" s="81">
        <v>0</v>
      </c>
      <c r="AU425" s="81">
        <v>0</v>
      </c>
      <c r="AV425" s="81">
        <v>0</v>
      </c>
      <c r="AW425" s="81"/>
      <c r="AX425" s="82"/>
      <c r="AY425" s="81">
        <v>28.9</v>
      </c>
      <c r="AZ425" s="81">
        <v>1489.5</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2303</v>
      </c>
      <c r="B426" s="80">
        <v>374</v>
      </c>
      <c r="C426" s="80">
        <v>19</v>
      </c>
      <c r="D426" s="80">
        <v>22</v>
      </c>
      <c r="E426" s="80">
        <v>2022</v>
      </c>
      <c r="F426" s="80" t="s">
        <v>568</v>
      </c>
      <c r="G426" s="174" t="s">
        <v>2284</v>
      </c>
      <c r="H426" s="80" t="s">
        <v>2285</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5</v>
      </c>
      <c r="AR426" s="81">
        <v>10</v>
      </c>
      <c r="AS426" s="81">
        <v>0</v>
      </c>
      <c r="AT426" s="81">
        <v>0</v>
      </c>
      <c r="AU426" s="81">
        <v>0</v>
      </c>
      <c r="AV426" s="81">
        <v>0</v>
      </c>
      <c r="AW426" s="81"/>
      <c r="AX426" s="82"/>
      <c r="AY426" s="81">
        <v>28.9</v>
      </c>
      <c r="AZ426" s="81">
        <v>1489.5</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2304</v>
      </c>
      <c r="B427" s="80">
        <v>426</v>
      </c>
      <c r="C427" s="80">
        <v>1</v>
      </c>
      <c r="D427" s="80">
        <v>26</v>
      </c>
      <c r="E427" s="80">
        <v>1990</v>
      </c>
      <c r="F427" s="80" t="s">
        <v>562</v>
      </c>
      <c r="G427" s="80" t="s">
        <v>2305</v>
      </c>
      <c r="H427" s="80" t="s">
        <v>2306</v>
      </c>
      <c r="I427" s="177"/>
      <c r="J427" s="81">
        <v>0</v>
      </c>
      <c r="K427" s="81">
        <v>0</v>
      </c>
      <c r="L427" s="81">
        <v>0</v>
      </c>
      <c r="M427" s="81">
        <v>0.24901023904533715</v>
      </c>
      <c r="N427" s="81">
        <v>0.54445204811486969</v>
      </c>
      <c r="O427" s="81">
        <v>6.0781155460379384E-2</v>
      </c>
      <c r="P427" s="81">
        <v>0.3994875136689145</v>
      </c>
      <c r="Q427" s="81">
        <v>3.0979386132996882E-2</v>
      </c>
      <c r="R427" s="81">
        <v>2.5736453100662389</v>
      </c>
      <c r="S427" s="81">
        <v>2.4746964669511588E-2</v>
      </c>
      <c r="T427" s="82"/>
      <c r="U427" s="81">
        <v>0</v>
      </c>
      <c r="V427" s="81">
        <v>0</v>
      </c>
      <c r="W427" s="81">
        <v>0</v>
      </c>
      <c r="X427" s="81">
        <v>93</v>
      </c>
      <c r="Y427" s="81">
        <v>258</v>
      </c>
      <c r="Z427" s="81">
        <v>25</v>
      </c>
      <c r="AA427" s="81">
        <v>97</v>
      </c>
      <c r="AB427" s="81">
        <v>503</v>
      </c>
      <c r="AC427" s="81">
        <v>445760</v>
      </c>
      <c r="AD427" s="81">
        <v>2.4746964669511588E-2</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2307</v>
      </c>
      <c r="B428" s="80">
        <v>427</v>
      </c>
      <c r="C428" s="80">
        <v>2</v>
      </c>
      <c r="D428" s="80">
        <v>26</v>
      </c>
      <c r="E428" s="80">
        <v>2005</v>
      </c>
      <c r="F428" s="80" t="s">
        <v>565</v>
      </c>
      <c r="G428" s="80" t="s">
        <v>2305</v>
      </c>
      <c r="H428" s="80" t="s">
        <v>2306</v>
      </c>
      <c r="I428" s="177"/>
      <c r="J428" s="81">
        <v>0</v>
      </c>
      <c r="K428" s="81">
        <v>0</v>
      </c>
      <c r="L428" s="81">
        <v>0.28206573306850091</v>
      </c>
      <c r="M428" s="81">
        <v>0.16793243264029387</v>
      </c>
      <c r="N428" s="81">
        <v>0.52927424278432844</v>
      </c>
      <c r="O428" s="81">
        <v>0.14706931162804665</v>
      </c>
      <c r="P428" s="81">
        <v>0.68389823709265407</v>
      </c>
      <c r="Q428" s="81">
        <v>2.4037239580574715E-2</v>
      </c>
      <c r="R428" s="81">
        <v>6.2802263932633027</v>
      </c>
      <c r="S428" s="81">
        <v>2.4220039999999998E-2</v>
      </c>
      <c r="T428" s="82"/>
      <c r="U428" s="81">
        <v>0</v>
      </c>
      <c r="V428" s="81">
        <v>0</v>
      </c>
      <c r="W428" s="81">
        <v>3</v>
      </c>
      <c r="X428" s="81">
        <v>36</v>
      </c>
      <c r="Y428" s="81">
        <v>212</v>
      </c>
      <c r="Z428" s="81">
        <v>70</v>
      </c>
      <c r="AA428" s="81">
        <v>136</v>
      </c>
      <c r="AB428" s="81">
        <v>408</v>
      </c>
      <c r="AC428" s="81">
        <v>1110528</v>
      </c>
      <c r="AD428" s="81">
        <v>2.4220039999999998E-2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2308</v>
      </c>
      <c r="B429" s="80">
        <v>428</v>
      </c>
      <c r="C429" s="80">
        <v>3</v>
      </c>
      <c r="D429" s="80">
        <v>26</v>
      </c>
      <c r="E429" s="80">
        <v>2006</v>
      </c>
      <c r="F429" s="80" t="s">
        <v>566</v>
      </c>
      <c r="G429" s="80" t="s">
        <v>2305</v>
      </c>
      <c r="H429" s="80" t="s">
        <v>2306</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2309</v>
      </c>
      <c r="B430" s="80">
        <v>429</v>
      </c>
      <c r="C430" s="80">
        <v>4</v>
      </c>
      <c r="D430" s="80">
        <v>26</v>
      </c>
      <c r="E430" s="80">
        <v>2007</v>
      </c>
      <c r="F430" s="80" t="s">
        <v>567</v>
      </c>
      <c r="G430" s="80" t="s">
        <v>2305</v>
      </c>
      <c r="H430" s="80" t="s">
        <v>2306</v>
      </c>
      <c r="I430" s="177"/>
      <c r="J430" s="81">
        <v>0</v>
      </c>
      <c r="K430" s="81">
        <v>0</v>
      </c>
      <c r="L430" s="81">
        <v>0</v>
      </c>
      <c r="M430" s="81">
        <v>0.41037537108001065</v>
      </c>
      <c r="N430" s="81">
        <v>0.51346798658586046</v>
      </c>
      <c r="O430" s="81">
        <v>0.16572644532571365</v>
      </c>
      <c r="P430" s="81">
        <v>0.70980369604390203</v>
      </c>
      <c r="Q430" s="81">
        <v>2.4197553086157106E-2</v>
      </c>
      <c r="R430" s="81">
        <v>6.148216984304268</v>
      </c>
      <c r="S430" s="81">
        <v>2.4220039999999998E-2</v>
      </c>
      <c r="T430" s="82"/>
      <c r="U430" s="81">
        <v>0</v>
      </c>
      <c r="V430" s="81">
        <v>0</v>
      </c>
      <c r="W430" s="81">
        <v>0</v>
      </c>
      <c r="X430" s="81">
        <v>103</v>
      </c>
      <c r="Y430" s="81">
        <v>207</v>
      </c>
      <c r="Z430" s="81">
        <v>82</v>
      </c>
      <c r="AA430" s="81">
        <v>139</v>
      </c>
      <c r="AB430" s="81">
        <v>389</v>
      </c>
      <c r="AC430" s="81">
        <v>1118379</v>
      </c>
      <c r="AD430" s="81">
        <v>2.4220039999999998E-2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2310</v>
      </c>
      <c r="B431" s="80">
        <v>430</v>
      </c>
      <c r="C431" s="80">
        <v>5</v>
      </c>
      <c r="D431" s="80">
        <v>26</v>
      </c>
      <c r="E431" s="80">
        <v>2008</v>
      </c>
      <c r="F431" s="80" t="s">
        <v>84</v>
      </c>
      <c r="G431" s="80" t="s">
        <v>2305</v>
      </c>
      <c r="H431" s="80" t="s">
        <v>2306</v>
      </c>
      <c r="I431" s="177"/>
      <c r="J431" s="81">
        <v>0</v>
      </c>
      <c r="K431" s="81">
        <v>0</v>
      </c>
      <c r="L431" s="81">
        <v>0.1209506252340105</v>
      </c>
      <c r="M431" s="81">
        <v>0.43685517921170969</v>
      </c>
      <c r="N431" s="81">
        <v>0.44441120218276781</v>
      </c>
      <c r="O431" s="81">
        <v>0.16986959141691327</v>
      </c>
      <c r="P431" s="81">
        <v>0.69369272427797701</v>
      </c>
      <c r="Q431" s="81">
        <v>2.2521186596664432E-2</v>
      </c>
      <c r="R431" s="81">
        <v>5.9312949127494843</v>
      </c>
      <c r="S431" s="81">
        <v>2.4220039999999998E-2</v>
      </c>
      <c r="T431" s="82"/>
      <c r="U431" s="81">
        <v>0</v>
      </c>
      <c r="V431" s="81">
        <v>0</v>
      </c>
      <c r="W431" s="81">
        <v>2</v>
      </c>
      <c r="X431" s="81">
        <v>103</v>
      </c>
      <c r="Y431" s="81">
        <v>199</v>
      </c>
      <c r="Z431" s="81">
        <v>87</v>
      </c>
      <c r="AA431" s="81">
        <v>136</v>
      </c>
      <c r="AB431" s="81">
        <v>368</v>
      </c>
      <c r="AC431" s="81">
        <v>1120340</v>
      </c>
      <c r="AD431" s="81">
        <v>2.4220039999999998E-2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2311</v>
      </c>
      <c r="B432" s="80">
        <v>431</v>
      </c>
      <c r="C432" s="80">
        <v>6</v>
      </c>
      <c r="D432" s="80">
        <v>26</v>
      </c>
      <c r="E432" s="80">
        <v>2009</v>
      </c>
      <c r="F432" s="80" t="s">
        <v>85</v>
      </c>
      <c r="G432" s="80" t="s">
        <v>2305</v>
      </c>
      <c r="H432" s="80" t="s">
        <v>2306</v>
      </c>
      <c r="I432" s="177"/>
      <c r="J432" s="81">
        <v>0</v>
      </c>
      <c r="K432" s="81">
        <v>1.0782544963962462E-2</v>
      </c>
      <c r="L432" s="81">
        <v>0.36814189784201307</v>
      </c>
      <c r="M432" s="81">
        <v>0.39576896126836619</v>
      </c>
      <c r="N432" s="81">
        <v>0.41109829441615908</v>
      </c>
      <c r="O432" s="81">
        <v>0.17605479727428877</v>
      </c>
      <c r="P432" s="81">
        <v>0.63099402355412948</v>
      </c>
      <c r="Q432" s="81">
        <v>2.0462674397868259E-2</v>
      </c>
      <c r="R432" s="81">
        <v>6.1429503793091955</v>
      </c>
      <c r="S432" s="81">
        <v>2.4220039999999998E-2</v>
      </c>
      <c r="T432" s="82"/>
      <c r="U432" s="81">
        <v>0</v>
      </c>
      <c r="V432" s="81">
        <v>5</v>
      </c>
      <c r="W432" s="81">
        <v>9</v>
      </c>
      <c r="X432" s="81">
        <v>104</v>
      </c>
      <c r="Y432" s="81">
        <v>196</v>
      </c>
      <c r="Z432" s="81">
        <v>89</v>
      </c>
      <c r="AA432" s="81">
        <v>127</v>
      </c>
      <c r="AB432" s="81">
        <v>351</v>
      </c>
      <c r="AC432" s="81">
        <v>1131984</v>
      </c>
      <c r="AD432" s="81">
        <v>2.4220039999999998E-2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2312</v>
      </c>
      <c r="B433" s="80">
        <v>432</v>
      </c>
      <c r="C433" s="80">
        <v>7</v>
      </c>
      <c r="D433" s="80">
        <v>26</v>
      </c>
      <c r="E433" s="80">
        <v>2010</v>
      </c>
      <c r="F433" s="80" t="s">
        <v>86</v>
      </c>
      <c r="G433" s="80" t="s">
        <v>2305</v>
      </c>
      <c r="H433" s="80" t="s">
        <v>2306</v>
      </c>
      <c r="I433" s="177"/>
      <c r="J433" s="81">
        <v>0</v>
      </c>
      <c r="K433" s="81">
        <v>1.145733719757156E-2</v>
      </c>
      <c r="L433" s="81">
        <v>0.33892297697418894</v>
      </c>
      <c r="M433" s="81">
        <v>0.42655597940282569</v>
      </c>
      <c r="N433" s="81">
        <v>0.47955520572756505</v>
      </c>
      <c r="O433" s="81">
        <v>0.18705445545563307</v>
      </c>
      <c r="P433" s="81">
        <v>0.6573473253106632</v>
      </c>
      <c r="Q433" s="81">
        <v>2.2267906130464088E-2</v>
      </c>
      <c r="R433" s="81">
        <v>6.16005173325052</v>
      </c>
      <c r="S433" s="81">
        <v>2.8877739999999995E-2</v>
      </c>
      <c r="T433" s="82"/>
      <c r="U433" s="81">
        <v>0</v>
      </c>
      <c r="V433" s="81">
        <v>5</v>
      </c>
      <c r="W433" s="81">
        <v>9</v>
      </c>
      <c r="X433" s="81">
        <v>104</v>
      </c>
      <c r="Y433" s="81">
        <v>194</v>
      </c>
      <c r="Z433" s="81">
        <v>95</v>
      </c>
      <c r="AA433" s="81">
        <v>129</v>
      </c>
      <c r="AB433" s="81">
        <v>366</v>
      </c>
      <c r="AC433" s="81">
        <v>1075721</v>
      </c>
      <c r="AD433" s="81">
        <v>2.8877739999999995E-2</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2313</v>
      </c>
      <c r="B434" s="80">
        <v>433</v>
      </c>
      <c r="C434" s="80">
        <v>8</v>
      </c>
      <c r="D434" s="80">
        <v>26</v>
      </c>
      <c r="E434" s="80">
        <v>2011</v>
      </c>
      <c r="F434" s="80" t="s">
        <v>87</v>
      </c>
      <c r="G434" s="80" t="s">
        <v>2305</v>
      </c>
      <c r="H434" s="80" t="s">
        <v>2306</v>
      </c>
      <c r="I434" s="177"/>
      <c r="J434" s="81">
        <v>0</v>
      </c>
      <c r="K434" s="81">
        <v>1.5157043979467568E-2</v>
      </c>
      <c r="L434" s="81">
        <v>0.45602443675902199</v>
      </c>
      <c r="M434" s="81">
        <v>0.50772455246610759</v>
      </c>
      <c r="N434" s="81">
        <v>0.57831269475108171</v>
      </c>
      <c r="O434" s="81">
        <v>0.18500423207030225</v>
      </c>
      <c r="P434" s="81">
        <v>0.62845410040157534</v>
      </c>
      <c r="Q434" s="81">
        <v>2.4141340625255994E-2</v>
      </c>
      <c r="R434" s="81">
        <v>6.3325201955132586</v>
      </c>
      <c r="S434" s="81">
        <v>2.5151579999999996E-2</v>
      </c>
      <c r="T434" s="82"/>
      <c r="U434" s="81">
        <v>0</v>
      </c>
      <c r="V434" s="81">
        <v>5</v>
      </c>
      <c r="W434" s="81">
        <v>9</v>
      </c>
      <c r="X434" s="81">
        <v>104</v>
      </c>
      <c r="Y434" s="81">
        <v>190</v>
      </c>
      <c r="Z434" s="81">
        <v>96</v>
      </c>
      <c r="AA434" s="81">
        <v>127</v>
      </c>
      <c r="AB434" s="81">
        <v>344</v>
      </c>
      <c r="AC434" s="81">
        <v>1104010</v>
      </c>
      <c r="AD434" s="81">
        <v>2.5151579999999996E-2</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2314</v>
      </c>
      <c r="B435" s="80">
        <v>434</v>
      </c>
      <c r="C435" s="80">
        <v>9</v>
      </c>
      <c r="D435" s="80">
        <v>26</v>
      </c>
      <c r="E435" s="80">
        <v>2012</v>
      </c>
      <c r="F435" s="80" t="s">
        <v>88</v>
      </c>
      <c r="G435" s="80" t="s">
        <v>2305</v>
      </c>
      <c r="H435" s="80" t="s">
        <v>2306</v>
      </c>
      <c r="I435" s="177"/>
      <c r="J435" s="81">
        <v>0</v>
      </c>
      <c r="K435" s="81">
        <v>1.5522882926146481E-2</v>
      </c>
      <c r="L435" s="81">
        <v>0.46213648661492174</v>
      </c>
      <c r="M435" s="81">
        <v>0.56792355687014917</v>
      </c>
      <c r="N435" s="81">
        <v>0.58981388686176861</v>
      </c>
      <c r="O435" s="81">
        <v>0.1835483982251396</v>
      </c>
      <c r="P435" s="81">
        <v>0.60217009436076552</v>
      </c>
      <c r="Q435" s="81">
        <v>2.4856542436945663E-2</v>
      </c>
      <c r="R435" s="81">
        <v>6.48574188207823</v>
      </c>
      <c r="S435" s="81">
        <v>2.3288499999999997E-2</v>
      </c>
      <c r="T435" s="82"/>
      <c r="U435" s="81">
        <v>0</v>
      </c>
      <c r="V435" s="81">
        <v>5</v>
      </c>
      <c r="W435" s="81">
        <v>9</v>
      </c>
      <c r="X435" s="81">
        <v>104</v>
      </c>
      <c r="Y435" s="81">
        <v>188</v>
      </c>
      <c r="Z435" s="81">
        <v>96</v>
      </c>
      <c r="AA435" s="81">
        <v>121</v>
      </c>
      <c r="AB435" s="81">
        <v>326</v>
      </c>
      <c r="AC435" s="81">
        <v>1101436</v>
      </c>
      <c r="AD435" s="81">
        <v>2.3288499999999997E-2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2315</v>
      </c>
      <c r="B436" s="80">
        <v>435</v>
      </c>
      <c r="C436" s="80">
        <v>10</v>
      </c>
      <c r="D436" s="80">
        <v>26</v>
      </c>
      <c r="E436" s="80">
        <v>2013</v>
      </c>
      <c r="F436" s="80" t="s">
        <v>89</v>
      </c>
      <c r="G436" s="80" t="s">
        <v>2305</v>
      </c>
      <c r="H436" s="80" t="s">
        <v>2306</v>
      </c>
      <c r="I436" s="177"/>
      <c r="J436" s="81">
        <v>0</v>
      </c>
      <c r="K436" s="81">
        <v>1.3668771513994161E-2</v>
      </c>
      <c r="L436" s="81">
        <v>0.42298581025250842</v>
      </c>
      <c r="M436" s="81">
        <v>0.56884489511389147</v>
      </c>
      <c r="N436" s="81">
        <v>0.69692741874487507</v>
      </c>
      <c r="O436" s="81">
        <v>0.16289183977866281</v>
      </c>
      <c r="P436" s="81">
        <v>0.60943437019861657</v>
      </c>
      <c r="Q436" s="81">
        <v>2.7538812764576242E-2</v>
      </c>
      <c r="R436" s="81">
        <v>6.4282039373963951</v>
      </c>
      <c r="S436" s="81">
        <v>2.2356959999999999E-2</v>
      </c>
      <c r="T436" s="82"/>
      <c r="U436" s="81">
        <v>0</v>
      </c>
      <c r="V436" s="81">
        <v>5</v>
      </c>
      <c r="W436" s="81">
        <v>9</v>
      </c>
      <c r="X436" s="81">
        <v>104</v>
      </c>
      <c r="Y436" s="81">
        <v>207</v>
      </c>
      <c r="Z436" s="81">
        <v>89</v>
      </c>
      <c r="AA436" s="81">
        <v>122</v>
      </c>
      <c r="AB436" s="81">
        <v>356</v>
      </c>
      <c r="AC436" s="81">
        <v>1065615</v>
      </c>
      <c r="AD436" s="81">
        <v>2.2356959999999999E-2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2316</v>
      </c>
      <c r="B437" s="80">
        <v>436</v>
      </c>
      <c r="C437" s="80">
        <v>11</v>
      </c>
      <c r="D437" s="80">
        <v>26</v>
      </c>
      <c r="E437" s="80">
        <v>2014</v>
      </c>
      <c r="F437" s="80" t="s">
        <v>90</v>
      </c>
      <c r="G437" s="80" t="s">
        <v>2305</v>
      </c>
      <c r="H437" s="80" t="s">
        <v>2306</v>
      </c>
      <c r="I437" s="177"/>
      <c r="J437" s="81">
        <v>0</v>
      </c>
      <c r="K437" s="81">
        <v>0</v>
      </c>
      <c r="L437" s="81">
        <v>0.37373437156512962</v>
      </c>
      <c r="M437" s="81">
        <v>0.48738945850683874</v>
      </c>
      <c r="N437" s="81">
        <v>0.66796170651981457</v>
      </c>
      <c r="O437" s="81">
        <v>0.15987541017839063</v>
      </c>
      <c r="P437" s="81">
        <v>0.63268947008265941</v>
      </c>
      <c r="Q437" s="81">
        <v>2.7832423431943278E-2</v>
      </c>
      <c r="R437" s="81">
        <v>6.4924538048982718</v>
      </c>
      <c r="S437" s="81">
        <v>2.1891189999999998E-2</v>
      </c>
      <c r="T437" s="82"/>
      <c r="U437" s="81">
        <v>0</v>
      </c>
      <c r="V437" s="81">
        <v>0</v>
      </c>
      <c r="W437" s="81">
        <v>8</v>
      </c>
      <c r="X437" s="81">
        <v>96</v>
      </c>
      <c r="Y437" s="81">
        <v>207</v>
      </c>
      <c r="Z437" s="81">
        <v>92</v>
      </c>
      <c r="AA437" s="81">
        <v>126</v>
      </c>
      <c r="AB437" s="81">
        <v>375</v>
      </c>
      <c r="AC437" s="81">
        <v>1079650</v>
      </c>
      <c r="AD437" s="81">
        <v>2.1891189999999998E-2</v>
      </c>
      <c r="AE437" s="82"/>
      <c r="AF437" s="81">
        <v>0</v>
      </c>
      <c r="AG437" s="81">
        <v>0</v>
      </c>
      <c r="AH437" s="81">
        <v>78650.131530649014</v>
      </c>
      <c r="AI437" s="81">
        <v>568607.32841128286</v>
      </c>
      <c r="AJ437" s="81">
        <v>924198.82270472706</v>
      </c>
      <c r="AK437" s="81">
        <v>0</v>
      </c>
      <c r="AL437" s="81">
        <v>0</v>
      </c>
      <c r="AM437" s="81">
        <v>51481.896294387181</v>
      </c>
      <c r="AN437" s="81">
        <v>0</v>
      </c>
      <c r="AO437" s="81">
        <v>0</v>
      </c>
      <c r="AP437" s="82"/>
      <c r="AQ437" s="81">
        <v>0</v>
      </c>
      <c r="AR437" s="81">
        <v>0</v>
      </c>
      <c r="AS437" s="81">
        <v>0</v>
      </c>
      <c r="AT437" s="81">
        <v>0</v>
      </c>
      <c r="AU437" s="81">
        <v>0</v>
      </c>
      <c r="AV437" s="81">
        <v>0</v>
      </c>
      <c r="AW437" s="81" t="s">
        <v>564</v>
      </c>
      <c r="AX437" s="82"/>
      <c r="AY437" s="81">
        <v>0</v>
      </c>
      <c r="AZ437" s="81">
        <v>0</v>
      </c>
      <c r="BA437" s="81">
        <v>0</v>
      </c>
      <c r="BB437" s="81">
        <v>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2317</v>
      </c>
      <c r="B438" s="80">
        <v>437</v>
      </c>
      <c r="C438" s="80">
        <v>12</v>
      </c>
      <c r="D438" s="80">
        <v>26</v>
      </c>
      <c r="E438" s="80">
        <v>2015</v>
      </c>
      <c r="F438" s="80" t="s">
        <v>91</v>
      </c>
      <c r="G438" s="80" t="s">
        <v>2305</v>
      </c>
      <c r="H438" s="80" t="s">
        <v>2306</v>
      </c>
      <c r="I438" s="177"/>
      <c r="J438" s="81">
        <v>0</v>
      </c>
      <c r="K438" s="81">
        <v>0</v>
      </c>
      <c r="L438" s="81">
        <v>0.40133250975984341</v>
      </c>
      <c r="M438" s="81">
        <v>0.4878413447232739</v>
      </c>
      <c r="N438" s="81">
        <v>0.59974257302596257</v>
      </c>
      <c r="O438" s="81">
        <v>0.17039809865348604</v>
      </c>
      <c r="P438" s="81">
        <v>0.63318728077546593</v>
      </c>
      <c r="Q438" s="81">
        <v>2.8191108284731568E-2</v>
      </c>
      <c r="R438" s="81">
        <v>5.9227521751823256</v>
      </c>
      <c r="S438" s="81">
        <v>2.1891189999999998E-2</v>
      </c>
      <c r="T438" s="82"/>
      <c r="U438" s="81">
        <v>0</v>
      </c>
      <c r="V438" s="81">
        <v>0</v>
      </c>
      <c r="W438" s="81">
        <v>8</v>
      </c>
      <c r="X438" s="81">
        <v>96</v>
      </c>
      <c r="Y438" s="81">
        <v>213</v>
      </c>
      <c r="Z438" s="81">
        <v>99</v>
      </c>
      <c r="AA438" s="81">
        <v>126</v>
      </c>
      <c r="AB438" s="81">
        <v>388</v>
      </c>
      <c r="AC438" s="81">
        <v>1014584</v>
      </c>
      <c r="AD438" s="81">
        <v>2.1891189999999998E-2</v>
      </c>
      <c r="AE438" s="82"/>
      <c r="AF438" s="81">
        <v>0</v>
      </c>
      <c r="AG438" s="81">
        <v>0</v>
      </c>
      <c r="AH438" s="81">
        <v>67118.190874931373</v>
      </c>
      <c r="AI438" s="81">
        <v>589680.12092133821</v>
      </c>
      <c r="AJ438" s="81">
        <v>879032.2060655728</v>
      </c>
      <c r="AK438" s="81">
        <v>0</v>
      </c>
      <c r="AL438" s="81">
        <v>0</v>
      </c>
      <c r="AM438" s="81">
        <v>53173.772401215159</v>
      </c>
      <c r="AN438" s="81">
        <v>0</v>
      </c>
      <c r="AO438" s="81">
        <v>0</v>
      </c>
      <c r="AP438" s="82"/>
      <c r="AQ438" s="81">
        <v>0</v>
      </c>
      <c r="AR438" s="81">
        <v>0</v>
      </c>
      <c r="AS438" s="81">
        <v>0</v>
      </c>
      <c r="AT438" s="81">
        <v>0</v>
      </c>
      <c r="AU438" s="81">
        <v>0</v>
      </c>
      <c r="AV438" s="81">
        <v>0</v>
      </c>
      <c r="AW438" s="81" t="s">
        <v>564</v>
      </c>
      <c r="AX438" s="82"/>
      <c r="AY438" s="81">
        <v>0</v>
      </c>
      <c r="AZ438" s="81">
        <v>0</v>
      </c>
      <c r="BA438" s="81">
        <v>0</v>
      </c>
      <c r="BB438" s="81">
        <v>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2318</v>
      </c>
      <c r="B439" s="80">
        <v>438</v>
      </c>
      <c r="C439" s="80">
        <v>13</v>
      </c>
      <c r="D439" s="80">
        <v>26</v>
      </c>
      <c r="E439" s="80">
        <v>2016</v>
      </c>
      <c r="F439" s="80" t="s">
        <v>92</v>
      </c>
      <c r="G439" s="80" t="s">
        <v>2305</v>
      </c>
      <c r="H439" s="80" t="s">
        <v>2306</v>
      </c>
      <c r="I439" s="177"/>
      <c r="J439" s="81">
        <v>0</v>
      </c>
      <c r="K439" s="81">
        <v>0</v>
      </c>
      <c r="L439" s="81">
        <v>0.35431054705342446</v>
      </c>
      <c r="M439" s="81">
        <v>0.37912784042643893</v>
      </c>
      <c r="N439" s="81">
        <v>0.53579152783796691</v>
      </c>
      <c r="O439" s="81">
        <v>0.18363150372075338</v>
      </c>
      <c r="P439" s="81">
        <v>0.66564490496631834</v>
      </c>
      <c r="Q439" s="81">
        <v>2.6769538555645005E-2</v>
      </c>
      <c r="R439" s="81">
        <v>6.0038294573303475</v>
      </c>
      <c r="S439" s="81">
        <v>2.1891189999999998E-2</v>
      </c>
      <c r="T439" s="82"/>
      <c r="U439" s="81">
        <v>0</v>
      </c>
      <c r="V439" s="81">
        <v>0</v>
      </c>
      <c r="W439" s="81">
        <v>8</v>
      </c>
      <c r="X439" s="81">
        <v>96</v>
      </c>
      <c r="Y439" s="81">
        <v>207</v>
      </c>
      <c r="Z439" s="81">
        <v>108</v>
      </c>
      <c r="AA439" s="81">
        <v>137</v>
      </c>
      <c r="AB439" s="81">
        <v>379</v>
      </c>
      <c r="AC439" s="81">
        <v>1025394.972736552</v>
      </c>
      <c r="AD439" s="81">
        <v>2.1891190000000001E-2</v>
      </c>
      <c r="AE439" s="82"/>
      <c r="AF439" s="81">
        <v>0</v>
      </c>
      <c r="AG439" s="81">
        <v>0</v>
      </c>
      <c r="AH439" s="81">
        <v>56562.897102139737</v>
      </c>
      <c r="AI439" s="81">
        <v>593508.16004009685</v>
      </c>
      <c r="AJ439" s="81">
        <v>868913.8498235381</v>
      </c>
      <c r="AK439" s="81">
        <v>0</v>
      </c>
      <c r="AL439" s="81">
        <v>0</v>
      </c>
      <c r="AM439" s="81">
        <v>51980.712718293042</v>
      </c>
      <c r="AN439" s="81">
        <v>0</v>
      </c>
      <c r="AO439" s="81">
        <v>0</v>
      </c>
      <c r="AP439" s="82"/>
      <c r="AQ439" s="81">
        <v>0</v>
      </c>
      <c r="AR439" s="81">
        <v>0</v>
      </c>
      <c r="AS439" s="81">
        <v>0</v>
      </c>
      <c r="AT439" s="81">
        <v>0</v>
      </c>
      <c r="AU439" s="81">
        <v>0</v>
      </c>
      <c r="AV439" s="81">
        <v>0</v>
      </c>
      <c r="AW439" s="81" t="s">
        <v>564</v>
      </c>
      <c r="AX439" s="82"/>
      <c r="AY439" s="81">
        <v>0</v>
      </c>
      <c r="AZ439" s="81">
        <v>0</v>
      </c>
      <c r="BA439" s="81">
        <v>0</v>
      </c>
      <c r="BB439" s="81">
        <v>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2319</v>
      </c>
      <c r="B440" s="80">
        <v>439</v>
      </c>
      <c r="C440" s="80">
        <v>14</v>
      </c>
      <c r="D440" s="80">
        <v>26</v>
      </c>
      <c r="E440" s="80">
        <v>2017</v>
      </c>
      <c r="F440" s="80" t="s">
        <v>71</v>
      </c>
      <c r="G440" s="80" t="s">
        <v>2305</v>
      </c>
      <c r="H440" s="80" t="s">
        <v>2306</v>
      </c>
      <c r="I440" s="177"/>
      <c r="J440" s="81">
        <v>0</v>
      </c>
      <c r="K440" s="81">
        <v>0</v>
      </c>
      <c r="L440" s="81">
        <v>0.32328993798213712</v>
      </c>
      <c r="M440" s="81">
        <v>0.34339148279926551</v>
      </c>
      <c r="N440" s="81">
        <v>0.54722769854626063</v>
      </c>
      <c r="O440" s="81">
        <v>0.17728998114303107</v>
      </c>
      <c r="P440" s="81">
        <v>0.68556800051453914</v>
      </c>
      <c r="Q440" s="81">
        <v>2.6227453004332681E-2</v>
      </c>
      <c r="R440" s="81">
        <v>6.7357263228528534</v>
      </c>
      <c r="S440" s="81">
        <v>2.1891189999999998E-2</v>
      </c>
      <c r="T440" s="82"/>
      <c r="U440" s="81">
        <v>0</v>
      </c>
      <c r="V440" s="81">
        <v>0</v>
      </c>
      <c r="W440" s="81">
        <v>8</v>
      </c>
      <c r="X440" s="81">
        <v>96</v>
      </c>
      <c r="Y440" s="81">
        <v>205</v>
      </c>
      <c r="Z440" s="81">
        <v>106</v>
      </c>
      <c r="AA440" s="81">
        <v>142</v>
      </c>
      <c r="AB440" s="81">
        <v>384</v>
      </c>
      <c r="AC440" s="81">
        <v>1173222</v>
      </c>
      <c r="AD440" s="81">
        <v>2.1891190000000001E-2</v>
      </c>
      <c r="AE440" s="82"/>
      <c r="AF440" s="81">
        <v>0</v>
      </c>
      <c r="AG440" s="81">
        <v>0</v>
      </c>
      <c r="AH440" s="81">
        <v>66524.651075999922</v>
      </c>
      <c r="AI440" s="81">
        <v>567195.59137886786</v>
      </c>
      <c r="AJ440" s="81">
        <v>962317.47841008927</v>
      </c>
      <c r="AK440" s="81">
        <v>0</v>
      </c>
      <c r="AL440" s="81">
        <v>0</v>
      </c>
      <c r="AM440" s="81">
        <v>52748.882755364779</v>
      </c>
      <c r="AN440" s="81">
        <v>0</v>
      </c>
      <c r="AO440" s="81">
        <v>0</v>
      </c>
      <c r="AP440" s="82"/>
      <c r="AQ440" s="81">
        <v>0</v>
      </c>
      <c r="AR440" s="81">
        <v>0</v>
      </c>
      <c r="AS440" s="81">
        <v>0</v>
      </c>
      <c r="AT440" s="81">
        <v>0</v>
      </c>
      <c r="AU440" s="81">
        <v>0</v>
      </c>
      <c r="AV440" s="81">
        <v>0</v>
      </c>
      <c r="AW440" s="81" t="s">
        <v>564</v>
      </c>
      <c r="AX440" s="82"/>
      <c r="AY440" s="81">
        <v>0</v>
      </c>
      <c r="AZ440" s="81">
        <v>0</v>
      </c>
      <c r="BA440" s="81">
        <v>0</v>
      </c>
      <c r="BB440" s="81">
        <v>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2320</v>
      </c>
      <c r="B441" s="80">
        <v>440</v>
      </c>
      <c r="C441" s="80">
        <v>15</v>
      </c>
      <c r="D441" s="80">
        <v>26</v>
      </c>
      <c r="E441" s="80">
        <v>2018</v>
      </c>
      <c r="F441" s="80" t="s">
        <v>93</v>
      </c>
      <c r="G441" s="80" t="s">
        <v>2305</v>
      </c>
      <c r="H441" s="80" t="s">
        <v>2306</v>
      </c>
      <c r="I441" s="177"/>
      <c r="J441" s="81">
        <v>0</v>
      </c>
      <c r="K441" s="81">
        <v>0</v>
      </c>
      <c r="L441" s="81">
        <v>0.28744829999140292</v>
      </c>
      <c r="M441" s="81">
        <v>0.3069755524212634</v>
      </c>
      <c r="N441" s="81">
        <v>0.37718303658076247</v>
      </c>
      <c r="O441" s="81">
        <v>0.18216470674359705</v>
      </c>
      <c r="P441" s="81">
        <v>0.69308334941833083</v>
      </c>
      <c r="Q441" s="81">
        <v>2.3640577586190762E-2</v>
      </c>
      <c r="R441" s="81">
        <v>6.3377526631963832</v>
      </c>
      <c r="S441" s="81">
        <v>2.3754270000000001E-2</v>
      </c>
      <c r="T441" s="82"/>
      <c r="U441" s="81">
        <v>0</v>
      </c>
      <c r="V441" s="81">
        <v>0</v>
      </c>
      <c r="W441" s="81">
        <v>8</v>
      </c>
      <c r="X441" s="81">
        <v>96</v>
      </c>
      <c r="Y441" s="81">
        <v>200</v>
      </c>
      <c r="Z441" s="81">
        <v>111</v>
      </c>
      <c r="AA441" s="81">
        <v>145</v>
      </c>
      <c r="AB441" s="81">
        <v>373</v>
      </c>
      <c r="AC441" s="81">
        <v>1099577</v>
      </c>
      <c r="AD441" s="81">
        <v>2.3754270000000001E-2</v>
      </c>
      <c r="AE441" s="82"/>
      <c r="AF441" s="81">
        <v>0</v>
      </c>
      <c r="AG441" s="81">
        <v>0</v>
      </c>
      <c r="AH441" s="81">
        <v>59043.471932959379</v>
      </c>
      <c r="AI441" s="81">
        <v>542862.33310742024</v>
      </c>
      <c r="AJ441" s="81">
        <v>895728.92472328839</v>
      </c>
      <c r="AK441" s="81">
        <v>0</v>
      </c>
      <c r="AL441" s="81">
        <v>0</v>
      </c>
      <c r="AM441" s="81">
        <v>51343.864295445019</v>
      </c>
      <c r="AN441" s="81">
        <v>0</v>
      </c>
      <c r="AO441" s="81">
        <v>0</v>
      </c>
      <c r="AP441" s="82"/>
      <c r="AQ441" s="81">
        <v>0</v>
      </c>
      <c r="AR441" s="81">
        <v>0</v>
      </c>
      <c r="AS441" s="81">
        <v>0</v>
      </c>
      <c r="AT441" s="81">
        <v>0</v>
      </c>
      <c r="AU441" s="81">
        <v>0</v>
      </c>
      <c r="AV441" s="81">
        <v>0</v>
      </c>
      <c r="AW441" s="81" t="s">
        <v>564</v>
      </c>
      <c r="AX441" s="82"/>
      <c r="AY441" s="81">
        <v>0</v>
      </c>
      <c r="AZ441" s="81">
        <v>0</v>
      </c>
      <c r="BA441" s="81">
        <v>0</v>
      </c>
      <c r="BB441" s="81">
        <v>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2321</v>
      </c>
      <c r="B442" s="80">
        <v>441</v>
      </c>
      <c r="C442" s="80">
        <v>16</v>
      </c>
      <c r="D442" s="80">
        <v>26</v>
      </c>
      <c r="E442" s="80">
        <v>2019</v>
      </c>
      <c r="F442" s="80" t="s">
        <v>73</v>
      </c>
      <c r="G442" s="80" t="s">
        <v>2305</v>
      </c>
      <c r="H442" s="80" t="s">
        <v>2306</v>
      </c>
      <c r="I442" s="177"/>
      <c r="J442" s="81">
        <v>0</v>
      </c>
      <c r="K442" s="81">
        <v>0</v>
      </c>
      <c r="L442" s="81">
        <v>0.2935970576272231</v>
      </c>
      <c r="M442" s="81">
        <v>0.33146051661659282</v>
      </c>
      <c r="N442" s="81">
        <v>0.4131307375572334</v>
      </c>
      <c r="O442" s="81">
        <v>0.19007504096634295</v>
      </c>
      <c r="P442" s="81">
        <v>0.68386202393821383</v>
      </c>
      <c r="Q442" s="81">
        <v>2.2585417111009743E-2</v>
      </c>
      <c r="R442" s="81">
        <v>5.9953378001342923</v>
      </c>
      <c r="S442" s="81">
        <v>7.4523199999999993E-3</v>
      </c>
      <c r="T442" s="82"/>
      <c r="U442" s="81">
        <v>0</v>
      </c>
      <c r="V442" s="81">
        <v>0</v>
      </c>
      <c r="W442" s="81">
        <v>8</v>
      </c>
      <c r="X442" s="81">
        <v>96</v>
      </c>
      <c r="Y442" s="81">
        <v>199</v>
      </c>
      <c r="Z442" s="81">
        <v>119</v>
      </c>
      <c r="AA442" s="81">
        <v>142</v>
      </c>
      <c r="AB442" s="81">
        <v>366</v>
      </c>
      <c r="AC442" s="81">
        <v>1057206</v>
      </c>
      <c r="AD442" s="81">
        <v>7.4523199999999993E-3</v>
      </c>
      <c r="AE442" s="82"/>
      <c r="AF442" s="81">
        <v>0</v>
      </c>
      <c r="AG442" s="81">
        <v>0</v>
      </c>
      <c r="AH442" s="81">
        <v>68295.199065498455</v>
      </c>
      <c r="AI442" s="81">
        <v>548454.22870660143</v>
      </c>
      <c r="AJ442" s="81">
        <v>899012.19745206891</v>
      </c>
      <c r="AK442" s="81">
        <v>0</v>
      </c>
      <c r="AL442" s="81">
        <v>0</v>
      </c>
      <c r="AM442" s="81">
        <v>49846.444753475145</v>
      </c>
      <c r="AN442" s="81">
        <v>0</v>
      </c>
      <c r="AO442" s="81">
        <v>0</v>
      </c>
      <c r="AP442" s="82"/>
      <c r="AQ442" s="81">
        <v>0</v>
      </c>
      <c r="AR442" s="81">
        <v>0</v>
      </c>
      <c r="AS442" s="81">
        <v>0</v>
      </c>
      <c r="AT442" s="81">
        <v>0</v>
      </c>
      <c r="AU442" s="81">
        <v>0</v>
      </c>
      <c r="AV442" s="81">
        <v>0</v>
      </c>
      <c r="AW442" s="81" t="s">
        <v>564</v>
      </c>
      <c r="AX442" s="82"/>
      <c r="AY442" s="81">
        <v>0</v>
      </c>
      <c r="AZ442" s="81">
        <v>0</v>
      </c>
      <c r="BA442" s="81">
        <v>0</v>
      </c>
      <c r="BB442" s="81">
        <v>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2322</v>
      </c>
      <c r="B443" s="80">
        <v>442</v>
      </c>
      <c r="C443" s="80">
        <v>17</v>
      </c>
      <c r="D443" s="80">
        <v>26</v>
      </c>
      <c r="E443" s="80">
        <v>2020</v>
      </c>
      <c r="F443" s="80" t="s">
        <v>218</v>
      </c>
      <c r="G443" s="80" t="s">
        <v>2305</v>
      </c>
      <c r="H443" s="80" t="s">
        <v>2306</v>
      </c>
      <c r="I443" s="177"/>
      <c r="J443" s="81">
        <v>0</v>
      </c>
      <c r="K443" s="81">
        <v>0</v>
      </c>
      <c r="L443" s="81">
        <v>8.4086538512557402E-2</v>
      </c>
      <c r="M443" s="81">
        <v>0.39179278328523703</v>
      </c>
      <c r="N443" s="81">
        <v>0.40917110612283497</v>
      </c>
      <c r="O443" s="81">
        <v>0.1651331979122061</v>
      </c>
      <c r="P443" s="81">
        <v>0.70921376436121031</v>
      </c>
      <c r="Q443" s="81">
        <v>2.2641857684044048E-2</v>
      </c>
      <c r="R443" s="81">
        <v>7.8828108693918963</v>
      </c>
      <c r="S443" s="81">
        <v>7.9180899999999992E-3</v>
      </c>
      <c r="T443" s="82"/>
      <c r="U443" s="81">
        <v>0</v>
      </c>
      <c r="V443" s="81">
        <v>0</v>
      </c>
      <c r="W443" s="81">
        <v>2</v>
      </c>
      <c r="X443" s="81">
        <v>116</v>
      </c>
      <c r="Y443" s="81">
        <v>202</v>
      </c>
      <c r="Z443" s="81">
        <v>118</v>
      </c>
      <c r="AA443" s="81">
        <v>160</v>
      </c>
      <c r="AB443" s="81">
        <v>384</v>
      </c>
      <c r="AC443" s="81">
        <v>1397290.9999999998</v>
      </c>
      <c r="AD443" s="81">
        <v>7.9180899999999992E-3</v>
      </c>
      <c r="AE443" s="82"/>
      <c r="AF443" s="81">
        <v>0</v>
      </c>
      <c r="AG443" s="81">
        <v>0</v>
      </c>
      <c r="AH443" s="81">
        <v>22661.282486294007</v>
      </c>
      <c r="AI443" s="81">
        <v>624477.2964097294</v>
      </c>
      <c r="AJ443" s="81">
        <v>841561.18499356648</v>
      </c>
      <c r="AK443" s="81"/>
      <c r="AL443" s="81"/>
      <c r="AM443" s="81">
        <v>50116.266328983023</v>
      </c>
      <c r="AN443" s="81"/>
      <c r="AO443" s="81"/>
      <c r="AP443" s="82"/>
      <c r="AQ443" s="81">
        <v>0</v>
      </c>
      <c r="AR443" s="81">
        <v>0</v>
      </c>
      <c r="AS443" s="81">
        <v>0</v>
      </c>
      <c r="AT443" s="81">
        <v>0</v>
      </c>
      <c r="AU443" s="81">
        <v>0</v>
      </c>
      <c r="AV443" s="81">
        <v>0</v>
      </c>
      <c r="AW443" s="81">
        <v>0</v>
      </c>
      <c r="AX443" s="82"/>
      <c r="AY443" s="81">
        <v>0</v>
      </c>
      <c r="AZ443" s="81">
        <v>0</v>
      </c>
      <c r="BA443" s="81">
        <v>0</v>
      </c>
      <c r="BB443" s="81">
        <v>0</v>
      </c>
      <c r="BC443" s="81">
        <v>0</v>
      </c>
      <c r="BD443" s="81">
        <v>0</v>
      </c>
      <c r="BE443" s="81">
        <v>0</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2323</v>
      </c>
      <c r="B444" s="80">
        <v>442</v>
      </c>
      <c r="C444" s="80">
        <v>18</v>
      </c>
      <c r="D444" s="80">
        <v>26</v>
      </c>
      <c r="E444" s="80">
        <v>2021</v>
      </c>
      <c r="F444" s="80" t="s">
        <v>75</v>
      </c>
      <c r="G444" s="174" t="s">
        <v>2305</v>
      </c>
      <c r="H444" s="80" t="s">
        <v>2306</v>
      </c>
      <c r="I444" s="177"/>
      <c r="J444" s="81">
        <v>0</v>
      </c>
      <c r="K444" s="81">
        <v>0</v>
      </c>
      <c r="L444" s="81">
        <v>7.3587380428731225E-2</v>
      </c>
      <c r="M444" s="81">
        <v>0.36680907425026316</v>
      </c>
      <c r="N444" s="81">
        <v>0.34541992112458564</v>
      </c>
      <c r="O444" s="81">
        <v>0.16444975959671176</v>
      </c>
      <c r="P444" s="81">
        <v>0.71361083014955662</v>
      </c>
      <c r="Q444" s="81">
        <v>2.3152261444155043E-2</v>
      </c>
      <c r="R444" s="81">
        <v>10.048034299335448</v>
      </c>
      <c r="S444" s="81">
        <v>8.3838599999999982E-3</v>
      </c>
      <c r="T444" s="82"/>
      <c r="U444" s="81">
        <v>0</v>
      </c>
      <c r="V444" s="81">
        <v>0</v>
      </c>
      <c r="W444" s="81">
        <v>2</v>
      </c>
      <c r="X444" s="81">
        <v>116</v>
      </c>
      <c r="Y444" s="81">
        <v>205</v>
      </c>
      <c r="Z444" s="81">
        <v>121</v>
      </c>
      <c r="AA444" s="81">
        <v>157</v>
      </c>
      <c r="AB444" s="81">
        <v>388</v>
      </c>
      <c r="AC444" s="81">
        <v>1726350</v>
      </c>
      <c r="AD444" s="81">
        <v>8.3838599999999982E-3</v>
      </c>
      <c r="AE444" s="82"/>
      <c r="AF444" s="81">
        <v>0</v>
      </c>
      <c r="AG444" s="81">
        <v>0</v>
      </c>
      <c r="AH444" s="81">
        <v>20910.397996578191</v>
      </c>
      <c r="AI444" s="81">
        <v>696447.01258870913</v>
      </c>
      <c r="AJ444" s="81">
        <v>867789.531949025</v>
      </c>
      <c r="AK444" s="81">
        <v>0</v>
      </c>
      <c r="AL444" s="81">
        <v>0</v>
      </c>
      <c r="AM444" s="81">
        <v>50930.388469427533</v>
      </c>
      <c r="AN444" s="81">
        <v>0</v>
      </c>
      <c r="AO444" s="81">
        <v>0</v>
      </c>
      <c r="AP444" s="82"/>
      <c r="AQ444" s="81">
        <v>0</v>
      </c>
      <c r="AR444" s="81">
        <v>0</v>
      </c>
      <c r="AS444" s="81">
        <v>0</v>
      </c>
      <c r="AT444" s="81">
        <v>0</v>
      </c>
      <c r="AU444" s="81">
        <v>0</v>
      </c>
      <c r="AV444" s="81">
        <v>0</v>
      </c>
      <c r="AW444" s="81"/>
      <c r="AX444" s="82"/>
      <c r="AY444" s="81">
        <v>0</v>
      </c>
      <c r="AZ444" s="81">
        <v>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2324</v>
      </c>
      <c r="B445" s="80">
        <v>442</v>
      </c>
      <c r="C445" s="80">
        <v>19</v>
      </c>
      <c r="D445" s="80">
        <v>26</v>
      </c>
      <c r="E445" s="80">
        <v>2022</v>
      </c>
      <c r="F445" s="80" t="s">
        <v>568</v>
      </c>
      <c r="G445" s="174" t="s">
        <v>2305</v>
      </c>
      <c r="H445" s="80" t="s">
        <v>2306</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0</v>
      </c>
      <c r="AR445" s="81">
        <v>0</v>
      </c>
      <c r="AS445" s="81">
        <v>0</v>
      </c>
      <c r="AT445" s="81">
        <v>0</v>
      </c>
      <c r="AU445" s="81">
        <v>0</v>
      </c>
      <c r="AV445" s="81">
        <v>0</v>
      </c>
      <c r="AW445" s="81"/>
      <c r="AX445" s="82"/>
      <c r="AY445" s="81">
        <v>0</v>
      </c>
      <c r="AZ445" s="81">
        <v>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2325</v>
      </c>
      <c r="B446" s="80">
        <v>375</v>
      </c>
      <c r="C446" s="80">
        <v>1</v>
      </c>
      <c r="D446" s="80">
        <v>23</v>
      </c>
      <c r="E446" s="80">
        <v>1990</v>
      </c>
      <c r="F446" s="80" t="s">
        <v>562</v>
      </c>
      <c r="G446" s="80" t="s">
        <v>2326</v>
      </c>
      <c r="H446" s="80" t="s">
        <v>2327</v>
      </c>
      <c r="I446" s="177"/>
      <c r="J446" s="81">
        <v>0</v>
      </c>
      <c r="K446" s="81">
        <v>0.22927067618179489</v>
      </c>
      <c r="L446" s="81">
        <v>2.0281685990262162</v>
      </c>
      <c r="M446" s="81">
        <v>0.46501279495420861</v>
      </c>
      <c r="N446" s="81">
        <v>0.66544272341482436</v>
      </c>
      <c r="O446" s="81">
        <v>0.52758042939609306</v>
      </c>
      <c r="P446" s="81">
        <v>1.0666728457757615</v>
      </c>
      <c r="Q446" s="81">
        <v>4.6684641528452558E-2</v>
      </c>
      <c r="R446" s="81">
        <v>0</v>
      </c>
      <c r="S446" s="81">
        <v>4.7663942286014872E-2</v>
      </c>
      <c r="T446" s="82"/>
      <c r="U446" s="81">
        <v>0</v>
      </c>
      <c r="V446" s="81">
        <v>60</v>
      </c>
      <c r="W446" s="81">
        <v>27</v>
      </c>
      <c r="X446" s="81">
        <v>187</v>
      </c>
      <c r="Y446" s="81">
        <v>296</v>
      </c>
      <c r="Z446" s="81">
        <v>217</v>
      </c>
      <c r="AA446" s="81">
        <v>259</v>
      </c>
      <c r="AB446" s="81">
        <v>758</v>
      </c>
      <c r="AC446" s="81">
        <v>0</v>
      </c>
      <c r="AD446" s="81">
        <v>4.7663942286014872E-2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2328</v>
      </c>
      <c r="B447" s="80">
        <v>376</v>
      </c>
      <c r="C447" s="80">
        <v>2</v>
      </c>
      <c r="D447" s="80">
        <v>23</v>
      </c>
      <c r="E447" s="80">
        <v>2005</v>
      </c>
      <c r="F447" s="80" t="s">
        <v>565</v>
      </c>
      <c r="G447" s="80" t="s">
        <v>2326</v>
      </c>
      <c r="H447" s="80" t="s">
        <v>2327</v>
      </c>
      <c r="I447" s="177"/>
      <c r="J447" s="81">
        <v>0</v>
      </c>
      <c r="K447" s="81">
        <v>0.22213958656579985</v>
      </c>
      <c r="L447" s="81">
        <v>0.34366406991304438</v>
      </c>
      <c r="M447" s="81">
        <v>0.41145551131981373</v>
      </c>
      <c r="N447" s="81">
        <v>0.59676103587547746</v>
      </c>
      <c r="O447" s="81">
        <v>0.57567130551549694</v>
      </c>
      <c r="P447" s="81">
        <v>1.1917932514041103</v>
      </c>
      <c r="Q447" s="81">
        <v>2.9751975461250565E-2</v>
      </c>
      <c r="R447" s="81">
        <v>0</v>
      </c>
      <c r="S447" s="81">
        <v>3.4786365437934244E-2</v>
      </c>
      <c r="T447" s="82"/>
      <c r="U447" s="81">
        <v>0</v>
      </c>
      <c r="V447" s="81">
        <v>70</v>
      </c>
      <c r="W447" s="81">
        <v>3</v>
      </c>
      <c r="X447" s="81">
        <v>88</v>
      </c>
      <c r="Y447" s="81">
        <v>240</v>
      </c>
      <c r="Z447" s="81">
        <v>274</v>
      </c>
      <c r="AA447" s="81">
        <v>237</v>
      </c>
      <c r="AB447" s="81">
        <v>505</v>
      </c>
      <c r="AC447" s="81">
        <v>0</v>
      </c>
      <c r="AD447" s="81">
        <v>3.4786365437934244E-2</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2329</v>
      </c>
      <c r="B448" s="80">
        <v>377</v>
      </c>
      <c r="C448" s="80">
        <v>3</v>
      </c>
      <c r="D448" s="80">
        <v>23</v>
      </c>
      <c r="E448" s="80">
        <v>2006</v>
      </c>
      <c r="F448" s="80" t="s">
        <v>566</v>
      </c>
      <c r="G448" s="80" t="s">
        <v>2326</v>
      </c>
      <c r="H448" s="80" t="s">
        <v>2327</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2330</v>
      </c>
      <c r="B449" s="80">
        <v>378</v>
      </c>
      <c r="C449" s="80">
        <v>4</v>
      </c>
      <c r="D449" s="80">
        <v>23</v>
      </c>
      <c r="E449" s="80">
        <v>2007</v>
      </c>
      <c r="F449" s="80" t="s">
        <v>567</v>
      </c>
      <c r="G449" s="80" t="s">
        <v>2326</v>
      </c>
      <c r="H449" s="80" t="s">
        <v>2327</v>
      </c>
      <c r="I449" s="177"/>
      <c r="J449" s="81">
        <v>0</v>
      </c>
      <c r="K449" s="81">
        <v>0.26841460293989533</v>
      </c>
      <c r="L449" s="81">
        <v>0.43911779041410537</v>
      </c>
      <c r="M449" s="81">
        <v>0.4689489981464332</v>
      </c>
      <c r="N449" s="81">
        <v>0.81900720607636701</v>
      </c>
      <c r="O449" s="81">
        <v>0.50930566124487608</v>
      </c>
      <c r="P449" s="81">
        <v>1.2817318540073339</v>
      </c>
      <c r="Q449" s="81">
        <v>3.0480208257627203E-2</v>
      </c>
      <c r="R449" s="81">
        <v>0</v>
      </c>
      <c r="S449" s="81">
        <v>3.8118095127733856E-2</v>
      </c>
      <c r="T449" s="82"/>
      <c r="U449" s="81">
        <v>0</v>
      </c>
      <c r="V449" s="81">
        <v>86</v>
      </c>
      <c r="W449" s="81">
        <v>4</v>
      </c>
      <c r="X449" s="81">
        <v>119</v>
      </c>
      <c r="Y449" s="81">
        <v>286</v>
      </c>
      <c r="Z449" s="81">
        <v>252</v>
      </c>
      <c r="AA449" s="81">
        <v>251</v>
      </c>
      <c r="AB449" s="81">
        <v>490</v>
      </c>
      <c r="AC449" s="81">
        <v>0</v>
      </c>
      <c r="AD449" s="81">
        <v>3.8118095127733856E-2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2331</v>
      </c>
      <c r="B450" s="80">
        <v>379</v>
      </c>
      <c r="C450" s="80">
        <v>5</v>
      </c>
      <c r="D450" s="80">
        <v>23</v>
      </c>
      <c r="E450" s="80">
        <v>2008</v>
      </c>
      <c r="F450" s="80" t="s">
        <v>84</v>
      </c>
      <c r="G450" s="80" t="s">
        <v>2326</v>
      </c>
      <c r="H450" s="80" t="s">
        <v>2327</v>
      </c>
      <c r="I450" s="177"/>
      <c r="J450" s="81">
        <v>0</v>
      </c>
      <c r="K450" s="81">
        <v>0.19114117895457094</v>
      </c>
      <c r="L450" s="81">
        <v>0.35060223935548773</v>
      </c>
      <c r="M450" s="81">
        <v>0.49544062464239497</v>
      </c>
      <c r="N450" s="81">
        <v>0.59378553934996248</v>
      </c>
      <c r="O450" s="81">
        <v>0.4998461540543655</v>
      </c>
      <c r="P450" s="81">
        <v>1.2547677218557525</v>
      </c>
      <c r="Q450" s="81">
        <v>2.8947068641908359E-2</v>
      </c>
      <c r="R450" s="81">
        <v>0</v>
      </c>
      <c r="S450" s="81">
        <v>3.6320667592736104E-2</v>
      </c>
      <c r="T450" s="82"/>
      <c r="U450" s="81">
        <v>0</v>
      </c>
      <c r="V450" s="81">
        <v>86</v>
      </c>
      <c r="W450" s="81">
        <v>4</v>
      </c>
      <c r="X450" s="81">
        <v>119</v>
      </c>
      <c r="Y450" s="81">
        <v>233</v>
      </c>
      <c r="Z450" s="81">
        <v>256</v>
      </c>
      <c r="AA450" s="81">
        <v>246</v>
      </c>
      <c r="AB450" s="81">
        <v>473</v>
      </c>
      <c r="AC450" s="81">
        <v>0</v>
      </c>
      <c r="AD450" s="81">
        <v>3.6320667592736104E-2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2332</v>
      </c>
      <c r="B451" s="80">
        <v>380</v>
      </c>
      <c r="C451" s="80">
        <v>6</v>
      </c>
      <c r="D451" s="80">
        <v>23</v>
      </c>
      <c r="E451" s="80">
        <v>2009</v>
      </c>
      <c r="F451" s="80" t="s">
        <v>85</v>
      </c>
      <c r="G451" s="80" t="s">
        <v>2326</v>
      </c>
      <c r="H451" s="80" t="s">
        <v>2327</v>
      </c>
      <c r="I451" s="177"/>
      <c r="J451" s="81">
        <v>0</v>
      </c>
      <c r="K451" s="81">
        <v>0.27027996330989235</v>
      </c>
      <c r="L451" s="81">
        <v>1.0249400075885873</v>
      </c>
      <c r="M451" s="81">
        <v>0.3981950120409799</v>
      </c>
      <c r="N451" s="81">
        <v>0.60177892632498653</v>
      </c>
      <c r="O451" s="81">
        <v>0.51431738529567517</v>
      </c>
      <c r="P451" s="81">
        <v>1.1924296508109533</v>
      </c>
      <c r="Q451" s="81">
        <v>2.7341864081482089E-2</v>
      </c>
      <c r="R451" s="81">
        <v>0</v>
      </c>
      <c r="S451" s="81">
        <v>4.005696626395229E-2</v>
      </c>
      <c r="T451" s="82"/>
      <c r="U451" s="81">
        <v>0</v>
      </c>
      <c r="V451" s="81">
        <v>87</v>
      </c>
      <c r="W451" s="81">
        <v>18</v>
      </c>
      <c r="X451" s="81">
        <v>92</v>
      </c>
      <c r="Y451" s="81">
        <v>242</v>
      </c>
      <c r="Z451" s="81">
        <v>260</v>
      </c>
      <c r="AA451" s="81">
        <v>240</v>
      </c>
      <c r="AB451" s="81">
        <v>469</v>
      </c>
      <c r="AC451" s="81">
        <v>0</v>
      </c>
      <c r="AD451" s="81">
        <v>4.005696626395229E-2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2333</v>
      </c>
      <c r="B452" s="80">
        <v>381</v>
      </c>
      <c r="C452" s="80">
        <v>7</v>
      </c>
      <c r="D452" s="80">
        <v>23</v>
      </c>
      <c r="E452" s="80">
        <v>2010</v>
      </c>
      <c r="F452" s="80" t="s">
        <v>86</v>
      </c>
      <c r="G452" s="80" t="s">
        <v>2326</v>
      </c>
      <c r="H452" s="80" t="s">
        <v>2327</v>
      </c>
      <c r="I452" s="177"/>
      <c r="J452" s="81">
        <v>0</v>
      </c>
      <c r="K452" s="81">
        <v>0.22141812683789441</v>
      </c>
      <c r="L452" s="81">
        <v>0.91155476949851078</v>
      </c>
      <c r="M452" s="81">
        <v>0.37055010936909155</v>
      </c>
      <c r="N452" s="81">
        <v>0.57978762481529045</v>
      </c>
      <c r="O452" s="81">
        <v>0.5020935383282783</v>
      </c>
      <c r="P452" s="81">
        <v>1.1822060424191774</v>
      </c>
      <c r="Q452" s="81">
        <v>2.8047827120611872E-2</v>
      </c>
      <c r="R452" s="81">
        <v>0</v>
      </c>
      <c r="S452" s="81">
        <v>4.2606410240468712E-2</v>
      </c>
      <c r="T452" s="82"/>
      <c r="U452" s="81">
        <v>0</v>
      </c>
      <c r="V452" s="81">
        <v>87</v>
      </c>
      <c r="W452" s="81">
        <v>18</v>
      </c>
      <c r="X452" s="81">
        <v>92</v>
      </c>
      <c r="Y452" s="81">
        <v>242</v>
      </c>
      <c r="Z452" s="81">
        <v>255</v>
      </c>
      <c r="AA452" s="81">
        <v>232</v>
      </c>
      <c r="AB452" s="81">
        <v>461</v>
      </c>
      <c r="AC452" s="81">
        <v>0</v>
      </c>
      <c r="AD452" s="81">
        <v>4.2606410240468712E-2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2334</v>
      </c>
      <c r="B453" s="80">
        <v>382</v>
      </c>
      <c r="C453" s="80">
        <v>8</v>
      </c>
      <c r="D453" s="80">
        <v>23</v>
      </c>
      <c r="E453" s="80">
        <v>2011</v>
      </c>
      <c r="F453" s="80" t="s">
        <v>87</v>
      </c>
      <c r="G453" s="80" t="s">
        <v>2326</v>
      </c>
      <c r="H453" s="80" t="s">
        <v>2327</v>
      </c>
      <c r="I453" s="177"/>
      <c r="J453" s="81">
        <v>0</v>
      </c>
      <c r="K453" s="81">
        <v>0.32244991011032909</v>
      </c>
      <c r="L453" s="81">
        <v>0.8777088879500653</v>
      </c>
      <c r="M453" s="81">
        <v>0.51962998995000775</v>
      </c>
      <c r="N453" s="81">
        <v>0.77469797281554564</v>
      </c>
      <c r="O453" s="81">
        <v>0.50683451077593211</v>
      </c>
      <c r="P453" s="81">
        <v>1.1430936786831805</v>
      </c>
      <c r="Q453" s="81">
        <v>3.1229350518136391E-2</v>
      </c>
      <c r="R453" s="81">
        <v>0</v>
      </c>
      <c r="S453" s="81">
        <v>3.4974429376615025E-2</v>
      </c>
      <c r="T453" s="82"/>
      <c r="U453" s="81">
        <v>0</v>
      </c>
      <c r="V453" s="81">
        <v>87</v>
      </c>
      <c r="W453" s="81">
        <v>18</v>
      </c>
      <c r="X453" s="81">
        <v>92</v>
      </c>
      <c r="Y453" s="81">
        <v>238</v>
      </c>
      <c r="Z453" s="81">
        <v>263</v>
      </c>
      <c r="AA453" s="81">
        <v>231</v>
      </c>
      <c r="AB453" s="81">
        <v>445</v>
      </c>
      <c r="AC453" s="81">
        <v>0</v>
      </c>
      <c r="AD453" s="81">
        <v>3.4974429376615025E-2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2335</v>
      </c>
      <c r="B454" s="80">
        <v>383</v>
      </c>
      <c r="C454" s="80">
        <v>9</v>
      </c>
      <c r="D454" s="80">
        <v>23</v>
      </c>
      <c r="E454" s="80">
        <v>2012</v>
      </c>
      <c r="F454" s="80" t="s">
        <v>88</v>
      </c>
      <c r="G454" s="80" t="s">
        <v>2326</v>
      </c>
      <c r="H454" s="80" t="s">
        <v>2327</v>
      </c>
      <c r="I454" s="177"/>
      <c r="J454" s="81">
        <v>0</v>
      </c>
      <c r="K454" s="81">
        <v>0.38936791502229467</v>
      </c>
      <c r="L454" s="81">
        <v>0.85815638095266478</v>
      </c>
      <c r="M454" s="81">
        <v>0.53063585953253534</v>
      </c>
      <c r="N454" s="81">
        <v>0.94918261776048651</v>
      </c>
      <c r="O454" s="81">
        <v>0.50475809511913394</v>
      </c>
      <c r="P454" s="81">
        <v>1.1097845540698403</v>
      </c>
      <c r="Q454" s="81">
        <v>3.3167472270157553E-2</v>
      </c>
      <c r="R454" s="81">
        <v>0</v>
      </c>
      <c r="S454" s="81">
        <v>2.9921557237791479E-2</v>
      </c>
      <c r="T454" s="82"/>
      <c r="U454" s="81">
        <v>0</v>
      </c>
      <c r="V454" s="81">
        <v>87</v>
      </c>
      <c r="W454" s="81">
        <v>18</v>
      </c>
      <c r="X454" s="81">
        <v>92</v>
      </c>
      <c r="Y454" s="81">
        <v>236</v>
      </c>
      <c r="Z454" s="81">
        <v>264</v>
      </c>
      <c r="AA454" s="81">
        <v>223</v>
      </c>
      <c r="AB454" s="81">
        <v>435</v>
      </c>
      <c r="AC454" s="81">
        <v>0</v>
      </c>
      <c r="AD454" s="81">
        <v>2.9921557237791479E-2</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2336</v>
      </c>
      <c r="B455" s="80">
        <v>384</v>
      </c>
      <c r="C455" s="80">
        <v>10</v>
      </c>
      <c r="D455" s="80">
        <v>23</v>
      </c>
      <c r="E455" s="80">
        <v>2013</v>
      </c>
      <c r="F455" s="80" t="s">
        <v>89</v>
      </c>
      <c r="G455" s="80" t="s">
        <v>2326</v>
      </c>
      <c r="H455" s="80" t="s">
        <v>2327</v>
      </c>
      <c r="I455" s="177"/>
      <c r="J455" s="81">
        <v>0</v>
      </c>
      <c r="K455" s="81">
        <v>0.39221067377775026</v>
      </c>
      <c r="L455" s="81">
        <v>0.88398175609527774</v>
      </c>
      <c r="M455" s="81">
        <v>0.54999084320545677</v>
      </c>
      <c r="N455" s="81">
        <v>0.99489414342756677</v>
      </c>
      <c r="O455" s="81">
        <v>0.49233601011753148</v>
      </c>
      <c r="P455" s="81">
        <v>1.1189614665941812</v>
      </c>
      <c r="Q455" s="81">
        <v>3.3959378661935311E-2</v>
      </c>
      <c r="R455" s="81">
        <v>0</v>
      </c>
      <c r="S455" s="81">
        <v>4.3370309720972978E-2</v>
      </c>
      <c r="T455" s="82"/>
      <c r="U455" s="81">
        <v>0</v>
      </c>
      <c r="V455" s="81">
        <v>87</v>
      </c>
      <c r="W455" s="81">
        <v>18</v>
      </c>
      <c r="X455" s="81">
        <v>92</v>
      </c>
      <c r="Y455" s="81">
        <v>242</v>
      </c>
      <c r="Z455" s="81">
        <v>269</v>
      </c>
      <c r="AA455" s="81">
        <v>224</v>
      </c>
      <c r="AB455" s="81">
        <v>439</v>
      </c>
      <c r="AC455" s="81">
        <v>0</v>
      </c>
      <c r="AD455" s="81">
        <v>4.3370309720972978E-2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2337</v>
      </c>
      <c r="B456" s="80">
        <v>385</v>
      </c>
      <c r="C456" s="80">
        <v>11</v>
      </c>
      <c r="D456" s="80">
        <v>23</v>
      </c>
      <c r="E456" s="80">
        <v>2014</v>
      </c>
      <c r="F456" s="80" t="s">
        <v>90</v>
      </c>
      <c r="G456" s="80" t="s">
        <v>2326</v>
      </c>
      <c r="H456" s="80" t="s">
        <v>2327</v>
      </c>
      <c r="I456" s="177"/>
      <c r="J456" s="81">
        <v>0</v>
      </c>
      <c r="K456" s="81">
        <v>0.2538836583688982</v>
      </c>
      <c r="L456" s="81">
        <v>2.0379172926474278</v>
      </c>
      <c r="M456" s="81">
        <v>0.64990110232849951</v>
      </c>
      <c r="N456" s="81">
        <v>0.95949727544757191</v>
      </c>
      <c r="O456" s="81">
        <v>0.4691995733496247</v>
      </c>
      <c r="P456" s="81">
        <v>1.1298026251476061</v>
      </c>
      <c r="Q456" s="81">
        <v>3.1172314243776467E-2</v>
      </c>
      <c r="R456" s="81">
        <v>0</v>
      </c>
      <c r="S456" s="81">
        <v>3.2532160915151709E-2</v>
      </c>
      <c r="T456" s="82"/>
      <c r="U456" s="81">
        <v>0</v>
      </c>
      <c r="V456" s="81">
        <v>64</v>
      </c>
      <c r="W456" s="81">
        <v>38</v>
      </c>
      <c r="X456" s="81">
        <v>111</v>
      </c>
      <c r="Y456" s="81">
        <v>234</v>
      </c>
      <c r="Z456" s="81">
        <v>270</v>
      </c>
      <c r="AA456" s="81">
        <v>225</v>
      </c>
      <c r="AB456" s="81">
        <v>420</v>
      </c>
      <c r="AC456" s="81">
        <v>0</v>
      </c>
      <c r="AD456" s="81">
        <v>3.2532160915151709E-2</v>
      </c>
      <c r="AE456" s="82"/>
      <c r="AF456" s="81">
        <v>0</v>
      </c>
      <c r="AG456" s="81">
        <v>166808.33920727699</v>
      </c>
      <c r="AH456" s="81">
        <v>299968.2466184689</v>
      </c>
      <c r="AI456" s="81">
        <v>643176.59159592527</v>
      </c>
      <c r="AJ456" s="81">
        <v>1188424.9211965529</v>
      </c>
      <c r="AK456" s="81">
        <v>0</v>
      </c>
      <c r="AL456" s="81">
        <v>0</v>
      </c>
      <c r="AM456" s="81">
        <v>57659.723849713642</v>
      </c>
      <c r="AN456" s="81">
        <v>0</v>
      </c>
      <c r="AO456" s="81">
        <v>0</v>
      </c>
      <c r="AP456" s="82"/>
      <c r="AQ456" s="81">
        <v>1</v>
      </c>
      <c r="AR456" s="81">
        <v>1</v>
      </c>
      <c r="AS456" s="81">
        <v>0</v>
      </c>
      <c r="AT456" s="81">
        <v>1</v>
      </c>
      <c r="AU456" s="81">
        <v>0</v>
      </c>
      <c r="AV456" s="81">
        <v>0</v>
      </c>
      <c r="AW456" s="81" t="s">
        <v>564</v>
      </c>
      <c r="AX456" s="82"/>
      <c r="AY456" s="81">
        <v>3.6</v>
      </c>
      <c r="AZ456" s="81">
        <v>27.5</v>
      </c>
      <c r="BA456" s="81">
        <v>0</v>
      </c>
      <c r="BB456" s="81">
        <v>150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2338</v>
      </c>
      <c r="B457" s="80">
        <v>386</v>
      </c>
      <c r="C457" s="80">
        <v>12</v>
      </c>
      <c r="D457" s="80">
        <v>23</v>
      </c>
      <c r="E457" s="80">
        <v>2015</v>
      </c>
      <c r="F457" s="80" t="s">
        <v>91</v>
      </c>
      <c r="G457" s="80" t="s">
        <v>2326</v>
      </c>
      <c r="H457" s="80" t="s">
        <v>2327</v>
      </c>
      <c r="I457" s="177"/>
      <c r="J457" s="81">
        <v>0</v>
      </c>
      <c r="K457" s="81">
        <v>0.28184519014817477</v>
      </c>
      <c r="L457" s="81">
        <v>2.4284593066731461</v>
      </c>
      <c r="M457" s="81">
        <v>0.62143146121778081</v>
      </c>
      <c r="N457" s="81">
        <v>0.80413580704793552</v>
      </c>
      <c r="O457" s="81">
        <v>0.44406777224847882</v>
      </c>
      <c r="P457" s="81">
        <v>1.1357168686925023</v>
      </c>
      <c r="Q457" s="81">
        <v>3.0516148143266131E-2</v>
      </c>
      <c r="R457" s="81">
        <v>0</v>
      </c>
      <c r="S457" s="81">
        <v>4.5783206101088977E-2</v>
      </c>
      <c r="T457" s="82"/>
      <c r="U457" s="81">
        <v>0</v>
      </c>
      <c r="V457" s="81">
        <v>64</v>
      </c>
      <c r="W457" s="81">
        <v>38</v>
      </c>
      <c r="X457" s="81">
        <v>111</v>
      </c>
      <c r="Y457" s="81">
        <v>232</v>
      </c>
      <c r="Z457" s="81">
        <v>258</v>
      </c>
      <c r="AA457" s="81">
        <v>226</v>
      </c>
      <c r="AB457" s="81">
        <v>420</v>
      </c>
      <c r="AC457" s="81">
        <v>0</v>
      </c>
      <c r="AD457" s="81">
        <v>4.5783206101088977E-2</v>
      </c>
      <c r="AE457" s="82"/>
      <c r="AF457" s="81">
        <v>0</v>
      </c>
      <c r="AG457" s="81">
        <v>223758.63198685364</v>
      </c>
      <c r="AH457" s="81">
        <v>297656.06834429747</v>
      </c>
      <c r="AI457" s="81">
        <v>689384.28336155659</v>
      </c>
      <c r="AJ457" s="81">
        <v>1033223.8401573953</v>
      </c>
      <c r="AK457" s="81">
        <v>0</v>
      </c>
      <c r="AL457" s="81">
        <v>0</v>
      </c>
      <c r="AM457" s="81">
        <v>57559.238166263836</v>
      </c>
      <c r="AN457" s="81">
        <v>0</v>
      </c>
      <c r="AO457" s="81">
        <v>0</v>
      </c>
      <c r="AP457" s="82"/>
      <c r="AQ457" s="81">
        <v>1</v>
      </c>
      <c r="AR457" s="81">
        <v>1</v>
      </c>
      <c r="AS457" s="81">
        <v>0</v>
      </c>
      <c r="AT457" s="81">
        <v>1</v>
      </c>
      <c r="AU457" s="81">
        <v>0</v>
      </c>
      <c r="AV457" s="81">
        <v>0</v>
      </c>
      <c r="AW457" s="81" t="s">
        <v>564</v>
      </c>
      <c r="AX457" s="82"/>
      <c r="AY457" s="81">
        <v>3.6</v>
      </c>
      <c r="AZ457" s="81">
        <v>27.5</v>
      </c>
      <c r="BA457" s="81">
        <v>0</v>
      </c>
      <c r="BB457" s="81">
        <v>150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2339</v>
      </c>
      <c r="B458" s="80">
        <v>387</v>
      </c>
      <c r="C458" s="80">
        <v>13</v>
      </c>
      <c r="D458" s="80">
        <v>23</v>
      </c>
      <c r="E458" s="80">
        <v>2016</v>
      </c>
      <c r="F458" s="80" t="s">
        <v>92</v>
      </c>
      <c r="G458" s="80" t="s">
        <v>2326</v>
      </c>
      <c r="H458" s="80" t="s">
        <v>2327</v>
      </c>
      <c r="I458" s="177"/>
      <c r="J458" s="81">
        <v>0</v>
      </c>
      <c r="K458" s="81">
        <v>0.24234496786225584</v>
      </c>
      <c r="L458" s="81">
        <v>2.3305255526784632</v>
      </c>
      <c r="M458" s="81">
        <v>0.45224545512417474</v>
      </c>
      <c r="N458" s="81">
        <v>0.58138403602217847</v>
      </c>
      <c r="O458" s="81">
        <v>0.44207584229070263</v>
      </c>
      <c r="P458" s="81">
        <v>1.1126473228999045</v>
      </c>
      <c r="Q458" s="81">
        <v>2.8605971279778961E-2</v>
      </c>
      <c r="R458" s="81">
        <v>0</v>
      </c>
      <c r="S458" s="81">
        <v>6.2552364127703444E-2</v>
      </c>
      <c r="T458" s="82"/>
      <c r="U458" s="81">
        <v>0</v>
      </c>
      <c r="V458" s="81">
        <v>64</v>
      </c>
      <c r="W458" s="81">
        <v>38</v>
      </c>
      <c r="X458" s="81">
        <v>111</v>
      </c>
      <c r="Y458" s="81">
        <v>227</v>
      </c>
      <c r="Z458" s="81">
        <v>260</v>
      </c>
      <c r="AA458" s="81">
        <v>229</v>
      </c>
      <c r="AB458" s="81">
        <v>405</v>
      </c>
      <c r="AC458" s="81">
        <v>0</v>
      </c>
      <c r="AD458" s="81">
        <v>6.2552364127703444E-2</v>
      </c>
      <c r="AE458" s="82"/>
      <c r="AF458" s="81">
        <v>0</v>
      </c>
      <c r="AG458" s="81">
        <v>220114.70687558351</v>
      </c>
      <c r="AH458" s="81">
        <v>256695.49511746841</v>
      </c>
      <c r="AI458" s="81">
        <v>650510.76266329689</v>
      </c>
      <c r="AJ458" s="81">
        <v>930177.21242897213</v>
      </c>
      <c r="AK458" s="81">
        <v>0</v>
      </c>
      <c r="AL458" s="81">
        <v>0</v>
      </c>
      <c r="AM458" s="81">
        <v>55546.671902133727</v>
      </c>
      <c r="AN458" s="81">
        <v>0</v>
      </c>
      <c r="AO458" s="81">
        <v>0</v>
      </c>
      <c r="AP458" s="82"/>
      <c r="AQ458" s="81">
        <v>1</v>
      </c>
      <c r="AR458" s="81">
        <v>1</v>
      </c>
      <c r="AS458" s="81">
        <v>0</v>
      </c>
      <c r="AT458" s="81">
        <v>1</v>
      </c>
      <c r="AU458" s="81">
        <v>0</v>
      </c>
      <c r="AV458" s="81">
        <v>0</v>
      </c>
      <c r="AW458" s="81" t="s">
        <v>564</v>
      </c>
      <c r="AX458" s="82"/>
      <c r="AY458" s="81">
        <v>3.6</v>
      </c>
      <c r="AZ458" s="81">
        <v>27.5</v>
      </c>
      <c r="BA458" s="81">
        <v>0</v>
      </c>
      <c r="BB458" s="81">
        <v>150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2340</v>
      </c>
      <c r="B459" s="80">
        <v>388</v>
      </c>
      <c r="C459" s="80">
        <v>14</v>
      </c>
      <c r="D459" s="80">
        <v>23</v>
      </c>
      <c r="E459" s="80">
        <v>2017</v>
      </c>
      <c r="F459" s="80" t="s">
        <v>71</v>
      </c>
      <c r="G459" s="80" t="s">
        <v>2326</v>
      </c>
      <c r="H459" s="80" t="s">
        <v>2327</v>
      </c>
      <c r="I459" s="177"/>
      <c r="J459" s="81">
        <v>0</v>
      </c>
      <c r="K459" s="81">
        <v>0.25299160400846699</v>
      </c>
      <c r="L459" s="81">
        <v>2.2122328070742161</v>
      </c>
      <c r="M459" s="81">
        <v>0.43092566593868825</v>
      </c>
      <c r="N459" s="81">
        <v>0.72580545472601643</v>
      </c>
      <c r="O459" s="81">
        <v>0.42649948293842382</v>
      </c>
      <c r="P459" s="81">
        <v>1.1249108740837159</v>
      </c>
      <c r="Q459" s="81">
        <v>2.732026354617988E-2</v>
      </c>
      <c r="R459" s="81">
        <v>0</v>
      </c>
      <c r="S459" s="81">
        <v>3.4817411137297687E-2</v>
      </c>
      <c r="T459" s="82"/>
      <c r="U459" s="81">
        <v>0</v>
      </c>
      <c r="V459" s="81">
        <v>64</v>
      </c>
      <c r="W459" s="81">
        <v>38</v>
      </c>
      <c r="X459" s="81">
        <v>111</v>
      </c>
      <c r="Y459" s="81">
        <v>232</v>
      </c>
      <c r="Z459" s="81">
        <v>255</v>
      </c>
      <c r="AA459" s="81">
        <v>233</v>
      </c>
      <c r="AB459" s="81">
        <v>400</v>
      </c>
      <c r="AC459" s="81">
        <v>0</v>
      </c>
      <c r="AD459" s="81">
        <v>3.4817411137297687E-2</v>
      </c>
      <c r="AE459" s="82"/>
      <c r="AF459" s="81">
        <v>0</v>
      </c>
      <c r="AG459" s="81">
        <v>224660.23623705059</v>
      </c>
      <c r="AH459" s="81">
        <v>316062.1058144744</v>
      </c>
      <c r="AI459" s="81">
        <v>636229.38473437633</v>
      </c>
      <c r="AJ459" s="81">
        <v>1079087.591536107</v>
      </c>
      <c r="AK459" s="81">
        <v>0</v>
      </c>
      <c r="AL459" s="81">
        <v>0</v>
      </c>
      <c r="AM459" s="81">
        <v>54946.752870171636</v>
      </c>
      <c r="AN459" s="81">
        <v>0</v>
      </c>
      <c r="AO459" s="81">
        <v>0</v>
      </c>
      <c r="AP459" s="82"/>
      <c r="AQ459" s="81">
        <v>1</v>
      </c>
      <c r="AR459" s="81">
        <v>1</v>
      </c>
      <c r="AS459" s="81">
        <v>0</v>
      </c>
      <c r="AT459" s="81">
        <v>1</v>
      </c>
      <c r="AU459" s="81">
        <v>0</v>
      </c>
      <c r="AV459" s="81">
        <v>0</v>
      </c>
      <c r="AW459" s="81" t="s">
        <v>564</v>
      </c>
      <c r="AX459" s="82"/>
      <c r="AY459" s="81">
        <v>3.6</v>
      </c>
      <c r="AZ459" s="81">
        <v>27.5</v>
      </c>
      <c r="BA459" s="81">
        <v>0</v>
      </c>
      <c r="BB459" s="81">
        <v>150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2341</v>
      </c>
      <c r="B460" s="80">
        <v>389</v>
      </c>
      <c r="C460" s="80">
        <v>15</v>
      </c>
      <c r="D460" s="80">
        <v>23</v>
      </c>
      <c r="E460" s="80">
        <v>2018</v>
      </c>
      <c r="F460" s="80" t="s">
        <v>93</v>
      </c>
      <c r="G460" s="80" t="s">
        <v>2326</v>
      </c>
      <c r="H460" s="80" t="s">
        <v>2327</v>
      </c>
      <c r="I460" s="177"/>
      <c r="J460" s="81">
        <v>0</v>
      </c>
      <c r="K460" s="81">
        <v>0.253910391679813</v>
      </c>
      <c r="L460" s="81">
        <v>1.9737268670124133</v>
      </c>
      <c r="M460" s="81">
        <v>0.41484930653914676</v>
      </c>
      <c r="N460" s="81">
        <v>0.56170189428826323</v>
      </c>
      <c r="O460" s="81">
        <v>0.41028087104413757</v>
      </c>
      <c r="P460" s="81">
        <v>1.0754741628905133</v>
      </c>
      <c r="Q460" s="81">
        <v>2.5858862346289088E-2</v>
      </c>
      <c r="R460" s="81">
        <v>0</v>
      </c>
      <c r="S460" s="81">
        <v>6.0674811470873571E-2</v>
      </c>
      <c r="T460" s="82"/>
      <c r="U460" s="81">
        <v>0</v>
      </c>
      <c r="V460" s="81">
        <v>64</v>
      </c>
      <c r="W460" s="81">
        <v>38</v>
      </c>
      <c r="X460" s="81">
        <v>111</v>
      </c>
      <c r="Y460" s="81">
        <v>235</v>
      </c>
      <c r="Z460" s="81">
        <v>250</v>
      </c>
      <c r="AA460" s="81">
        <v>225</v>
      </c>
      <c r="AB460" s="81">
        <v>408</v>
      </c>
      <c r="AC460" s="81">
        <v>0</v>
      </c>
      <c r="AD460" s="81">
        <v>6.0674811470873571E-2</v>
      </c>
      <c r="AE460" s="82"/>
      <c r="AF460" s="81">
        <v>0</v>
      </c>
      <c r="AG460" s="81">
        <v>227536.19719639281</v>
      </c>
      <c r="AH460" s="81">
        <v>286016.90308014012</v>
      </c>
      <c r="AI460" s="81">
        <v>600344.68232129968</v>
      </c>
      <c r="AJ460" s="81">
        <v>875984.78302970645</v>
      </c>
      <c r="AK460" s="81">
        <v>0</v>
      </c>
      <c r="AL460" s="81">
        <v>0</v>
      </c>
      <c r="AM460" s="81">
        <v>56161.653170352729</v>
      </c>
      <c r="AN460" s="81">
        <v>0</v>
      </c>
      <c r="AO460" s="81">
        <v>0</v>
      </c>
      <c r="AP460" s="82"/>
      <c r="AQ460" s="81">
        <v>2</v>
      </c>
      <c r="AR460" s="81">
        <v>1</v>
      </c>
      <c r="AS460" s="81">
        <v>0</v>
      </c>
      <c r="AT460" s="81">
        <v>1</v>
      </c>
      <c r="AU460" s="81">
        <v>0</v>
      </c>
      <c r="AV460" s="81">
        <v>0</v>
      </c>
      <c r="AW460" s="81" t="s">
        <v>564</v>
      </c>
      <c r="AX460" s="82"/>
      <c r="AY460" s="81">
        <v>8.6</v>
      </c>
      <c r="AZ460" s="81">
        <v>28</v>
      </c>
      <c r="BA460" s="81">
        <v>0</v>
      </c>
      <c r="BB460" s="81">
        <v>150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2342</v>
      </c>
      <c r="B461" s="80">
        <v>390</v>
      </c>
      <c r="C461" s="80">
        <v>16</v>
      </c>
      <c r="D461" s="80">
        <v>23</v>
      </c>
      <c r="E461" s="80">
        <v>2019</v>
      </c>
      <c r="F461" s="80" t="s">
        <v>73</v>
      </c>
      <c r="G461" s="80" t="s">
        <v>2326</v>
      </c>
      <c r="H461" s="80" t="s">
        <v>2327</v>
      </c>
      <c r="I461" s="177"/>
      <c r="J461" s="81">
        <v>0</v>
      </c>
      <c r="K461" s="81">
        <v>0.19290293407790537</v>
      </c>
      <c r="L461" s="81">
        <v>1.9594026710055175</v>
      </c>
      <c r="M461" s="81">
        <v>0.34557711930392471</v>
      </c>
      <c r="N461" s="81">
        <v>0.38539532108616564</v>
      </c>
      <c r="O461" s="81">
        <v>0.38174735118450387</v>
      </c>
      <c r="P461" s="81">
        <v>1.0691364036217146</v>
      </c>
      <c r="Q461" s="81">
        <v>2.4313263228791911E-2</v>
      </c>
      <c r="R461" s="81">
        <v>0</v>
      </c>
      <c r="S461" s="81">
        <v>5.2929166285622081E-2</v>
      </c>
      <c r="T461" s="82"/>
      <c r="U461" s="81">
        <v>0</v>
      </c>
      <c r="V461" s="81">
        <v>64</v>
      </c>
      <c r="W461" s="81">
        <v>38</v>
      </c>
      <c r="X461" s="81">
        <v>111</v>
      </c>
      <c r="Y461" s="81">
        <v>225</v>
      </c>
      <c r="Z461" s="81">
        <v>239</v>
      </c>
      <c r="AA461" s="81">
        <v>222</v>
      </c>
      <c r="AB461" s="81">
        <v>394</v>
      </c>
      <c r="AC461" s="81">
        <v>0</v>
      </c>
      <c r="AD461" s="81">
        <v>5.2929166285622081E-2</v>
      </c>
      <c r="AE461" s="82"/>
      <c r="AF461" s="81">
        <v>0</v>
      </c>
      <c r="AG461" s="81">
        <v>156699.72796465151</v>
      </c>
      <c r="AH461" s="81">
        <v>317174.74757155369</v>
      </c>
      <c r="AI461" s="81">
        <v>624346.13579760725</v>
      </c>
      <c r="AJ461" s="81">
        <v>727527.97275540384</v>
      </c>
      <c r="AK461" s="81">
        <v>0</v>
      </c>
      <c r="AL461" s="81">
        <v>0</v>
      </c>
      <c r="AM461" s="81">
        <v>53659.833969588006</v>
      </c>
      <c r="AN461" s="81">
        <v>0</v>
      </c>
      <c r="AO461" s="81">
        <v>0</v>
      </c>
      <c r="AP461" s="82"/>
      <c r="AQ461" s="81">
        <v>2</v>
      </c>
      <c r="AR461" s="81">
        <v>1</v>
      </c>
      <c r="AS461" s="81">
        <v>0</v>
      </c>
      <c r="AT461" s="81">
        <v>1</v>
      </c>
      <c r="AU461" s="81">
        <v>0</v>
      </c>
      <c r="AV461" s="81">
        <v>0</v>
      </c>
      <c r="AW461" s="81" t="s">
        <v>564</v>
      </c>
      <c r="AX461" s="82"/>
      <c r="AY461" s="81">
        <v>8.1</v>
      </c>
      <c r="AZ461" s="81">
        <v>27.5</v>
      </c>
      <c r="BA461" s="81">
        <v>0</v>
      </c>
      <c r="BB461" s="81">
        <v>150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2343</v>
      </c>
      <c r="B462" s="80">
        <v>391</v>
      </c>
      <c r="C462" s="80">
        <v>17</v>
      </c>
      <c r="D462" s="80">
        <v>23</v>
      </c>
      <c r="E462" s="80">
        <v>2020</v>
      </c>
      <c r="F462" s="80" t="s">
        <v>218</v>
      </c>
      <c r="G462" s="174" t="s">
        <v>2326</v>
      </c>
      <c r="H462" s="80" t="s">
        <v>2327</v>
      </c>
      <c r="I462" s="177"/>
      <c r="J462" s="81">
        <v>0</v>
      </c>
      <c r="K462" s="81">
        <v>0.19605573948931762</v>
      </c>
      <c r="L462" s="81">
        <v>2.4793721313056283</v>
      </c>
      <c r="M462" s="81">
        <v>0.5357088747108899</v>
      </c>
      <c r="N462" s="81">
        <v>0.67052935671471736</v>
      </c>
      <c r="O462" s="81">
        <v>0.34006243298869565</v>
      </c>
      <c r="P462" s="81">
        <v>0.99289927010569445</v>
      </c>
      <c r="Q462" s="81">
        <v>2.2229115486678663E-2</v>
      </c>
      <c r="R462" s="81">
        <v>0</v>
      </c>
      <c r="S462" s="81">
        <v>5.1700078353274531E-2</v>
      </c>
      <c r="T462" s="82"/>
      <c r="U462" s="81">
        <v>0</v>
      </c>
      <c r="V462" s="81">
        <v>48</v>
      </c>
      <c r="W462" s="81">
        <v>42</v>
      </c>
      <c r="X462" s="81">
        <v>126</v>
      </c>
      <c r="Y462" s="81">
        <v>219</v>
      </c>
      <c r="Z462" s="81">
        <v>243</v>
      </c>
      <c r="AA462" s="81">
        <v>224</v>
      </c>
      <c r="AB462" s="81">
        <v>377</v>
      </c>
      <c r="AC462" s="81">
        <v>0</v>
      </c>
      <c r="AD462" s="81">
        <v>5.1700078353274531E-2</v>
      </c>
      <c r="AE462" s="82"/>
      <c r="AF462" s="81">
        <v>0</v>
      </c>
      <c r="AG462" s="81">
        <v>164793.09596805673</v>
      </c>
      <c r="AH462" s="81">
        <v>426068.99424583284</v>
      </c>
      <c r="AI462" s="81">
        <v>750790.93160806422</v>
      </c>
      <c r="AJ462" s="81">
        <v>984164.23469073407</v>
      </c>
      <c r="AK462" s="81"/>
      <c r="AL462" s="81"/>
      <c r="AM462" s="81">
        <v>49202.68855736094</v>
      </c>
      <c r="AN462" s="81"/>
      <c r="AO462" s="81"/>
      <c r="AP462" s="82"/>
      <c r="AQ462" s="81">
        <v>2</v>
      </c>
      <c r="AR462" s="81">
        <v>1</v>
      </c>
      <c r="AS462" s="81">
        <v>0</v>
      </c>
      <c r="AT462" s="81">
        <v>1</v>
      </c>
      <c r="AU462" s="81">
        <v>0</v>
      </c>
      <c r="AV462" s="81">
        <v>0</v>
      </c>
      <c r="AW462" s="81">
        <v>0</v>
      </c>
      <c r="AX462" s="82"/>
      <c r="AY462" s="81">
        <v>8.1</v>
      </c>
      <c r="AZ462" s="81">
        <v>27.5</v>
      </c>
      <c r="BA462" s="81">
        <v>0</v>
      </c>
      <c r="BB462" s="81">
        <v>150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2344</v>
      </c>
      <c r="B463" s="80">
        <v>391</v>
      </c>
      <c r="C463" s="80">
        <v>18</v>
      </c>
      <c r="D463" s="80">
        <v>23</v>
      </c>
      <c r="E463" s="80">
        <v>2021</v>
      </c>
      <c r="F463" s="80" t="s">
        <v>75</v>
      </c>
      <c r="G463" s="174" t="s">
        <v>2326</v>
      </c>
      <c r="H463" s="80" t="s">
        <v>2327</v>
      </c>
      <c r="I463" s="177"/>
      <c r="J463" s="81">
        <v>0</v>
      </c>
      <c r="K463" s="81">
        <v>0.20024062808631063</v>
      </c>
      <c r="L463" s="81">
        <v>2.4123886032742901</v>
      </c>
      <c r="M463" s="81">
        <v>0.51434122576815344</v>
      </c>
      <c r="N463" s="81">
        <v>0.50187713501898368</v>
      </c>
      <c r="O463" s="81">
        <v>0.32482225242656287</v>
      </c>
      <c r="P463" s="81">
        <v>1.0499624316213221</v>
      </c>
      <c r="Q463" s="81">
        <v>2.213785823655031E-2</v>
      </c>
      <c r="R463" s="81">
        <v>0</v>
      </c>
      <c r="S463" s="81">
        <v>4.2313681566505897E-2</v>
      </c>
      <c r="T463" s="82"/>
      <c r="U463" s="81">
        <v>0</v>
      </c>
      <c r="V463" s="81">
        <v>48</v>
      </c>
      <c r="W463" s="81">
        <v>42</v>
      </c>
      <c r="X463" s="81">
        <v>126</v>
      </c>
      <c r="Y463" s="81">
        <v>216</v>
      </c>
      <c r="Z463" s="81">
        <v>239</v>
      </c>
      <c r="AA463" s="81">
        <v>231</v>
      </c>
      <c r="AB463" s="81">
        <v>371</v>
      </c>
      <c r="AC463" s="81">
        <v>0</v>
      </c>
      <c r="AD463" s="81">
        <v>4.2313681566505897E-2</v>
      </c>
      <c r="AE463" s="82"/>
      <c r="AF463" s="81">
        <v>0</v>
      </c>
      <c r="AG463" s="81">
        <v>176118.79686510764</v>
      </c>
      <c r="AH463" s="81">
        <v>410153.34834989527</v>
      </c>
      <c r="AI463" s="81">
        <v>796012.22550485958</v>
      </c>
      <c r="AJ463" s="81">
        <v>784463.88474082062</v>
      </c>
      <c r="AK463" s="81">
        <v>0</v>
      </c>
      <c r="AL463" s="81">
        <v>0</v>
      </c>
      <c r="AM463" s="81">
        <v>48698.902376694889</v>
      </c>
      <c r="AN463" s="81">
        <v>0</v>
      </c>
      <c r="AO463" s="81">
        <v>0</v>
      </c>
      <c r="AP463" s="82"/>
      <c r="AQ463" s="81">
        <v>2</v>
      </c>
      <c r="AR463" s="81">
        <v>1</v>
      </c>
      <c r="AS463" s="81">
        <v>0</v>
      </c>
      <c r="AT463" s="81">
        <v>1</v>
      </c>
      <c r="AU463" s="81">
        <v>0</v>
      </c>
      <c r="AV463" s="81">
        <v>0</v>
      </c>
      <c r="AW463" s="81"/>
      <c r="AX463" s="82"/>
      <c r="AY463" s="81">
        <v>8.1</v>
      </c>
      <c r="AZ463" s="81">
        <v>27.5</v>
      </c>
      <c r="BA463" s="81">
        <v>0</v>
      </c>
      <c r="BB463" s="81">
        <v>150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2345</v>
      </c>
      <c r="B464" s="80">
        <v>391</v>
      </c>
      <c r="C464" s="80">
        <v>19</v>
      </c>
      <c r="D464" s="80">
        <v>23</v>
      </c>
      <c r="E464" s="80">
        <v>2022</v>
      </c>
      <c r="F464" s="80" t="s">
        <v>568</v>
      </c>
      <c r="G464" s="80" t="s">
        <v>2326</v>
      </c>
      <c r="H464" s="80" t="s">
        <v>2327</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v>
      </c>
      <c r="AR464" s="81">
        <v>1</v>
      </c>
      <c r="AS464" s="81">
        <v>0</v>
      </c>
      <c r="AT464" s="81">
        <v>1</v>
      </c>
      <c r="AU464" s="81">
        <v>0</v>
      </c>
      <c r="AV464" s="81">
        <v>0</v>
      </c>
      <c r="AW464" s="81"/>
      <c r="AX464" s="82"/>
      <c r="AY464" s="81">
        <v>8.1</v>
      </c>
      <c r="AZ464" s="81">
        <v>27.5</v>
      </c>
      <c r="BA464" s="81">
        <v>0</v>
      </c>
      <c r="BB464" s="81">
        <v>150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2346</v>
      </c>
      <c r="B465" s="80">
        <v>392</v>
      </c>
      <c r="C465" s="80">
        <v>1</v>
      </c>
      <c r="D465" s="80">
        <v>24</v>
      </c>
      <c r="E465" s="80">
        <v>1990</v>
      </c>
      <c r="F465" s="80" t="s">
        <v>562</v>
      </c>
      <c r="G465" s="80" t="s">
        <v>2347</v>
      </c>
      <c r="H465" s="80" t="s">
        <v>2348</v>
      </c>
      <c r="I465" s="177"/>
      <c r="J465" s="81">
        <v>2.8484462018680469E-2</v>
      </c>
      <c r="K465" s="81">
        <v>0.17764124276659116</v>
      </c>
      <c r="L465" s="81">
        <v>1.3851258140291698</v>
      </c>
      <c r="M465" s="81">
        <v>0.50266214338223669</v>
      </c>
      <c r="N465" s="81">
        <v>0.98259662478952248</v>
      </c>
      <c r="O465" s="81">
        <v>0.88497362350312381</v>
      </c>
      <c r="P465" s="81">
        <v>1.2808311005261073</v>
      </c>
      <c r="Q465" s="81">
        <v>5.7031633318399826E-2</v>
      </c>
      <c r="R465" s="81">
        <v>0</v>
      </c>
      <c r="S465" s="81">
        <v>7.1504930435244099E-2</v>
      </c>
      <c r="T465" s="82"/>
      <c r="U465" s="81">
        <v>8000</v>
      </c>
      <c r="V465" s="81">
        <v>75</v>
      </c>
      <c r="W465" s="81">
        <v>16</v>
      </c>
      <c r="X465" s="81">
        <v>192</v>
      </c>
      <c r="Y465" s="81">
        <v>359</v>
      </c>
      <c r="Z465" s="81">
        <v>364</v>
      </c>
      <c r="AA465" s="81">
        <v>311</v>
      </c>
      <c r="AB465" s="81">
        <v>926</v>
      </c>
      <c r="AC465" s="81">
        <v>0</v>
      </c>
      <c r="AD465" s="81">
        <v>7.1504930435244099E-2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2349</v>
      </c>
      <c r="B466" s="80">
        <v>393</v>
      </c>
      <c r="C466" s="80">
        <v>2</v>
      </c>
      <c r="D466" s="80">
        <v>24</v>
      </c>
      <c r="E466" s="80">
        <v>2005</v>
      </c>
      <c r="F466" s="80" t="s">
        <v>565</v>
      </c>
      <c r="G466" s="80" t="s">
        <v>2347</v>
      </c>
      <c r="H466" s="80" t="s">
        <v>2348</v>
      </c>
      <c r="I466" s="177"/>
      <c r="J466" s="81">
        <v>3.9847276485774789E-2</v>
      </c>
      <c r="K466" s="81">
        <v>0.21541507098109861</v>
      </c>
      <c r="L466" s="81">
        <v>1.5509463146381459</v>
      </c>
      <c r="M466" s="81">
        <v>0.5059872148944824</v>
      </c>
      <c r="N466" s="81">
        <v>0.87865655246452579</v>
      </c>
      <c r="O466" s="81">
        <v>0.83829507627986588</v>
      </c>
      <c r="P466" s="81">
        <v>1.5639143509986428</v>
      </c>
      <c r="Q466" s="81">
        <v>3.6232603779542773E-2</v>
      </c>
      <c r="R466" s="81">
        <v>0</v>
      </c>
      <c r="S466" s="81">
        <v>0</v>
      </c>
      <c r="T466" s="82"/>
      <c r="U466" s="81">
        <v>7200</v>
      </c>
      <c r="V466" s="81">
        <v>107</v>
      </c>
      <c r="W466" s="81">
        <v>20</v>
      </c>
      <c r="X466" s="81">
        <v>105</v>
      </c>
      <c r="Y466" s="81">
        <v>295</v>
      </c>
      <c r="Z466" s="81">
        <v>399</v>
      </c>
      <c r="AA466" s="81">
        <v>311</v>
      </c>
      <c r="AB466" s="81">
        <v>615</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2350</v>
      </c>
      <c r="B467" s="80">
        <v>394</v>
      </c>
      <c r="C467" s="80">
        <v>3</v>
      </c>
      <c r="D467" s="80">
        <v>24</v>
      </c>
      <c r="E467" s="80">
        <v>2006</v>
      </c>
      <c r="F467" s="80" t="s">
        <v>566</v>
      </c>
      <c r="G467" s="80" t="s">
        <v>2347</v>
      </c>
      <c r="H467" s="80" t="s">
        <v>2348</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2351</v>
      </c>
      <c r="B468" s="80">
        <v>395</v>
      </c>
      <c r="C468" s="80">
        <v>4</v>
      </c>
      <c r="D468" s="80">
        <v>24</v>
      </c>
      <c r="E468" s="80">
        <v>2007</v>
      </c>
      <c r="F468" s="80" t="s">
        <v>567</v>
      </c>
      <c r="G468" s="80" t="s">
        <v>2347</v>
      </c>
      <c r="H468" s="80" t="s">
        <v>2348</v>
      </c>
      <c r="I468" s="177"/>
      <c r="J468" s="81">
        <v>2.7643220753871846E-2</v>
      </c>
      <c r="K468" s="81">
        <v>0.20531175869012508</v>
      </c>
      <c r="L468" s="81">
        <v>1.4994191835421704</v>
      </c>
      <c r="M468" s="81">
        <v>0.74031275545195951</v>
      </c>
      <c r="N468" s="81">
        <v>0.76346431919394075</v>
      </c>
      <c r="O468" s="81">
        <v>0.74172689554313298</v>
      </c>
      <c r="P468" s="81">
        <v>1.7259974767110713</v>
      </c>
      <c r="Q468" s="81">
        <v>3.4896728229650738E-2</v>
      </c>
      <c r="R468" s="81">
        <v>0</v>
      </c>
      <c r="S468" s="81">
        <v>0</v>
      </c>
      <c r="T468" s="82"/>
      <c r="U468" s="81">
        <v>7180</v>
      </c>
      <c r="V468" s="81">
        <v>104</v>
      </c>
      <c r="W468" s="81">
        <v>19</v>
      </c>
      <c r="X468" s="81">
        <v>184</v>
      </c>
      <c r="Y468" s="81">
        <v>266</v>
      </c>
      <c r="Z468" s="81">
        <v>367</v>
      </c>
      <c r="AA468" s="81">
        <v>338</v>
      </c>
      <c r="AB468" s="81">
        <v>561</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2352</v>
      </c>
      <c r="B469" s="80">
        <v>396</v>
      </c>
      <c r="C469" s="80">
        <v>5</v>
      </c>
      <c r="D469" s="80">
        <v>24</v>
      </c>
      <c r="E469" s="80">
        <v>2008</v>
      </c>
      <c r="F469" s="80" t="s">
        <v>84</v>
      </c>
      <c r="G469" s="80" t="s">
        <v>2347</v>
      </c>
      <c r="H469" s="80" t="s">
        <v>2348</v>
      </c>
      <c r="I469" s="177"/>
      <c r="J469" s="81">
        <v>2.0311584473287372E-2</v>
      </c>
      <c r="K469" s="81">
        <v>0.15155971590909201</v>
      </c>
      <c r="L469" s="81">
        <v>1.3273021814504309</v>
      </c>
      <c r="M469" s="81">
        <v>0.81004051481668804</v>
      </c>
      <c r="N469" s="81">
        <v>0.79685996305594231</v>
      </c>
      <c r="O469" s="81">
        <v>0.69509855798185194</v>
      </c>
      <c r="P469" s="81">
        <v>1.4179895393329234</v>
      </c>
      <c r="Q469" s="81">
        <v>3.3659382141753916E-2</v>
      </c>
      <c r="R469" s="81">
        <v>0</v>
      </c>
      <c r="S469" s="81">
        <v>0</v>
      </c>
      <c r="T469" s="82"/>
      <c r="U469" s="81">
        <v>5680</v>
      </c>
      <c r="V469" s="81">
        <v>104</v>
      </c>
      <c r="W469" s="81">
        <v>19</v>
      </c>
      <c r="X469" s="81">
        <v>184</v>
      </c>
      <c r="Y469" s="81">
        <v>266</v>
      </c>
      <c r="Z469" s="81">
        <v>356</v>
      </c>
      <c r="AA469" s="81">
        <v>278</v>
      </c>
      <c r="AB469" s="81">
        <v>550</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2353</v>
      </c>
      <c r="B470" s="80">
        <v>397</v>
      </c>
      <c r="C470" s="80">
        <v>6</v>
      </c>
      <c r="D470" s="80">
        <v>24</v>
      </c>
      <c r="E470" s="80">
        <v>2009</v>
      </c>
      <c r="F470" s="80" t="s">
        <v>85</v>
      </c>
      <c r="G470" s="80" t="s">
        <v>2347</v>
      </c>
      <c r="H470" s="80" t="s">
        <v>2348</v>
      </c>
      <c r="I470" s="177"/>
      <c r="J470" s="81">
        <v>2.7314249712687994E-2</v>
      </c>
      <c r="K470" s="81">
        <v>0.11736860229458644</v>
      </c>
      <c r="L470" s="81">
        <v>2.6924654625348876</v>
      </c>
      <c r="M470" s="81">
        <v>0.60245208795819649</v>
      </c>
      <c r="N470" s="81">
        <v>0.75566114134312767</v>
      </c>
      <c r="O470" s="81">
        <v>0.69630661393876003</v>
      </c>
      <c r="P470" s="81">
        <v>1.3514202709190806</v>
      </c>
      <c r="Q470" s="81">
        <v>3.2413809017705839E-2</v>
      </c>
      <c r="R470" s="81">
        <v>0</v>
      </c>
      <c r="S470" s="81">
        <v>0</v>
      </c>
      <c r="T470" s="82"/>
      <c r="U470" s="81">
        <v>7510</v>
      </c>
      <c r="V470" s="81">
        <v>84</v>
      </c>
      <c r="W470" s="81">
        <v>62</v>
      </c>
      <c r="X470" s="81">
        <v>165</v>
      </c>
      <c r="Y470" s="81">
        <v>277</v>
      </c>
      <c r="Z470" s="81">
        <v>352</v>
      </c>
      <c r="AA470" s="81">
        <v>272</v>
      </c>
      <c r="AB470" s="81">
        <v>556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2354</v>
      </c>
      <c r="B471" s="80">
        <v>398</v>
      </c>
      <c r="C471" s="80">
        <v>7</v>
      </c>
      <c r="D471" s="80">
        <v>24</v>
      </c>
      <c r="E471" s="80">
        <v>2010</v>
      </c>
      <c r="F471" s="80" t="s">
        <v>86</v>
      </c>
      <c r="G471" s="80" t="s">
        <v>2347</v>
      </c>
      <c r="H471" s="80" t="s">
        <v>2348</v>
      </c>
      <c r="I471" s="177"/>
      <c r="J471" s="81">
        <v>2.6367044621821722E-2</v>
      </c>
      <c r="K471" s="81">
        <v>0.1310369924202387</v>
      </c>
      <c r="L471" s="81">
        <v>2.5999220843184805</v>
      </c>
      <c r="M471" s="81">
        <v>0.65311410002713244</v>
      </c>
      <c r="N471" s="81">
        <v>0.70030376852358411</v>
      </c>
      <c r="O471" s="81">
        <v>0.66158207403255487</v>
      </c>
      <c r="P471" s="81">
        <v>1.3656518076221531</v>
      </c>
      <c r="Q471" s="81">
        <v>3.2489240091988593E-2</v>
      </c>
      <c r="R471" s="81">
        <v>0</v>
      </c>
      <c r="S471" s="81">
        <v>0</v>
      </c>
      <c r="T471" s="82"/>
      <c r="U471" s="81">
        <v>6810</v>
      </c>
      <c r="V471" s="81">
        <v>84</v>
      </c>
      <c r="W471" s="81">
        <v>62</v>
      </c>
      <c r="X471" s="81">
        <v>165</v>
      </c>
      <c r="Y471" s="81">
        <v>261</v>
      </c>
      <c r="Z471" s="81">
        <v>336</v>
      </c>
      <c r="AA471" s="81">
        <v>268</v>
      </c>
      <c r="AB471" s="81">
        <v>534</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2355</v>
      </c>
      <c r="B472" s="80">
        <v>399</v>
      </c>
      <c r="C472" s="80">
        <v>8</v>
      </c>
      <c r="D472" s="80">
        <v>24</v>
      </c>
      <c r="E472" s="80">
        <v>2011</v>
      </c>
      <c r="F472" s="80" t="s">
        <v>87</v>
      </c>
      <c r="G472" s="80" t="s">
        <v>2347</v>
      </c>
      <c r="H472" s="80" t="s">
        <v>2348</v>
      </c>
      <c r="I472" s="177"/>
      <c r="J472" s="81">
        <v>2.3078070501789314E-2</v>
      </c>
      <c r="K472" s="81">
        <v>0.18729104107839648</v>
      </c>
      <c r="L472" s="81">
        <v>2.0915022195727948</v>
      </c>
      <c r="M472" s="81">
        <v>0.79920670004705963</v>
      </c>
      <c r="N472" s="81">
        <v>0.88281968257228671</v>
      </c>
      <c r="O472" s="81">
        <v>0.6552233219156538</v>
      </c>
      <c r="P472" s="81">
        <v>1.2668051157701046</v>
      </c>
      <c r="Q472" s="81">
        <v>3.6492724200968357E-2</v>
      </c>
      <c r="R472" s="81">
        <v>0</v>
      </c>
      <c r="S472" s="81">
        <v>0</v>
      </c>
      <c r="T472" s="82"/>
      <c r="U472" s="81">
        <v>4814</v>
      </c>
      <c r="V472" s="81">
        <v>84</v>
      </c>
      <c r="W472" s="81">
        <v>62</v>
      </c>
      <c r="X472" s="81">
        <v>165</v>
      </c>
      <c r="Y472" s="81">
        <v>260</v>
      </c>
      <c r="Z472" s="81">
        <v>340</v>
      </c>
      <c r="AA472" s="81">
        <v>256</v>
      </c>
      <c r="AB472" s="81">
        <v>520</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2356</v>
      </c>
      <c r="B473" s="80">
        <v>400</v>
      </c>
      <c r="C473" s="80">
        <v>9</v>
      </c>
      <c r="D473" s="80">
        <v>24</v>
      </c>
      <c r="E473" s="80">
        <v>2012</v>
      </c>
      <c r="F473" s="80" t="s">
        <v>88</v>
      </c>
      <c r="G473" s="80" t="s">
        <v>2347</v>
      </c>
      <c r="H473" s="80" t="s">
        <v>2348</v>
      </c>
      <c r="I473" s="177"/>
      <c r="J473" s="81">
        <v>3.3363750819546505E-2</v>
      </c>
      <c r="K473" s="81">
        <v>0.18220561950144379</v>
      </c>
      <c r="L473" s="81">
        <v>2.0637952380475837</v>
      </c>
      <c r="M473" s="81">
        <v>0.81981072651816089</v>
      </c>
      <c r="N473" s="81">
        <v>0.95471466627317159</v>
      </c>
      <c r="O473" s="81">
        <v>0.65580313115857181</v>
      </c>
      <c r="P473" s="81">
        <v>1.1993635763714419</v>
      </c>
      <c r="Q473" s="81">
        <v>3.7437307780798526E-2</v>
      </c>
      <c r="R473" s="81">
        <v>0</v>
      </c>
      <c r="S473" s="81">
        <v>0</v>
      </c>
      <c r="T473" s="82"/>
      <c r="U473" s="81">
        <v>6970</v>
      </c>
      <c r="V473" s="81">
        <v>84</v>
      </c>
      <c r="W473" s="81">
        <v>62</v>
      </c>
      <c r="X473" s="81">
        <v>165</v>
      </c>
      <c r="Y473" s="81">
        <v>248</v>
      </c>
      <c r="Z473" s="81">
        <v>343</v>
      </c>
      <c r="AA473" s="81">
        <v>241</v>
      </c>
      <c r="AB473" s="81">
        <v>491</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2357</v>
      </c>
      <c r="B474" s="80">
        <v>401</v>
      </c>
      <c r="C474" s="80">
        <v>10</v>
      </c>
      <c r="D474" s="80">
        <v>24</v>
      </c>
      <c r="E474" s="80">
        <v>2013</v>
      </c>
      <c r="F474" s="80" t="s">
        <v>89</v>
      </c>
      <c r="G474" s="80" t="s">
        <v>2347</v>
      </c>
      <c r="H474" s="80" t="s">
        <v>2348</v>
      </c>
      <c r="I474" s="177"/>
      <c r="J474" s="81">
        <v>2.9876546077496614E-2</v>
      </c>
      <c r="K474" s="81">
        <v>0.15033313243855273</v>
      </c>
      <c r="L474" s="81">
        <v>1.900118220684756</v>
      </c>
      <c r="M474" s="81">
        <v>0.8402960373214714</v>
      </c>
      <c r="N474" s="81">
        <v>0.99432492016994001</v>
      </c>
      <c r="O474" s="81">
        <v>0.61496245129922145</v>
      </c>
      <c r="P474" s="81">
        <v>1.1639197398055545</v>
      </c>
      <c r="Q474" s="81">
        <v>3.70536272871686E-2</v>
      </c>
      <c r="R474" s="81">
        <v>0</v>
      </c>
      <c r="S474" s="81">
        <v>0</v>
      </c>
      <c r="T474" s="82"/>
      <c r="U474" s="81">
        <v>6210</v>
      </c>
      <c r="V474" s="81">
        <v>84</v>
      </c>
      <c r="W474" s="81">
        <v>62</v>
      </c>
      <c r="X474" s="81">
        <v>165</v>
      </c>
      <c r="Y474" s="81">
        <v>251</v>
      </c>
      <c r="Z474" s="81">
        <v>336</v>
      </c>
      <c r="AA474" s="81">
        <v>233</v>
      </c>
      <c r="AB474" s="81">
        <v>479</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2358</v>
      </c>
      <c r="B475" s="80">
        <v>402</v>
      </c>
      <c r="C475" s="80">
        <v>11</v>
      </c>
      <c r="D475" s="80">
        <v>24</v>
      </c>
      <c r="E475" s="80">
        <v>2014</v>
      </c>
      <c r="F475" s="80" t="s">
        <v>90</v>
      </c>
      <c r="G475" s="80" t="s">
        <v>2347</v>
      </c>
      <c r="H475" s="80" t="s">
        <v>2348</v>
      </c>
      <c r="I475" s="177"/>
      <c r="J475" s="81">
        <v>0</v>
      </c>
      <c r="K475" s="81">
        <v>0.1105795973057134</v>
      </c>
      <c r="L475" s="81">
        <v>1.3722786007333174</v>
      </c>
      <c r="M475" s="81">
        <v>0.81025548556597882</v>
      </c>
      <c r="N475" s="81">
        <v>0.98225727968664645</v>
      </c>
      <c r="O475" s="81">
        <v>0.56477726421714092</v>
      </c>
      <c r="P475" s="81">
        <v>1.1448666601495743</v>
      </c>
      <c r="Q475" s="81">
        <v>3.5848161380342941E-2</v>
      </c>
      <c r="R475" s="81">
        <v>0</v>
      </c>
      <c r="S475" s="81">
        <v>0</v>
      </c>
      <c r="T475" s="82"/>
      <c r="U475" s="81">
        <v>0</v>
      </c>
      <c r="V475" s="81">
        <v>52</v>
      </c>
      <c r="W475" s="81">
        <v>36</v>
      </c>
      <c r="X475" s="81">
        <v>159</v>
      </c>
      <c r="Y475" s="81">
        <v>253</v>
      </c>
      <c r="Z475" s="81">
        <v>325</v>
      </c>
      <c r="AA475" s="81">
        <v>228</v>
      </c>
      <c r="AB475" s="81">
        <v>483</v>
      </c>
      <c r="AC475" s="81">
        <v>0</v>
      </c>
      <c r="AD475" s="81">
        <v>0</v>
      </c>
      <c r="AE475" s="82"/>
      <c r="AF475" s="81">
        <v>0</v>
      </c>
      <c r="AG475" s="81">
        <v>90608.996926764055</v>
      </c>
      <c r="AH475" s="81">
        <v>348586.82085227856</v>
      </c>
      <c r="AI475" s="81">
        <v>1051372.7446343647</v>
      </c>
      <c r="AJ475" s="81">
        <v>1399544.5184133037</v>
      </c>
      <c r="AK475" s="81">
        <v>0</v>
      </c>
      <c r="AL475" s="81">
        <v>0</v>
      </c>
      <c r="AM475" s="81">
        <v>66308.682427170672</v>
      </c>
      <c r="AN475" s="81">
        <v>0</v>
      </c>
      <c r="AO475" s="81">
        <v>0</v>
      </c>
      <c r="AP475" s="82"/>
      <c r="AQ475" s="81">
        <v>3</v>
      </c>
      <c r="AR475" s="81">
        <v>0</v>
      </c>
      <c r="AS475" s="81">
        <v>0</v>
      </c>
      <c r="AT475" s="81">
        <v>0</v>
      </c>
      <c r="AU475" s="81">
        <v>0</v>
      </c>
      <c r="AV475" s="81">
        <v>0</v>
      </c>
      <c r="AW475" s="81" t="s">
        <v>564</v>
      </c>
      <c r="AX475" s="82"/>
      <c r="AY475" s="81">
        <v>10.8</v>
      </c>
      <c r="AZ475" s="81">
        <v>0</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2359</v>
      </c>
      <c r="B476" s="80">
        <v>403</v>
      </c>
      <c r="C476" s="80">
        <v>12</v>
      </c>
      <c r="D476" s="80">
        <v>24</v>
      </c>
      <c r="E476" s="80">
        <v>2015</v>
      </c>
      <c r="F476" s="80" t="s">
        <v>91</v>
      </c>
      <c r="G476" s="80" t="s">
        <v>2347</v>
      </c>
      <c r="H476" s="80" t="s">
        <v>2348</v>
      </c>
      <c r="I476" s="177"/>
      <c r="J476" s="81">
        <v>0</v>
      </c>
      <c r="K476" s="81">
        <v>0.11546250360272485</v>
      </c>
      <c r="L476" s="81">
        <v>1.6578404749298492</v>
      </c>
      <c r="M476" s="81">
        <v>0.8390399088205136</v>
      </c>
      <c r="N476" s="81">
        <v>0.86666352724207052</v>
      </c>
      <c r="O476" s="81">
        <v>0.55250292593706074</v>
      </c>
      <c r="P476" s="81">
        <v>1.1357168686925023</v>
      </c>
      <c r="Q476" s="81">
        <v>3.2695873010642286E-2</v>
      </c>
      <c r="R476" s="81">
        <v>0</v>
      </c>
      <c r="S476" s="81">
        <v>0</v>
      </c>
      <c r="T476" s="82"/>
      <c r="U476" s="81">
        <v>0</v>
      </c>
      <c r="V476" s="81">
        <v>52</v>
      </c>
      <c r="W476" s="81">
        <v>36</v>
      </c>
      <c r="X476" s="81">
        <v>159</v>
      </c>
      <c r="Y476" s="81">
        <v>243</v>
      </c>
      <c r="Z476" s="81">
        <v>321</v>
      </c>
      <c r="AA476" s="81">
        <v>226</v>
      </c>
      <c r="AB476" s="81">
        <v>450</v>
      </c>
      <c r="AC476" s="81">
        <v>0</v>
      </c>
      <c r="AD476" s="81">
        <v>0</v>
      </c>
      <c r="AE476" s="82"/>
      <c r="AF476" s="81">
        <v>0</v>
      </c>
      <c r="AG476" s="81">
        <v>85406.854172918233</v>
      </c>
      <c r="AH476" s="81">
        <v>352235.06015971286</v>
      </c>
      <c r="AI476" s="81">
        <v>1026584.982642416</v>
      </c>
      <c r="AJ476" s="81">
        <v>1283485.2057473499</v>
      </c>
      <c r="AK476" s="81">
        <v>0</v>
      </c>
      <c r="AL476" s="81">
        <v>0</v>
      </c>
      <c r="AM476" s="81">
        <v>61670.612320996966</v>
      </c>
      <c r="AN476" s="81">
        <v>0</v>
      </c>
      <c r="AO476" s="81">
        <v>0</v>
      </c>
      <c r="AP476" s="82"/>
      <c r="AQ476" s="81">
        <v>3</v>
      </c>
      <c r="AR476" s="81">
        <v>0</v>
      </c>
      <c r="AS476" s="81">
        <v>0</v>
      </c>
      <c r="AT476" s="81">
        <v>0</v>
      </c>
      <c r="AU476" s="81">
        <v>0</v>
      </c>
      <c r="AV476" s="81">
        <v>0</v>
      </c>
      <c r="AW476" s="81" t="s">
        <v>564</v>
      </c>
      <c r="AX476" s="82"/>
      <c r="AY476" s="81">
        <v>10.8</v>
      </c>
      <c r="AZ476" s="81">
        <v>0</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2360</v>
      </c>
      <c r="B477" s="80">
        <v>404</v>
      </c>
      <c r="C477" s="80">
        <v>13</v>
      </c>
      <c r="D477" s="80">
        <v>24</v>
      </c>
      <c r="E477" s="80">
        <v>2016</v>
      </c>
      <c r="F477" s="80" t="s">
        <v>92</v>
      </c>
      <c r="G477" s="80" t="s">
        <v>2347</v>
      </c>
      <c r="H477" s="80" t="s">
        <v>2348</v>
      </c>
      <c r="I477" s="177"/>
      <c r="J477" s="81">
        <v>0</v>
      </c>
      <c r="K477" s="81">
        <v>0.11439266797141308</v>
      </c>
      <c r="L477" s="81">
        <v>1.7651724982220194</v>
      </c>
      <c r="M477" s="81">
        <v>0.73641256371104391</v>
      </c>
      <c r="N477" s="81">
        <v>0.87058725623605682</v>
      </c>
      <c r="O477" s="81">
        <v>0.53389159415107923</v>
      </c>
      <c r="P477" s="81">
        <v>1.1515170983723904</v>
      </c>
      <c r="Q477" s="81">
        <v>3.0442404003912921E-2</v>
      </c>
      <c r="R477" s="81">
        <v>0</v>
      </c>
      <c r="S477" s="81">
        <v>0</v>
      </c>
      <c r="T477" s="82"/>
      <c r="U477" s="81">
        <v>0</v>
      </c>
      <c r="V477" s="81">
        <v>52</v>
      </c>
      <c r="W477" s="81">
        <v>36</v>
      </c>
      <c r="X477" s="81">
        <v>159</v>
      </c>
      <c r="Y477" s="81">
        <v>237</v>
      </c>
      <c r="Z477" s="81">
        <v>314</v>
      </c>
      <c r="AA477" s="81">
        <v>237</v>
      </c>
      <c r="AB477" s="81">
        <v>431</v>
      </c>
      <c r="AC477" s="81">
        <v>0</v>
      </c>
      <c r="AD477" s="81">
        <v>0</v>
      </c>
      <c r="AE477" s="82"/>
      <c r="AF477" s="81">
        <v>0</v>
      </c>
      <c r="AG477" s="81">
        <v>81359.383741259575</v>
      </c>
      <c r="AH477" s="81">
        <v>293979.40746084251</v>
      </c>
      <c r="AI477" s="81">
        <v>1089679.2802921729</v>
      </c>
      <c r="AJ477" s="81">
        <v>1230229.4578300291</v>
      </c>
      <c r="AK477" s="81">
        <v>0</v>
      </c>
      <c r="AL477" s="81">
        <v>0</v>
      </c>
      <c r="AM477" s="81">
        <v>59112.631085974412</v>
      </c>
      <c r="AN477" s="81">
        <v>0</v>
      </c>
      <c r="AO477" s="81">
        <v>0</v>
      </c>
      <c r="AP477" s="82"/>
      <c r="AQ477" s="81">
        <v>3</v>
      </c>
      <c r="AR477" s="81">
        <v>0</v>
      </c>
      <c r="AS477" s="81">
        <v>0</v>
      </c>
      <c r="AT477" s="81">
        <v>0</v>
      </c>
      <c r="AU477" s="81">
        <v>0</v>
      </c>
      <c r="AV477" s="81">
        <v>0</v>
      </c>
      <c r="AW477" s="81" t="s">
        <v>564</v>
      </c>
      <c r="AX477" s="82"/>
      <c r="AY477" s="81">
        <v>10.8</v>
      </c>
      <c r="AZ477" s="81">
        <v>0</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2361</v>
      </c>
      <c r="B478" s="80">
        <v>405</v>
      </c>
      <c r="C478" s="80">
        <v>14</v>
      </c>
      <c r="D478" s="80">
        <v>24</v>
      </c>
      <c r="E478" s="80">
        <v>2017</v>
      </c>
      <c r="F478" s="80" t="s">
        <v>71</v>
      </c>
      <c r="G478" s="80" t="s">
        <v>2347</v>
      </c>
      <c r="H478" s="80" t="s">
        <v>2348</v>
      </c>
      <c r="I478" s="177"/>
      <c r="J478" s="81">
        <v>0</v>
      </c>
      <c r="K478" s="81">
        <v>0.11276040798625152</v>
      </c>
      <c r="L478" s="81">
        <v>1.5116452983713631</v>
      </c>
      <c r="M478" s="81">
        <v>0.6627575045834676</v>
      </c>
      <c r="N478" s="81">
        <v>0.74654139276962572</v>
      </c>
      <c r="O478" s="81">
        <v>0.50845428554227778</v>
      </c>
      <c r="P478" s="81">
        <v>1.1587064797428832</v>
      </c>
      <c r="Q478" s="81">
        <v>2.8549675405757972E-2</v>
      </c>
      <c r="R478" s="81">
        <v>0</v>
      </c>
      <c r="S478" s="81">
        <v>0</v>
      </c>
      <c r="T478" s="82"/>
      <c r="U478" s="81">
        <v>0</v>
      </c>
      <c r="V478" s="81">
        <v>52</v>
      </c>
      <c r="W478" s="81">
        <v>36</v>
      </c>
      <c r="X478" s="81">
        <v>159</v>
      </c>
      <c r="Y478" s="81">
        <v>233</v>
      </c>
      <c r="Z478" s="81">
        <v>304</v>
      </c>
      <c r="AA478" s="81">
        <v>240</v>
      </c>
      <c r="AB478" s="81">
        <v>418</v>
      </c>
      <c r="AC478" s="81">
        <v>0</v>
      </c>
      <c r="AD478" s="81">
        <v>0</v>
      </c>
      <c r="AE478" s="82"/>
      <c r="AF478" s="81">
        <v>0</v>
      </c>
      <c r="AG478" s="81">
        <v>83700.877230658298</v>
      </c>
      <c r="AH478" s="81">
        <v>338623.25487058848</v>
      </c>
      <c r="AI478" s="81">
        <v>1143796.2676968521</v>
      </c>
      <c r="AJ478" s="81">
        <v>1226058.070503959</v>
      </c>
      <c r="AK478" s="81">
        <v>0</v>
      </c>
      <c r="AL478" s="81">
        <v>0</v>
      </c>
      <c r="AM478" s="81">
        <v>57419.356749329367</v>
      </c>
      <c r="AN478" s="81">
        <v>0</v>
      </c>
      <c r="AO478" s="81">
        <v>0</v>
      </c>
      <c r="AP478" s="82"/>
      <c r="AQ478" s="81">
        <v>3</v>
      </c>
      <c r="AR478" s="81">
        <v>0</v>
      </c>
      <c r="AS478" s="81">
        <v>0</v>
      </c>
      <c r="AT478" s="81">
        <v>0</v>
      </c>
      <c r="AU478" s="81">
        <v>0</v>
      </c>
      <c r="AV478" s="81">
        <v>0</v>
      </c>
      <c r="AW478" s="81" t="s">
        <v>564</v>
      </c>
      <c r="AX478" s="82"/>
      <c r="AY478" s="81">
        <v>10.8</v>
      </c>
      <c r="AZ478" s="81">
        <v>0</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2362</v>
      </c>
      <c r="B479" s="80">
        <v>406</v>
      </c>
      <c r="C479" s="80">
        <v>15</v>
      </c>
      <c r="D479" s="80">
        <v>24</v>
      </c>
      <c r="E479" s="80">
        <v>2018</v>
      </c>
      <c r="F479" s="80" t="s">
        <v>93</v>
      </c>
      <c r="G479" s="80" t="s">
        <v>2347</v>
      </c>
      <c r="H479" s="80" t="s">
        <v>2348</v>
      </c>
      <c r="I479" s="177"/>
      <c r="J479" s="81">
        <v>0</v>
      </c>
      <c r="K479" s="81">
        <v>0.10061408999957262</v>
      </c>
      <c r="L479" s="81">
        <v>1.3387336043582545</v>
      </c>
      <c r="M479" s="81">
        <v>0.58692879206998061</v>
      </c>
      <c r="N479" s="81">
        <v>0.5662239807520365</v>
      </c>
      <c r="O479" s="81">
        <v>0.48413142783208224</v>
      </c>
      <c r="P479" s="81">
        <v>1.0706942777221111</v>
      </c>
      <c r="Q479" s="81">
        <v>2.5161687135972475E-2</v>
      </c>
      <c r="R479" s="81">
        <v>0</v>
      </c>
      <c r="S479" s="81">
        <v>0</v>
      </c>
      <c r="T479" s="82"/>
      <c r="U479" s="81">
        <v>0</v>
      </c>
      <c r="V479" s="81">
        <v>52</v>
      </c>
      <c r="W479" s="81">
        <v>36</v>
      </c>
      <c r="X479" s="81">
        <v>159</v>
      </c>
      <c r="Y479" s="81">
        <v>229</v>
      </c>
      <c r="Z479" s="81">
        <v>295</v>
      </c>
      <c r="AA479" s="81">
        <v>224</v>
      </c>
      <c r="AB479" s="81">
        <v>397</v>
      </c>
      <c r="AC479" s="81">
        <v>0</v>
      </c>
      <c r="AD479" s="81">
        <v>0</v>
      </c>
      <c r="AE479" s="82"/>
      <c r="AF479" s="81">
        <v>0</v>
      </c>
      <c r="AG479" s="81">
        <v>73500.450544785403</v>
      </c>
      <c r="AH479" s="81">
        <v>316508.208121303</v>
      </c>
      <c r="AI479" s="81">
        <v>1124180.343290848</v>
      </c>
      <c r="AJ479" s="81">
        <v>1076048.1863518951</v>
      </c>
      <c r="AK479" s="81">
        <v>0</v>
      </c>
      <c r="AL479" s="81">
        <v>0</v>
      </c>
      <c r="AM479" s="81">
        <v>54647.490952524589</v>
      </c>
      <c r="AN479" s="81">
        <v>0</v>
      </c>
      <c r="AO479" s="81">
        <v>0</v>
      </c>
      <c r="AP479" s="82"/>
      <c r="AQ479" s="81">
        <v>3</v>
      </c>
      <c r="AR479" s="81">
        <v>0</v>
      </c>
      <c r="AS479" s="81">
        <v>0</v>
      </c>
      <c r="AT479" s="81">
        <v>0</v>
      </c>
      <c r="AU479" s="81">
        <v>0</v>
      </c>
      <c r="AV479" s="81">
        <v>0</v>
      </c>
      <c r="AW479" s="81" t="s">
        <v>564</v>
      </c>
      <c r="AX479" s="82"/>
      <c r="AY479" s="81">
        <v>10.8</v>
      </c>
      <c r="AZ479" s="81">
        <v>0</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2363</v>
      </c>
      <c r="B480" s="80">
        <v>407</v>
      </c>
      <c r="C480" s="80">
        <v>16</v>
      </c>
      <c r="D480" s="80">
        <v>24</v>
      </c>
      <c r="E480" s="80">
        <v>2019</v>
      </c>
      <c r="F480" s="80" t="s">
        <v>73</v>
      </c>
      <c r="G480" s="80" t="s">
        <v>2347</v>
      </c>
      <c r="H480" s="80" t="s">
        <v>2348</v>
      </c>
      <c r="I480" s="177"/>
      <c r="J480" s="81">
        <v>0</v>
      </c>
      <c r="K480" s="81">
        <v>9.3369515287054297E-2</v>
      </c>
      <c r="L480" s="81">
        <v>1.3498690218124672</v>
      </c>
      <c r="M480" s="81">
        <v>0.52306706003812697</v>
      </c>
      <c r="N480" s="81">
        <v>0.56288631545516454</v>
      </c>
      <c r="O480" s="81">
        <v>0.46001354452358628</v>
      </c>
      <c r="P480" s="81">
        <v>1.0017133871771018</v>
      </c>
      <c r="Q480" s="81">
        <v>2.2770543480772117E-2</v>
      </c>
      <c r="R480" s="81">
        <v>0</v>
      </c>
      <c r="S480" s="81">
        <v>0</v>
      </c>
      <c r="T480" s="82"/>
      <c r="U480" s="81">
        <v>0</v>
      </c>
      <c r="V480" s="81">
        <v>52</v>
      </c>
      <c r="W480" s="81">
        <v>36</v>
      </c>
      <c r="X480" s="81">
        <v>159</v>
      </c>
      <c r="Y480" s="81">
        <v>216</v>
      </c>
      <c r="Z480" s="81">
        <v>288</v>
      </c>
      <c r="AA480" s="81">
        <v>208</v>
      </c>
      <c r="AB480" s="81">
        <v>369</v>
      </c>
      <c r="AC480" s="81">
        <v>0</v>
      </c>
      <c r="AD480" s="81">
        <v>0</v>
      </c>
      <c r="AE480" s="82"/>
      <c r="AF480" s="81">
        <v>0</v>
      </c>
      <c r="AG480" s="81">
        <v>71712.304427356285</v>
      </c>
      <c r="AH480" s="81">
        <v>339705.70095500612</v>
      </c>
      <c r="AI480" s="81">
        <v>1045764.432921919</v>
      </c>
      <c r="AJ480" s="81">
        <v>1096624.2112884561</v>
      </c>
      <c r="AK480" s="81">
        <v>0</v>
      </c>
      <c r="AL480" s="81">
        <v>0</v>
      </c>
      <c r="AM480" s="81">
        <v>50255.022169487238</v>
      </c>
      <c r="AN480" s="81">
        <v>0</v>
      </c>
      <c r="AO480" s="81">
        <v>0</v>
      </c>
      <c r="AP480" s="82"/>
      <c r="AQ480" s="81">
        <v>3</v>
      </c>
      <c r="AR480" s="81">
        <v>0</v>
      </c>
      <c r="AS480" s="81">
        <v>0</v>
      </c>
      <c r="AT480" s="81">
        <v>0</v>
      </c>
      <c r="AU480" s="81">
        <v>0</v>
      </c>
      <c r="AV480" s="81">
        <v>0</v>
      </c>
      <c r="AW480" s="81" t="s">
        <v>564</v>
      </c>
      <c r="AX480" s="82"/>
      <c r="AY480" s="81">
        <v>10.8</v>
      </c>
      <c r="AZ480" s="81">
        <v>0</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2364</v>
      </c>
      <c r="B481" s="80">
        <v>408</v>
      </c>
      <c r="C481" s="80">
        <v>17</v>
      </c>
      <c r="D481" s="80">
        <v>24</v>
      </c>
      <c r="E481" s="80">
        <v>2020</v>
      </c>
      <c r="F481" s="80" t="s">
        <v>218</v>
      </c>
      <c r="G481" s="80" t="s">
        <v>2347</v>
      </c>
      <c r="H481" s="80" t="s">
        <v>2348</v>
      </c>
      <c r="I481" s="177"/>
      <c r="J481" s="81">
        <v>0</v>
      </c>
      <c r="K481" s="81">
        <v>8.7708786799543345E-2</v>
      </c>
      <c r="L481" s="81">
        <v>0.56767745084129451</v>
      </c>
      <c r="M481" s="81">
        <v>0.42073583443387702</v>
      </c>
      <c r="N481" s="81">
        <v>0.5067174075819556</v>
      </c>
      <c r="O481" s="81">
        <v>0.38344488328766502</v>
      </c>
      <c r="P481" s="81">
        <v>0.96187116791489136</v>
      </c>
      <c r="Q481" s="81">
        <v>2.0931925723530309E-2</v>
      </c>
      <c r="R481" s="81">
        <v>0</v>
      </c>
      <c r="S481" s="81">
        <v>0</v>
      </c>
      <c r="T481" s="82"/>
      <c r="U481" s="81">
        <v>0</v>
      </c>
      <c r="V481" s="81">
        <v>42</v>
      </c>
      <c r="W481" s="81">
        <v>22</v>
      </c>
      <c r="X481" s="81">
        <v>144</v>
      </c>
      <c r="Y481" s="81">
        <v>214</v>
      </c>
      <c r="Z481" s="81">
        <v>274</v>
      </c>
      <c r="AA481" s="81">
        <v>217</v>
      </c>
      <c r="AB481" s="81">
        <v>355</v>
      </c>
      <c r="AC481" s="81">
        <v>0</v>
      </c>
      <c r="AD481" s="81">
        <v>0</v>
      </c>
      <c r="AE481" s="82"/>
      <c r="AF481" s="81"/>
      <c r="AG481" s="81">
        <v>61923.642139915755</v>
      </c>
      <c r="AH481" s="81">
        <v>157731.59647008893</v>
      </c>
      <c r="AI481" s="81">
        <v>811093.01381539367</v>
      </c>
      <c r="AJ481" s="81">
        <v>928966.25421443558</v>
      </c>
      <c r="AK481" s="81"/>
      <c r="AL481" s="81"/>
      <c r="AM481" s="81">
        <v>46331.44413226295</v>
      </c>
      <c r="AN481" s="81"/>
      <c r="AO481" s="81"/>
      <c r="AP481" s="82"/>
      <c r="AQ481" s="81">
        <v>4</v>
      </c>
      <c r="AR481" s="81">
        <v>0</v>
      </c>
      <c r="AS481" s="81">
        <v>0</v>
      </c>
      <c r="AT481" s="81">
        <v>0</v>
      </c>
      <c r="AU481" s="81">
        <v>0</v>
      </c>
      <c r="AV481" s="81">
        <v>0</v>
      </c>
      <c r="AW481" s="81">
        <v>0</v>
      </c>
      <c r="AX481" s="82"/>
      <c r="AY481" s="81">
        <v>16.3</v>
      </c>
      <c r="AZ481" s="81">
        <v>0</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2365</v>
      </c>
      <c r="B482" s="80">
        <v>408</v>
      </c>
      <c r="C482" s="80">
        <v>18</v>
      </c>
      <c r="D482" s="80">
        <v>24</v>
      </c>
      <c r="E482" s="80">
        <v>2021</v>
      </c>
      <c r="F482" s="80" t="s">
        <v>75</v>
      </c>
      <c r="G482" s="174" t="s">
        <v>2347</v>
      </c>
      <c r="H482" s="80" t="s">
        <v>2348</v>
      </c>
      <c r="I482" s="177"/>
      <c r="J482" s="81">
        <v>0</v>
      </c>
      <c r="K482" s="81">
        <v>9.2017630759154284E-2</v>
      </c>
      <c r="L482" s="81">
        <v>0.63399618329242147</v>
      </c>
      <c r="M482" s="81">
        <v>0.42135591056252331</v>
      </c>
      <c r="N482" s="81">
        <v>0.48003398196437208</v>
      </c>
      <c r="O482" s="81">
        <v>0.35200403087230037</v>
      </c>
      <c r="P482" s="81">
        <v>0.94996600956214872</v>
      </c>
      <c r="Q482" s="81">
        <v>2.0705759590520102E-2</v>
      </c>
      <c r="R482" s="81">
        <v>0</v>
      </c>
      <c r="S482" s="81">
        <v>0</v>
      </c>
      <c r="T482" s="82"/>
      <c r="U482" s="81"/>
      <c r="V482" s="81">
        <v>42</v>
      </c>
      <c r="W482" s="81">
        <v>22</v>
      </c>
      <c r="X482" s="81">
        <v>144</v>
      </c>
      <c r="Y482" s="81">
        <v>209</v>
      </c>
      <c r="Z482" s="81">
        <v>259</v>
      </c>
      <c r="AA482" s="81">
        <v>209</v>
      </c>
      <c r="AB482" s="81">
        <v>347</v>
      </c>
      <c r="AC482" s="81">
        <v>0</v>
      </c>
      <c r="AD482" s="81">
        <v>0</v>
      </c>
      <c r="AE482" s="82"/>
      <c r="AF482" s="81">
        <v>0</v>
      </c>
      <c r="AG482" s="81">
        <v>67375.039463300796</v>
      </c>
      <c r="AH482" s="81">
        <v>170120.09446848076</v>
      </c>
      <c r="AI482" s="81">
        <v>933889.00496696879</v>
      </c>
      <c r="AJ482" s="81">
        <v>957793.91090135288</v>
      </c>
      <c r="AK482" s="81">
        <v>0</v>
      </c>
      <c r="AL482" s="81">
        <v>0</v>
      </c>
      <c r="AM482" s="81">
        <v>45548.56906930761</v>
      </c>
      <c r="AN482" s="81">
        <v>0</v>
      </c>
      <c r="AO482" s="81">
        <v>0</v>
      </c>
      <c r="AP482" s="82"/>
      <c r="AQ482" s="81">
        <v>4</v>
      </c>
      <c r="AR482" s="81">
        <v>0</v>
      </c>
      <c r="AS482" s="81">
        <v>0</v>
      </c>
      <c r="AT482" s="81">
        <v>0</v>
      </c>
      <c r="AU482" s="81">
        <v>0</v>
      </c>
      <c r="AV482" s="81">
        <v>0</v>
      </c>
      <c r="AW482" s="81"/>
      <c r="AX482" s="82"/>
      <c r="AY482" s="81">
        <v>16.3</v>
      </c>
      <c r="AZ482" s="81">
        <v>0</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2366</v>
      </c>
      <c r="B483" s="80">
        <v>408</v>
      </c>
      <c r="C483" s="80">
        <v>19</v>
      </c>
      <c r="D483" s="80">
        <v>24</v>
      </c>
      <c r="E483" s="80">
        <v>2022</v>
      </c>
      <c r="F483" s="80" t="s">
        <v>568</v>
      </c>
      <c r="G483" s="174" t="s">
        <v>2347</v>
      </c>
      <c r="H483" s="80" t="s">
        <v>2348</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4</v>
      </c>
      <c r="AR483" s="81">
        <v>0</v>
      </c>
      <c r="AS483" s="81">
        <v>0</v>
      </c>
      <c r="AT483" s="81">
        <v>0</v>
      </c>
      <c r="AU483" s="81">
        <v>0</v>
      </c>
      <c r="AV483" s="81">
        <v>0</v>
      </c>
      <c r="AW483" s="81"/>
      <c r="AX483" s="82"/>
      <c r="AY483" s="81">
        <v>16.3</v>
      </c>
      <c r="AZ483" s="81">
        <v>0</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2367</v>
      </c>
      <c r="B484" s="80">
        <v>443</v>
      </c>
      <c r="C484" s="80">
        <v>1</v>
      </c>
      <c r="D484" s="80">
        <v>27</v>
      </c>
      <c r="E484" s="80">
        <v>1990</v>
      </c>
      <c r="F484" s="80" t="s">
        <v>562</v>
      </c>
      <c r="G484" s="80" t="s">
        <v>2368</v>
      </c>
      <c r="H484" s="80" t="s">
        <v>2369</v>
      </c>
      <c r="I484" s="177"/>
      <c r="J484" s="81">
        <v>0</v>
      </c>
      <c r="K484" s="81">
        <v>0.33928740369535249</v>
      </c>
      <c r="L484" s="81">
        <v>0</v>
      </c>
      <c r="M484" s="81">
        <v>0.72639559557636413</v>
      </c>
      <c r="N484" s="81">
        <v>0.64638866187632116</v>
      </c>
      <c r="O484" s="81">
        <v>0.24312462184151754</v>
      </c>
      <c r="P484" s="81">
        <v>0.59717205651538774</v>
      </c>
      <c r="Q484" s="81">
        <v>2.9501244448718697E-2</v>
      </c>
      <c r="R484" s="81">
        <v>0</v>
      </c>
      <c r="S484" s="81">
        <v>3.5479229425725463E-2</v>
      </c>
      <c r="T484" s="82"/>
      <c r="U484" s="81">
        <v>0</v>
      </c>
      <c r="V484" s="81">
        <v>60</v>
      </c>
      <c r="W484" s="81">
        <v>0</v>
      </c>
      <c r="X484" s="81">
        <v>292</v>
      </c>
      <c r="Y484" s="81">
        <v>166</v>
      </c>
      <c r="Z484" s="81">
        <v>100</v>
      </c>
      <c r="AA484" s="81">
        <v>145</v>
      </c>
      <c r="AB484" s="81">
        <v>479</v>
      </c>
      <c r="AC484" s="81">
        <v>0</v>
      </c>
      <c r="AD484" s="81">
        <v>3.5479229425725463E-2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2370</v>
      </c>
      <c r="B485" s="80">
        <v>444</v>
      </c>
      <c r="C485" s="80">
        <v>2</v>
      </c>
      <c r="D485" s="80">
        <v>27</v>
      </c>
      <c r="E485" s="80">
        <v>2005</v>
      </c>
      <c r="F485" s="80" t="s">
        <v>565</v>
      </c>
      <c r="G485" s="80" t="s">
        <v>2368</v>
      </c>
      <c r="H485" s="80" t="s">
        <v>2369</v>
      </c>
      <c r="I485" s="177"/>
      <c r="J485" s="81">
        <v>0</v>
      </c>
      <c r="K485" s="81">
        <v>9.2121144299478458E-2</v>
      </c>
      <c r="L485" s="81">
        <v>3.9907337177410942</v>
      </c>
      <c r="M485" s="81">
        <v>1.6205398084915557</v>
      </c>
      <c r="N485" s="81">
        <v>0.68687867003498926</v>
      </c>
      <c r="O485" s="81">
        <v>0.2899366429238634</v>
      </c>
      <c r="P485" s="81">
        <v>0.73921353568103054</v>
      </c>
      <c r="Q485" s="81">
        <v>2.2210880690874187E-2</v>
      </c>
      <c r="R485" s="81">
        <v>0</v>
      </c>
      <c r="S485" s="81">
        <v>9.3619770000000005E-2</v>
      </c>
      <c r="T485" s="82"/>
      <c r="U485" s="81">
        <v>0</v>
      </c>
      <c r="V485" s="81">
        <v>19</v>
      </c>
      <c r="W485" s="81">
        <v>47</v>
      </c>
      <c r="X485" s="81">
        <v>273</v>
      </c>
      <c r="Y485" s="81">
        <v>136</v>
      </c>
      <c r="Z485" s="81">
        <v>138</v>
      </c>
      <c r="AA485" s="81">
        <v>147</v>
      </c>
      <c r="AB485" s="81">
        <v>377</v>
      </c>
      <c r="AC485" s="81">
        <v>0</v>
      </c>
      <c r="AD485" s="81">
        <v>9.3619770000000005E-2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2371</v>
      </c>
      <c r="B486" s="80">
        <v>445</v>
      </c>
      <c r="C486" s="80">
        <v>3</v>
      </c>
      <c r="D486" s="80">
        <v>27</v>
      </c>
      <c r="E486" s="80">
        <v>2006</v>
      </c>
      <c r="F486" s="80" t="s">
        <v>566</v>
      </c>
      <c r="G486" s="80" t="s">
        <v>2368</v>
      </c>
      <c r="H486" s="80" t="s">
        <v>2369</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2372</v>
      </c>
      <c r="B487" s="80">
        <v>446</v>
      </c>
      <c r="C487" s="80">
        <v>4</v>
      </c>
      <c r="D487" s="80">
        <v>27</v>
      </c>
      <c r="E487" s="80">
        <v>2007</v>
      </c>
      <c r="F487" s="80" t="s">
        <v>567</v>
      </c>
      <c r="G487" s="80" t="s">
        <v>2368</v>
      </c>
      <c r="H487" s="80" t="s">
        <v>2369</v>
      </c>
      <c r="I487" s="177"/>
      <c r="J487" s="81">
        <v>0</v>
      </c>
      <c r="K487" s="81">
        <v>5.6397956359069946E-2</v>
      </c>
      <c r="L487" s="81">
        <v>1.425116120157071</v>
      </c>
      <c r="M487" s="81">
        <v>1.3147586377832206</v>
      </c>
      <c r="N487" s="81">
        <v>0.59842943327665543</v>
      </c>
      <c r="O487" s="81">
        <v>0.24656861377728129</v>
      </c>
      <c r="P487" s="81">
        <v>0.77108171296855543</v>
      </c>
      <c r="Q487" s="81">
        <v>2.2704644926599855E-2</v>
      </c>
      <c r="R487" s="81">
        <v>0</v>
      </c>
      <c r="S487" s="81">
        <v>7.4057429999999994E-2</v>
      </c>
      <c r="T487" s="82"/>
      <c r="U487" s="81">
        <v>0</v>
      </c>
      <c r="V487" s="81">
        <v>17</v>
      </c>
      <c r="W487" s="81">
        <v>21</v>
      </c>
      <c r="X487" s="81">
        <v>279</v>
      </c>
      <c r="Y487" s="81">
        <v>131</v>
      </c>
      <c r="Z487" s="81">
        <v>122</v>
      </c>
      <c r="AA487" s="81">
        <v>151</v>
      </c>
      <c r="AB487" s="81">
        <v>365</v>
      </c>
      <c r="AC487" s="81">
        <v>0</v>
      </c>
      <c r="AD487" s="81">
        <v>7.4057429999999994E-2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2373</v>
      </c>
      <c r="B488" s="80">
        <v>447</v>
      </c>
      <c r="C488" s="80">
        <v>5</v>
      </c>
      <c r="D488" s="80">
        <v>27</v>
      </c>
      <c r="E488" s="80">
        <v>2008</v>
      </c>
      <c r="F488" s="80" t="s">
        <v>84</v>
      </c>
      <c r="G488" s="80" t="s">
        <v>2368</v>
      </c>
      <c r="H488" s="80" t="s">
        <v>2369</v>
      </c>
      <c r="I488" s="177"/>
      <c r="J488" s="81">
        <v>0</v>
      </c>
      <c r="K488" s="81">
        <v>5.392395202847837E-2</v>
      </c>
      <c r="L488" s="81">
        <v>1.2713046355071294</v>
      </c>
      <c r="M488" s="81">
        <v>1.3511991046797664</v>
      </c>
      <c r="N488" s="81">
        <v>0.58930993562541711</v>
      </c>
      <c r="O488" s="81">
        <v>0.24211298087008329</v>
      </c>
      <c r="P488" s="81">
        <v>0.75490090583191605</v>
      </c>
      <c r="Q488" s="81">
        <v>2.2031595583693466E-2</v>
      </c>
      <c r="R488" s="81">
        <v>0</v>
      </c>
      <c r="S488" s="81">
        <v>7.219434999999999E-2</v>
      </c>
      <c r="T488" s="82"/>
      <c r="U488" s="81">
        <v>0</v>
      </c>
      <c r="V488" s="81">
        <v>17</v>
      </c>
      <c r="W488" s="81">
        <v>21</v>
      </c>
      <c r="X488" s="81">
        <v>279</v>
      </c>
      <c r="Y488" s="81">
        <v>133</v>
      </c>
      <c r="Z488" s="81">
        <v>124</v>
      </c>
      <c r="AA488" s="81">
        <v>148</v>
      </c>
      <c r="AB488" s="81">
        <v>360</v>
      </c>
      <c r="AC488" s="81">
        <v>0</v>
      </c>
      <c r="AD488" s="81">
        <v>7.219434999999999E-2</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2374</v>
      </c>
      <c r="B489" s="80">
        <v>448</v>
      </c>
      <c r="C489" s="80">
        <v>6</v>
      </c>
      <c r="D489" s="80">
        <v>27</v>
      </c>
      <c r="E489" s="80">
        <v>2009</v>
      </c>
      <c r="F489" s="80" t="s">
        <v>85</v>
      </c>
      <c r="G489" s="80" t="s">
        <v>2368</v>
      </c>
      <c r="H489" s="80" t="s">
        <v>2369</v>
      </c>
      <c r="I489" s="177"/>
      <c r="J489" s="81">
        <v>0</v>
      </c>
      <c r="K489" s="81">
        <v>3.7169444887560049E-2</v>
      </c>
      <c r="L489" s="81">
        <v>1.3757176587903142</v>
      </c>
      <c r="M489" s="81">
        <v>1.203725848407317</v>
      </c>
      <c r="N489" s="81">
        <v>0.60641346492346415</v>
      </c>
      <c r="O489" s="81">
        <v>0.25320240506864006</v>
      </c>
      <c r="P489" s="81">
        <v>0.74526853175684593</v>
      </c>
      <c r="Q489" s="81">
        <v>2.011288509192179E-2</v>
      </c>
      <c r="R489" s="81">
        <v>0</v>
      </c>
      <c r="S489" s="81">
        <v>7.4988969999999988E-2</v>
      </c>
      <c r="T489" s="82"/>
      <c r="U489" s="81">
        <v>0</v>
      </c>
      <c r="V489" s="81">
        <v>14</v>
      </c>
      <c r="W489" s="81">
        <v>33</v>
      </c>
      <c r="X489" s="81">
        <v>257</v>
      </c>
      <c r="Y489" s="81">
        <v>136</v>
      </c>
      <c r="Z489" s="81">
        <v>128</v>
      </c>
      <c r="AA489" s="81">
        <v>150</v>
      </c>
      <c r="AB489" s="81">
        <v>345</v>
      </c>
      <c r="AC489" s="81">
        <v>0</v>
      </c>
      <c r="AD489" s="81">
        <v>7.4988969999999988E-2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2375</v>
      </c>
      <c r="B490" s="80">
        <v>449</v>
      </c>
      <c r="C490" s="80">
        <v>7</v>
      </c>
      <c r="D490" s="80">
        <v>27</v>
      </c>
      <c r="E490" s="80">
        <v>2010</v>
      </c>
      <c r="F490" s="80" t="s">
        <v>86</v>
      </c>
      <c r="G490" s="80" t="s">
        <v>2368</v>
      </c>
      <c r="H490" s="80" t="s">
        <v>2369</v>
      </c>
      <c r="I490" s="177"/>
      <c r="J490" s="81">
        <v>0</v>
      </c>
      <c r="K490" s="81">
        <v>4.4903272353477408E-2</v>
      </c>
      <c r="L490" s="81">
        <v>1.3019892115678846</v>
      </c>
      <c r="M490" s="81">
        <v>1.1740942760324713</v>
      </c>
      <c r="N490" s="81">
        <v>0.62406364844940532</v>
      </c>
      <c r="O490" s="81">
        <v>0.26187623763788631</v>
      </c>
      <c r="P490" s="81">
        <v>0.74397449221206846</v>
      </c>
      <c r="Q490" s="81">
        <v>2.123360447959554E-2</v>
      </c>
      <c r="R490" s="81">
        <v>0</v>
      </c>
      <c r="S490" s="81">
        <v>6.5673570000000001E-2</v>
      </c>
      <c r="T490" s="82"/>
      <c r="U490" s="81">
        <v>0</v>
      </c>
      <c r="V490" s="81">
        <v>14</v>
      </c>
      <c r="W490" s="81">
        <v>33</v>
      </c>
      <c r="X490" s="81">
        <v>257</v>
      </c>
      <c r="Y490" s="81">
        <v>139</v>
      </c>
      <c r="Z490" s="81">
        <v>133</v>
      </c>
      <c r="AA490" s="81">
        <v>146</v>
      </c>
      <c r="AB490" s="81">
        <v>349</v>
      </c>
      <c r="AC490" s="81">
        <v>0</v>
      </c>
      <c r="AD490" s="81">
        <v>6.5673570000000001E-2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2376</v>
      </c>
      <c r="B491" s="80">
        <v>450</v>
      </c>
      <c r="C491" s="80">
        <v>8</v>
      </c>
      <c r="D491" s="80">
        <v>27</v>
      </c>
      <c r="E491" s="80">
        <v>2011</v>
      </c>
      <c r="F491" s="80" t="s">
        <v>87</v>
      </c>
      <c r="G491" s="80" t="s">
        <v>2368</v>
      </c>
      <c r="H491" s="80" t="s">
        <v>2369</v>
      </c>
      <c r="I491" s="177"/>
      <c r="J491" s="81">
        <v>0</v>
      </c>
      <c r="K491" s="81">
        <v>5.9000884092540916E-2</v>
      </c>
      <c r="L491" s="81">
        <v>1.3150732141862231</v>
      </c>
      <c r="M491" s="81">
        <v>1.3705419338984006</v>
      </c>
      <c r="N491" s="81">
        <v>0.65204419051831919</v>
      </c>
      <c r="O491" s="81">
        <v>0.26401645618366049</v>
      </c>
      <c r="P491" s="81">
        <v>0.74721708000502263</v>
      </c>
      <c r="Q491" s="81">
        <v>2.3509735783316155E-2</v>
      </c>
      <c r="R491" s="81">
        <v>0</v>
      </c>
      <c r="S491" s="81">
        <v>6.5673570000000001E-2</v>
      </c>
      <c r="T491" s="82"/>
      <c r="U491" s="81">
        <v>0</v>
      </c>
      <c r="V491" s="81">
        <v>14</v>
      </c>
      <c r="W491" s="81">
        <v>33</v>
      </c>
      <c r="X491" s="81">
        <v>257</v>
      </c>
      <c r="Y491" s="81">
        <v>134</v>
      </c>
      <c r="Z491" s="81">
        <v>137</v>
      </c>
      <c r="AA491" s="81">
        <v>151</v>
      </c>
      <c r="AB491" s="81">
        <v>335</v>
      </c>
      <c r="AC491" s="81">
        <v>0</v>
      </c>
      <c r="AD491" s="81">
        <v>6.5673570000000001E-2</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2377</v>
      </c>
      <c r="B492" s="80">
        <v>451</v>
      </c>
      <c r="C492" s="80">
        <v>9</v>
      </c>
      <c r="D492" s="80">
        <v>27</v>
      </c>
      <c r="E492" s="80">
        <v>2012</v>
      </c>
      <c r="F492" s="80" t="s">
        <v>88</v>
      </c>
      <c r="G492" s="80" t="s">
        <v>2368</v>
      </c>
      <c r="H492" s="80" t="s">
        <v>2369</v>
      </c>
      <c r="I492" s="177"/>
      <c r="J492" s="81">
        <v>0</v>
      </c>
      <c r="K492" s="81">
        <v>5.9362462840582317E-2</v>
      </c>
      <c r="L492" s="81">
        <v>1.4357856221540726</v>
      </c>
      <c r="M492" s="81">
        <v>1.4441737328882729</v>
      </c>
      <c r="N492" s="81">
        <v>0.76187108490007405</v>
      </c>
      <c r="O492" s="81">
        <v>0.24855512259654322</v>
      </c>
      <c r="P492" s="81">
        <v>0.62705315611121026</v>
      </c>
      <c r="Q492" s="81">
        <v>2.5390271875775784E-2</v>
      </c>
      <c r="R492" s="81">
        <v>0</v>
      </c>
      <c r="S492" s="81">
        <v>0.10479825</v>
      </c>
      <c r="T492" s="82"/>
      <c r="U492" s="81">
        <v>0</v>
      </c>
      <c r="V492" s="81">
        <v>14</v>
      </c>
      <c r="W492" s="81">
        <v>33</v>
      </c>
      <c r="X492" s="81">
        <v>257</v>
      </c>
      <c r="Y492" s="81">
        <v>138</v>
      </c>
      <c r="Z492" s="81">
        <v>130</v>
      </c>
      <c r="AA492" s="81">
        <v>126</v>
      </c>
      <c r="AB492" s="81">
        <v>333</v>
      </c>
      <c r="AC492" s="81">
        <v>0</v>
      </c>
      <c r="AD492" s="81">
        <v>0.10479825</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2378</v>
      </c>
      <c r="B493" s="80">
        <v>452</v>
      </c>
      <c r="C493" s="80">
        <v>10</v>
      </c>
      <c r="D493" s="80">
        <v>27</v>
      </c>
      <c r="E493" s="80">
        <v>2013</v>
      </c>
      <c r="F493" s="80" t="s">
        <v>89</v>
      </c>
      <c r="G493" s="80" t="s">
        <v>2368</v>
      </c>
      <c r="H493" s="80" t="s">
        <v>2369</v>
      </c>
      <c r="I493" s="177"/>
      <c r="J493" s="81">
        <v>0</v>
      </c>
      <c r="K493" s="81">
        <v>5.1132709664258001E-2</v>
      </c>
      <c r="L493" s="81">
        <v>1.4110198506466558</v>
      </c>
      <c r="M493" s="81">
        <v>1.4373607180907895</v>
      </c>
      <c r="N493" s="81">
        <v>0.82942036323523483</v>
      </c>
      <c r="O493" s="81">
        <v>0.2470831277541515</v>
      </c>
      <c r="P493" s="81">
        <v>0.74930455352288916</v>
      </c>
      <c r="Q493" s="81">
        <v>2.668789439263709E-2</v>
      </c>
      <c r="R493" s="81">
        <v>0</v>
      </c>
      <c r="S493" s="81">
        <v>6.3344719999999993E-2</v>
      </c>
      <c r="T493" s="82"/>
      <c r="U493" s="81">
        <v>0</v>
      </c>
      <c r="V493" s="81">
        <v>14</v>
      </c>
      <c r="W493" s="81">
        <v>33</v>
      </c>
      <c r="X493" s="81">
        <v>257</v>
      </c>
      <c r="Y493" s="81">
        <v>150</v>
      </c>
      <c r="Z493" s="81">
        <v>135</v>
      </c>
      <c r="AA493" s="81">
        <v>150</v>
      </c>
      <c r="AB493" s="81">
        <v>345</v>
      </c>
      <c r="AC493" s="81">
        <v>0</v>
      </c>
      <c r="AD493" s="81">
        <v>6.3344719999999993E-2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2379</v>
      </c>
      <c r="B494" s="80">
        <v>453</v>
      </c>
      <c r="C494" s="80">
        <v>11</v>
      </c>
      <c r="D494" s="80">
        <v>27</v>
      </c>
      <c r="E494" s="80">
        <v>2014</v>
      </c>
      <c r="F494" s="80" t="s">
        <v>90</v>
      </c>
      <c r="G494" s="80" t="s">
        <v>2368</v>
      </c>
      <c r="H494" s="80" t="s">
        <v>2369</v>
      </c>
      <c r="I494" s="177"/>
      <c r="J494" s="81">
        <v>0</v>
      </c>
      <c r="K494" s="81">
        <v>1.9763919530192652E-2</v>
      </c>
      <c r="L494" s="81">
        <v>0.75199302711357363</v>
      </c>
      <c r="M494" s="81">
        <v>1.2828911967849519</v>
      </c>
      <c r="N494" s="81">
        <v>0.73969915750473159</v>
      </c>
      <c r="O494" s="81">
        <v>0.24502644386035957</v>
      </c>
      <c r="P494" s="81">
        <v>0.76826578510037213</v>
      </c>
      <c r="Q494" s="81">
        <v>2.6570686903028516E-2</v>
      </c>
      <c r="R494" s="81">
        <v>0</v>
      </c>
      <c r="S494" s="81">
        <v>8.430436999999999E-2</v>
      </c>
      <c r="T494" s="82"/>
      <c r="U494" s="81">
        <v>0</v>
      </c>
      <c r="V494" s="81">
        <v>5</v>
      </c>
      <c r="W494" s="81">
        <v>24</v>
      </c>
      <c r="X494" s="81">
        <v>237</v>
      </c>
      <c r="Y494" s="81">
        <v>154</v>
      </c>
      <c r="Z494" s="81">
        <v>141</v>
      </c>
      <c r="AA494" s="81">
        <v>153</v>
      </c>
      <c r="AB494" s="81">
        <v>358</v>
      </c>
      <c r="AC494" s="81">
        <v>0</v>
      </c>
      <c r="AD494" s="81">
        <v>8.430436999999999E-2</v>
      </c>
      <c r="AE494" s="82"/>
      <c r="AF494" s="81">
        <v>0</v>
      </c>
      <c r="AG494" s="81">
        <v>13987.315169980369</v>
      </c>
      <c r="AH494" s="81">
        <v>186721.62448995269</v>
      </c>
      <c r="AI494" s="81">
        <v>1405603.324647204</v>
      </c>
      <c r="AJ494" s="81">
        <v>865443.6580766351</v>
      </c>
      <c r="AK494" s="81">
        <v>0</v>
      </c>
      <c r="AL494" s="81">
        <v>0</v>
      </c>
      <c r="AM494" s="81">
        <v>49148.050329041624</v>
      </c>
      <c r="AN494" s="81">
        <v>0</v>
      </c>
      <c r="AO494" s="81">
        <v>0</v>
      </c>
      <c r="AP494" s="82"/>
      <c r="AQ494" s="81">
        <v>0</v>
      </c>
      <c r="AR494" s="81">
        <v>0</v>
      </c>
      <c r="AS494" s="81">
        <v>0</v>
      </c>
      <c r="AT494" s="81">
        <v>0</v>
      </c>
      <c r="AU494" s="81">
        <v>0</v>
      </c>
      <c r="AV494" s="81">
        <v>0</v>
      </c>
      <c r="AW494" s="81" t="s">
        <v>564</v>
      </c>
      <c r="AX494" s="82"/>
      <c r="AY494" s="81">
        <v>0</v>
      </c>
      <c r="AZ494" s="81">
        <v>0</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2380</v>
      </c>
      <c r="B495" s="80">
        <v>454</v>
      </c>
      <c r="C495" s="80">
        <v>12</v>
      </c>
      <c r="D495" s="80">
        <v>27</v>
      </c>
      <c r="E495" s="80">
        <v>2015</v>
      </c>
      <c r="F495" s="80" t="s">
        <v>91</v>
      </c>
      <c r="G495" s="80" t="s">
        <v>2368</v>
      </c>
      <c r="H495" s="80" t="s">
        <v>2369</v>
      </c>
      <c r="I495" s="177"/>
      <c r="J495" s="81">
        <v>0</v>
      </c>
      <c r="K495" s="81">
        <v>1.9979946515211105E-2</v>
      </c>
      <c r="L495" s="81">
        <v>0.79895021601863714</v>
      </c>
      <c r="M495" s="81">
        <v>1.0728056154007297</v>
      </c>
      <c r="N495" s="81">
        <v>0.71342693367704779</v>
      </c>
      <c r="O495" s="81">
        <v>0.23924581528115718</v>
      </c>
      <c r="P495" s="81">
        <v>0.72866790247970281</v>
      </c>
      <c r="Q495" s="81">
        <v>2.6374670895251442E-2</v>
      </c>
      <c r="R495" s="81">
        <v>0</v>
      </c>
      <c r="S495" s="81">
        <v>9.7811699999999988E-2</v>
      </c>
      <c r="T495" s="82"/>
      <c r="U495" s="81">
        <v>0</v>
      </c>
      <c r="V495" s="81">
        <v>5</v>
      </c>
      <c r="W495" s="81">
        <v>24</v>
      </c>
      <c r="X495" s="81">
        <v>237</v>
      </c>
      <c r="Y495" s="81">
        <v>159</v>
      </c>
      <c r="Z495" s="81">
        <v>139</v>
      </c>
      <c r="AA495" s="81">
        <v>145</v>
      </c>
      <c r="AB495" s="81">
        <v>363</v>
      </c>
      <c r="AC495" s="81">
        <v>0</v>
      </c>
      <c r="AD495" s="81">
        <v>9.7811699999999988E-2</v>
      </c>
      <c r="AE495" s="82"/>
      <c r="AF495" s="81">
        <v>0</v>
      </c>
      <c r="AG495" s="81">
        <v>13462.38958753599</v>
      </c>
      <c r="AH495" s="81">
        <v>162470.22495029913</v>
      </c>
      <c r="AI495" s="81">
        <v>1427559.0467577016</v>
      </c>
      <c r="AJ495" s="81">
        <v>850572.22902442422</v>
      </c>
      <c r="AK495" s="81">
        <v>0</v>
      </c>
      <c r="AL495" s="81">
        <v>0</v>
      </c>
      <c r="AM495" s="81">
        <v>49747.627272270882</v>
      </c>
      <c r="AN495" s="81">
        <v>0</v>
      </c>
      <c r="AO495" s="81">
        <v>0</v>
      </c>
      <c r="AP495" s="82"/>
      <c r="AQ495" s="81">
        <v>0</v>
      </c>
      <c r="AR495" s="81">
        <v>0</v>
      </c>
      <c r="AS495" s="81">
        <v>0</v>
      </c>
      <c r="AT495" s="81">
        <v>0</v>
      </c>
      <c r="AU495" s="81">
        <v>0</v>
      </c>
      <c r="AV495" s="81">
        <v>0</v>
      </c>
      <c r="AW495" s="81" t="s">
        <v>564</v>
      </c>
      <c r="AX495" s="82"/>
      <c r="AY495" s="81">
        <v>0</v>
      </c>
      <c r="AZ495" s="81">
        <v>0</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2381</v>
      </c>
      <c r="B496" s="80">
        <v>455</v>
      </c>
      <c r="C496" s="80">
        <v>13</v>
      </c>
      <c r="D496" s="80">
        <v>27</v>
      </c>
      <c r="E496" s="80">
        <v>2016</v>
      </c>
      <c r="F496" s="80" t="s">
        <v>92</v>
      </c>
      <c r="G496" s="80" t="s">
        <v>2368</v>
      </c>
      <c r="H496" s="80" t="s">
        <v>2369</v>
      </c>
      <c r="I496" s="177"/>
      <c r="J496" s="81">
        <v>0</v>
      </c>
      <c r="K496" s="81">
        <v>1.7039661609014139E-2</v>
      </c>
      <c r="L496" s="81">
        <v>1.0282796384124329</v>
      </c>
      <c r="M496" s="81">
        <v>1.0433816272008878</v>
      </c>
      <c r="N496" s="81">
        <v>0.668460007609323</v>
      </c>
      <c r="O496" s="81">
        <v>0.23464025475429595</v>
      </c>
      <c r="P496" s="81">
        <v>0.73366701204316842</v>
      </c>
      <c r="Q496" s="81">
        <v>2.4933105831511045E-2</v>
      </c>
      <c r="R496" s="81">
        <v>0</v>
      </c>
      <c r="S496" s="81">
        <v>6.1481639999999997E-2</v>
      </c>
      <c r="T496" s="82"/>
      <c r="U496" s="81">
        <v>0</v>
      </c>
      <c r="V496" s="81">
        <v>5</v>
      </c>
      <c r="W496" s="81">
        <v>24</v>
      </c>
      <c r="X496" s="81">
        <v>237</v>
      </c>
      <c r="Y496" s="81">
        <v>159</v>
      </c>
      <c r="Z496" s="81">
        <v>138</v>
      </c>
      <c r="AA496" s="81">
        <v>151</v>
      </c>
      <c r="AB496" s="81">
        <v>353</v>
      </c>
      <c r="AC496" s="81">
        <v>0</v>
      </c>
      <c r="AD496" s="81">
        <v>6.1481639999999997E-2</v>
      </c>
      <c r="AE496" s="82"/>
      <c r="AF496" s="81">
        <v>0</v>
      </c>
      <c r="AG496" s="81">
        <v>10981.640223038041</v>
      </c>
      <c r="AH496" s="81">
        <v>161959.22555677671</v>
      </c>
      <c r="AI496" s="81">
        <v>1462880.9446145031</v>
      </c>
      <c r="AJ496" s="81">
        <v>786854.01680456719</v>
      </c>
      <c r="AK496" s="81">
        <v>0</v>
      </c>
      <c r="AL496" s="81">
        <v>0</v>
      </c>
      <c r="AM496" s="81">
        <v>48414.753534452357</v>
      </c>
      <c r="AN496" s="81">
        <v>0</v>
      </c>
      <c r="AO496" s="81">
        <v>0</v>
      </c>
      <c r="AP496" s="82"/>
      <c r="AQ496" s="81">
        <v>0</v>
      </c>
      <c r="AR496" s="81">
        <v>0</v>
      </c>
      <c r="AS496" s="81">
        <v>0</v>
      </c>
      <c r="AT496" s="81">
        <v>0</v>
      </c>
      <c r="AU496" s="81">
        <v>0</v>
      </c>
      <c r="AV496" s="81">
        <v>0</v>
      </c>
      <c r="AW496" s="81" t="s">
        <v>564</v>
      </c>
      <c r="AX496" s="82"/>
      <c r="AY496" s="81">
        <v>0</v>
      </c>
      <c r="AZ496" s="81">
        <v>0</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2382</v>
      </c>
      <c r="B497" s="80">
        <v>456</v>
      </c>
      <c r="C497" s="80">
        <v>14</v>
      </c>
      <c r="D497" s="80">
        <v>27</v>
      </c>
      <c r="E497" s="80">
        <v>2017</v>
      </c>
      <c r="F497" s="80" t="s">
        <v>71</v>
      </c>
      <c r="G497" s="80" t="s">
        <v>2368</v>
      </c>
      <c r="H497" s="80" t="s">
        <v>2369</v>
      </c>
      <c r="I497" s="177"/>
      <c r="J497" s="81">
        <v>0</v>
      </c>
      <c r="K497" s="81">
        <v>1.7433231864619276E-2</v>
      </c>
      <c r="L497" s="81">
        <v>0.92635431322582384</v>
      </c>
      <c r="M497" s="81">
        <v>1.0053581454104448</v>
      </c>
      <c r="N497" s="81">
        <v>0.73967488306891527</v>
      </c>
      <c r="O497" s="81">
        <v>0.23081148488432346</v>
      </c>
      <c r="P497" s="81">
        <v>0.70005183151132522</v>
      </c>
      <c r="Q497" s="81">
        <v>2.4246733897234644E-2</v>
      </c>
      <c r="R497" s="81">
        <v>0</v>
      </c>
      <c r="S497" s="81">
        <v>8.6633219999999997E-2</v>
      </c>
      <c r="T497" s="82"/>
      <c r="U497" s="81">
        <v>0</v>
      </c>
      <c r="V497" s="81">
        <v>5</v>
      </c>
      <c r="W497" s="81">
        <v>24</v>
      </c>
      <c r="X497" s="81">
        <v>237</v>
      </c>
      <c r="Y497" s="81">
        <v>166</v>
      </c>
      <c r="Z497" s="81">
        <v>138</v>
      </c>
      <c r="AA497" s="81">
        <v>145</v>
      </c>
      <c r="AB497" s="81">
        <v>355</v>
      </c>
      <c r="AC497" s="81">
        <v>0</v>
      </c>
      <c r="AD497" s="81">
        <v>8.6633219999999997E-2</v>
      </c>
      <c r="AE497" s="82"/>
      <c r="AF497" s="81">
        <v>0</v>
      </c>
      <c r="AG497" s="81">
        <v>12501.882721305639</v>
      </c>
      <c r="AH497" s="81">
        <v>196102.99427563959</v>
      </c>
      <c r="AI497" s="81">
        <v>1503810.4802354591</v>
      </c>
      <c r="AJ497" s="81">
        <v>868859.27431888983</v>
      </c>
      <c r="AK497" s="81">
        <v>0</v>
      </c>
      <c r="AL497" s="81">
        <v>0</v>
      </c>
      <c r="AM497" s="81">
        <v>48765.243172277333</v>
      </c>
      <c r="AN497" s="81">
        <v>0</v>
      </c>
      <c r="AO497" s="81">
        <v>0</v>
      </c>
      <c r="AP497" s="82"/>
      <c r="AQ497" s="81">
        <v>0</v>
      </c>
      <c r="AR497" s="81">
        <v>0</v>
      </c>
      <c r="AS497" s="81">
        <v>0</v>
      </c>
      <c r="AT497" s="81">
        <v>0</v>
      </c>
      <c r="AU497" s="81">
        <v>0</v>
      </c>
      <c r="AV497" s="81">
        <v>0</v>
      </c>
      <c r="AW497" s="81" t="s">
        <v>564</v>
      </c>
      <c r="AX497" s="82"/>
      <c r="AY497" s="81">
        <v>0</v>
      </c>
      <c r="AZ497" s="81">
        <v>0</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2383</v>
      </c>
      <c r="B498" s="80">
        <v>457</v>
      </c>
      <c r="C498" s="80">
        <v>15</v>
      </c>
      <c r="D498" s="80">
        <v>27</v>
      </c>
      <c r="E498" s="80">
        <v>2018</v>
      </c>
      <c r="F498" s="80" t="s">
        <v>93</v>
      </c>
      <c r="G498" s="80" t="s">
        <v>2368</v>
      </c>
      <c r="H498" s="80" t="s">
        <v>2369</v>
      </c>
      <c r="I498" s="177"/>
      <c r="J498" s="81">
        <v>0</v>
      </c>
      <c r="K498" s="81">
        <v>1.5963279979774918E-2</v>
      </c>
      <c r="L498" s="81">
        <v>0.863127859238629</v>
      </c>
      <c r="M498" s="81">
        <v>0.98103271230251621</v>
      </c>
      <c r="N498" s="81">
        <v>0.68045053789630794</v>
      </c>
      <c r="O498" s="81">
        <v>0.22975728778471699</v>
      </c>
      <c r="P498" s="81">
        <v>0.71698277526034215</v>
      </c>
      <c r="Q498" s="81">
        <v>2.2246227165557526E-2</v>
      </c>
      <c r="R498" s="81">
        <v>0</v>
      </c>
      <c r="S498" s="81">
        <v>8.2441290000000014E-2</v>
      </c>
      <c r="T498" s="82"/>
      <c r="U498" s="81">
        <v>0</v>
      </c>
      <c r="V498" s="81">
        <v>5</v>
      </c>
      <c r="W498" s="81">
        <v>24</v>
      </c>
      <c r="X498" s="81">
        <v>237</v>
      </c>
      <c r="Y498" s="81">
        <v>163</v>
      </c>
      <c r="Z498" s="81">
        <v>140</v>
      </c>
      <c r="AA498" s="81">
        <v>150</v>
      </c>
      <c r="AB498" s="81">
        <v>351</v>
      </c>
      <c r="AC498" s="81">
        <v>0</v>
      </c>
      <c r="AD498" s="81">
        <v>8.2441290000000014E-2</v>
      </c>
      <c r="AE498" s="82"/>
      <c r="AF498" s="81">
        <v>0</v>
      </c>
      <c r="AG498" s="81">
        <v>10963.33759599989</v>
      </c>
      <c r="AH498" s="81">
        <v>185433.90842055969</v>
      </c>
      <c r="AI498" s="81">
        <v>1421930.2699933499</v>
      </c>
      <c r="AJ498" s="81">
        <v>868604.42567442078</v>
      </c>
      <c r="AK498" s="81">
        <v>0</v>
      </c>
      <c r="AL498" s="81">
        <v>0</v>
      </c>
      <c r="AM498" s="81">
        <v>48315.539859788747</v>
      </c>
      <c r="AN498" s="81">
        <v>0</v>
      </c>
      <c r="AO498" s="81">
        <v>0</v>
      </c>
      <c r="AP498" s="82"/>
      <c r="AQ498" s="81">
        <v>0</v>
      </c>
      <c r="AR498" s="81">
        <v>0</v>
      </c>
      <c r="AS498" s="81">
        <v>0</v>
      </c>
      <c r="AT498" s="81">
        <v>0</v>
      </c>
      <c r="AU498" s="81">
        <v>0</v>
      </c>
      <c r="AV498" s="81">
        <v>0</v>
      </c>
      <c r="AW498" s="81" t="s">
        <v>564</v>
      </c>
      <c r="AX498" s="82"/>
      <c r="AY498" s="81">
        <v>0</v>
      </c>
      <c r="AZ498" s="81">
        <v>0</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2384</v>
      </c>
      <c r="B499" s="80">
        <v>458</v>
      </c>
      <c r="C499" s="80">
        <v>16</v>
      </c>
      <c r="D499" s="80">
        <v>27</v>
      </c>
      <c r="E499" s="80">
        <v>2019</v>
      </c>
      <c r="F499" s="80" t="s">
        <v>73</v>
      </c>
      <c r="G499" s="80" t="s">
        <v>2368</v>
      </c>
      <c r="H499" s="80" t="s">
        <v>2369</v>
      </c>
      <c r="I499" s="177"/>
      <c r="J499" s="81">
        <v>0</v>
      </c>
      <c r="K499" s="81">
        <v>1.7981133171238527E-2</v>
      </c>
      <c r="L499" s="81">
        <v>0.87124492887592853</v>
      </c>
      <c r="M499" s="81">
        <v>0.99531192798829926</v>
      </c>
      <c r="N499" s="81">
        <v>0.65953803985747839</v>
      </c>
      <c r="O499" s="81">
        <v>0.23479858001724713</v>
      </c>
      <c r="P499" s="81">
        <v>0.68867795368425755</v>
      </c>
      <c r="Q499" s="81">
        <v>2.0980988573069161E-2</v>
      </c>
      <c r="R499" s="81">
        <v>0</v>
      </c>
      <c r="S499" s="81">
        <v>2.1891189999999998E-2</v>
      </c>
      <c r="T499" s="82"/>
      <c r="U499" s="81">
        <v>0</v>
      </c>
      <c r="V499" s="81">
        <v>5</v>
      </c>
      <c r="W499" s="81">
        <v>24</v>
      </c>
      <c r="X499" s="81">
        <v>237</v>
      </c>
      <c r="Y499" s="81">
        <v>164</v>
      </c>
      <c r="Z499" s="81">
        <v>147</v>
      </c>
      <c r="AA499" s="81">
        <v>143</v>
      </c>
      <c r="AB499" s="81">
        <v>340</v>
      </c>
      <c r="AC499" s="81">
        <v>0</v>
      </c>
      <c r="AD499" s="81">
        <v>2.1891190000000001E-2</v>
      </c>
      <c r="AE499" s="82"/>
      <c r="AF499" s="81">
        <v>0</v>
      </c>
      <c r="AG499" s="81">
        <v>10683.219855537291</v>
      </c>
      <c r="AH499" s="81">
        <v>196118.4222250155</v>
      </c>
      <c r="AI499" s="81">
        <v>1468472.4840961529</v>
      </c>
      <c r="AJ499" s="81">
        <v>809892.09785648459</v>
      </c>
      <c r="AK499" s="81">
        <v>0</v>
      </c>
      <c r="AL499" s="81">
        <v>0</v>
      </c>
      <c r="AM499" s="81">
        <v>46305.440481370359</v>
      </c>
      <c r="AN499" s="81">
        <v>0</v>
      </c>
      <c r="AO499" s="81">
        <v>0</v>
      </c>
      <c r="AP499" s="82"/>
      <c r="AQ499" s="81">
        <v>0</v>
      </c>
      <c r="AR499" s="81">
        <v>0</v>
      </c>
      <c r="AS499" s="81">
        <v>0</v>
      </c>
      <c r="AT499" s="81">
        <v>0</v>
      </c>
      <c r="AU499" s="81">
        <v>0</v>
      </c>
      <c r="AV499" s="81">
        <v>0</v>
      </c>
      <c r="AW499" s="81" t="s">
        <v>564</v>
      </c>
      <c r="AX499" s="82"/>
      <c r="AY499" s="81">
        <v>0</v>
      </c>
      <c r="AZ499" s="81">
        <v>0</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2385</v>
      </c>
      <c r="B500" s="80">
        <v>459</v>
      </c>
      <c r="C500" s="80">
        <v>17</v>
      </c>
      <c r="D500" s="80">
        <v>27</v>
      </c>
      <c r="E500" s="80">
        <v>2020</v>
      </c>
      <c r="F500" s="80" t="s">
        <v>218</v>
      </c>
      <c r="G500" s="80" t="s">
        <v>2368</v>
      </c>
      <c r="H500" s="80" t="s">
        <v>2369</v>
      </c>
      <c r="I500" s="177"/>
      <c r="J500" s="81">
        <v>0</v>
      </c>
      <c r="K500" s="81">
        <v>1.987527383433401E-2</v>
      </c>
      <c r="L500" s="81">
        <v>0.480938966198933</v>
      </c>
      <c r="M500" s="81">
        <v>0.80194467011440973</v>
      </c>
      <c r="N500" s="81">
        <v>0.63883974409143207</v>
      </c>
      <c r="O500" s="81">
        <v>0.21411338373362318</v>
      </c>
      <c r="P500" s="81">
        <v>0.62056204381605895</v>
      </c>
      <c r="Q500" s="81">
        <v>2.0283330841956129E-2</v>
      </c>
      <c r="R500" s="81">
        <v>0</v>
      </c>
      <c r="S500" s="81">
        <v>0</v>
      </c>
      <c r="T500" s="82"/>
      <c r="U500" s="81">
        <v>0</v>
      </c>
      <c r="V500" s="81">
        <v>5</v>
      </c>
      <c r="W500" s="81">
        <v>14</v>
      </c>
      <c r="X500" s="81">
        <v>216</v>
      </c>
      <c r="Y500" s="81">
        <v>170</v>
      </c>
      <c r="Z500" s="81">
        <v>153</v>
      </c>
      <c r="AA500" s="81">
        <v>140</v>
      </c>
      <c r="AB500" s="81">
        <v>344</v>
      </c>
      <c r="AC500" s="81">
        <v>0</v>
      </c>
      <c r="AD500" s="81">
        <v>0</v>
      </c>
      <c r="AE500" s="82"/>
      <c r="AF500" s="81"/>
      <c r="AG500" s="81">
        <v>11286.65780185461</v>
      </c>
      <c r="AH500" s="81">
        <v>111133.33923387232</v>
      </c>
      <c r="AI500" s="81">
        <v>1256382.6379689479</v>
      </c>
      <c r="AJ500" s="81">
        <v>805061.70545085974</v>
      </c>
      <c r="AK500" s="81"/>
      <c r="AL500" s="81"/>
      <c r="AM500" s="81">
        <v>44895.821919713955</v>
      </c>
      <c r="AN500" s="81"/>
      <c r="AO500" s="81"/>
      <c r="AP500" s="82"/>
      <c r="AQ500" s="81">
        <v>0</v>
      </c>
      <c r="AR500" s="81">
        <v>0</v>
      </c>
      <c r="AS500" s="81">
        <v>0</v>
      </c>
      <c r="AT500" s="81">
        <v>0</v>
      </c>
      <c r="AU500" s="81">
        <v>0</v>
      </c>
      <c r="AV500" s="81">
        <v>0</v>
      </c>
      <c r="AW500" s="81">
        <v>0</v>
      </c>
      <c r="AX500" s="82"/>
      <c r="AY500" s="81">
        <v>0</v>
      </c>
      <c r="AZ500" s="81">
        <v>0</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2386</v>
      </c>
      <c r="B501" s="80">
        <v>459</v>
      </c>
      <c r="C501" s="80">
        <v>18</v>
      </c>
      <c r="D501" s="80">
        <v>27</v>
      </c>
      <c r="E501" s="80">
        <v>2021</v>
      </c>
      <c r="F501" s="80" t="s">
        <v>75</v>
      </c>
      <c r="G501" s="174" t="s">
        <v>2368</v>
      </c>
      <c r="H501" s="80" t="s">
        <v>2369</v>
      </c>
      <c r="I501" s="177"/>
      <c r="J501" s="81">
        <v>0</v>
      </c>
      <c r="K501" s="81">
        <v>1.6305716889002175E-2</v>
      </c>
      <c r="L501" s="81">
        <v>0.35031240243397227</v>
      </c>
      <c r="M501" s="81">
        <v>0.89114498190930314</v>
      </c>
      <c r="N501" s="81">
        <v>0.55390167442503602</v>
      </c>
      <c r="O501" s="81">
        <v>0.19978607157617048</v>
      </c>
      <c r="P501" s="81">
        <v>0.67724849485531169</v>
      </c>
      <c r="Q501" s="81">
        <v>2.0168722598258772E-2</v>
      </c>
      <c r="R501" s="81">
        <v>0</v>
      </c>
      <c r="S501" s="81">
        <v>2.1891190000000001E-2</v>
      </c>
      <c r="T501" s="82"/>
      <c r="U501" s="81"/>
      <c r="V501" s="81">
        <v>5</v>
      </c>
      <c r="W501" s="81">
        <v>14</v>
      </c>
      <c r="X501" s="81">
        <v>216</v>
      </c>
      <c r="Y501" s="81">
        <v>167</v>
      </c>
      <c r="Z501" s="81">
        <v>147</v>
      </c>
      <c r="AA501" s="81">
        <v>149</v>
      </c>
      <c r="AB501" s="81">
        <v>338</v>
      </c>
      <c r="AC501" s="81">
        <v>0</v>
      </c>
      <c r="AD501" s="81">
        <v>2.1891190000000001E-2</v>
      </c>
      <c r="AE501" s="82"/>
      <c r="AF501" s="81">
        <v>0</v>
      </c>
      <c r="AG501" s="81">
        <v>11291.150390470197</v>
      </c>
      <c r="AH501" s="81">
        <v>75791.812655403846</v>
      </c>
      <c r="AI501" s="81">
        <v>1376941.68175634</v>
      </c>
      <c r="AJ501" s="81">
        <v>652160.18596283381</v>
      </c>
      <c r="AK501" s="81">
        <v>0</v>
      </c>
      <c r="AL501" s="81">
        <v>0</v>
      </c>
      <c r="AM501" s="81">
        <v>44367.194079037385</v>
      </c>
      <c r="AN501" s="81">
        <v>0</v>
      </c>
      <c r="AO501" s="81">
        <v>0</v>
      </c>
      <c r="AP501" s="82"/>
      <c r="AQ501" s="81">
        <v>0</v>
      </c>
      <c r="AR501" s="81">
        <v>0</v>
      </c>
      <c r="AS501" s="81">
        <v>0</v>
      </c>
      <c r="AT501" s="81">
        <v>0</v>
      </c>
      <c r="AU501" s="81">
        <v>0</v>
      </c>
      <c r="AV501" s="81">
        <v>0</v>
      </c>
      <c r="AW501" s="81"/>
      <c r="AX501" s="82"/>
      <c r="AY501" s="81">
        <v>0</v>
      </c>
      <c r="AZ501" s="81">
        <v>0</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2387</v>
      </c>
      <c r="B502" s="80">
        <v>459</v>
      </c>
      <c r="C502" s="80">
        <v>19</v>
      </c>
      <c r="D502" s="80">
        <v>27</v>
      </c>
      <c r="E502" s="80">
        <v>2022</v>
      </c>
      <c r="F502" s="80" t="s">
        <v>568</v>
      </c>
      <c r="G502" s="174" t="s">
        <v>2368</v>
      </c>
      <c r="H502" s="80" t="s">
        <v>2369</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0</v>
      </c>
      <c r="AR502" s="81">
        <v>0</v>
      </c>
      <c r="AS502" s="81">
        <v>0</v>
      </c>
      <c r="AT502" s="81">
        <v>0</v>
      </c>
      <c r="AU502" s="81">
        <v>0</v>
      </c>
      <c r="AV502" s="81">
        <v>0</v>
      </c>
      <c r="AW502" s="81"/>
      <c r="AX502" s="82"/>
      <c r="AY502" s="81">
        <v>0</v>
      </c>
      <c r="AZ502" s="81">
        <v>0</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2388</v>
      </c>
      <c r="B503" s="80">
        <v>409</v>
      </c>
      <c r="C503" s="80">
        <v>1</v>
      </c>
      <c r="D503" s="80">
        <v>25</v>
      </c>
      <c r="E503" s="80">
        <v>1990</v>
      </c>
      <c r="F503" s="80" t="s">
        <v>562</v>
      </c>
      <c r="G503" s="80" t="s">
        <v>2389</v>
      </c>
      <c r="H503" s="80" t="s">
        <v>2390</v>
      </c>
      <c r="I503" s="177"/>
      <c r="J503" s="81">
        <v>0</v>
      </c>
      <c r="K503" s="81">
        <v>3.8543329639008028E-2</v>
      </c>
      <c r="L503" s="81">
        <v>0</v>
      </c>
      <c r="M503" s="81">
        <v>0.54425090305767176</v>
      </c>
      <c r="N503" s="81">
        <v>1.0483233638090521</v>
      </c>
      <c r="O503" s="81">
        <v>0.17261848150747747</v>
      </c>
      <c r="P503" s="81">
        <v>0.18121083094260038</v>
      </c>
      <c r="Q503" s="81">
        <v>3.4489972633157562E-2</v>
      </c>
      <c r="R503" s="81">
        <v>0</v>
      </c>
      <c r="S503" s="81">
        <v>3.5273369229988923E-2</v>
      </c>
      <c r="T503" s="82"/>
      <c r="U503" s="81">
        <v>0</v>
      </c>
      <c r="V503" s="81">
        <v>9</v>
      </c>
      <c r="W503" s="81">
        <v>0</v>
      </c>
      <c r="X503" s="81">
        <v>118</v>
      </c>
      <c r="Y503" s="81">
        <v>241</v>
      </c>
      <c r="Z503" s="81">
        <v>71</v>
      </c>
      <c r="AA503" s="81">
        <v>44</v>
      </c>
      <c r="AB503" s="81">
        <v>560</v>
      </c>
      <c r="AC503" s="81">
        <v>0</v>
      </c>
      <c r="AD503" s="81">
        <v>3.5273369229988923E-2</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2391</v>
      </c>
      <c r="B504" s="80">
        <v>410</v>
      </c>
      <c r="C504" s="80">
        <v>2</v>
      </c>
      <c r="D504" s="80">
        <v>25</v>
      </c>
      <c r="E504" s="80">
        <v>2005</v>
      </c>
      <c r="F504" s="80" t="s">
        <v>565</v>
      </c>
      <c r="G504" s="80" t="s">
        <v>2389</v>
      </c>
      <c r="H504" s="80" t="s">
        <v>2390</v>
      </c>
      <c r="I504" s="177"/>
      <c r="J504" s="81">
        <v>0</v>
      </c>
      <c r="K504" s="81">
        <v>0</v>
      </c>
      <c r="L504" s="81">
        <v>0</v>
      </c>
      <c r="M504" s="81">
        <v>0.52568348730703351</v>
      </c>
      <c r="N504" s="81">
        <v>1.1453038495300278</v>
      </c>
      <c r="O504" s="81">
        <v>0.19539208544869055</v>
      </c>
      <c r="P504" s="81">
        <v>0.55315298588376427</v>
      </c>
      <c r="Q504" s="81">
        <v>2.8161275783124298E-2</v>
      </c>
      <c r="R504" s="81">
        <v>0</v>
      </c>
      <c r="S504" s="81">
        <v>6.8002419999999994E-2</v>
      </c>
      <c r="T504" s="82"/>
      <c r="U504" s="81">
        <v>0</v>
      </c>
      <c r="V504" s="81">
        <v>0</v>
      </c>
      <c r="W504" s="81">
        <v>0</v>
      </c>
      <c r="X504" s="81">
        <v>49</v>
      </c>
      <c r="Y504" s="81">
        <v>231</v>
      </c>
      <c r="Z504" s="81">
        <v>93</v>
      </c>
      <c r="AA504" s="81">
        <v>110</v>
      </c>
      <c r="AB504" s="81">
        <v>478</v>
      </c>
      <c r="AC504" s="81">
        <v>0</v>
      </c>
      <c r="AD504" s="81">
        <v>6.8002419999999994E-2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2392</v>
      </c>
      <c r="B505" s="80">
        <v>411</v>
      </c>
      <c r="C505" s="80">
        <v>3</v>
      </c>
      <c r="D505" s="80">
        <v>25</v>
      </c>
      <c r="E505" s="80">
        <v>2006</v>
      </c>
      <c r="F505" s="80" t="s">
        <v>566</v>
      </c>
      <c r="G505" s="80" t="s">
        <v>2389</v>
      </c>
      <c r="H505" s="80" t="s">
        <v>2390</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2393</v>
      </c>
      <c r="B506" s="80">
        <v>412</v>
      </c>
      <c r="C506" s="80">
        <v>4</v>
      </c>
      <c r="D506" s="80">
        <v>25</v>
      </c>
      <c r="E506" s="80">
        <v>2007</v>
      </c>
      <c r="F506" s="80" t="s">
        <v>567</v>
      </c>
      <c r="G506" s="80" t="s">
        <v>2389</v>
      </c>
      <c r="H506" s="80" t="s">
        <v>2390</v>
      </c>
      <c r="I506" s="177"/>
      <c r="J506" s="81">
        <v>0</v>
      </c>
      <c r="K506" s="81">
        <v>0</v>
      </c>
      <c r="L506" s="81">
        <v>0</v>
      </c>
      <c r="M506" s="81">
        <v>0.87298185365323366</v>
      </c>
      <c r="N506" s="81">
        <v>0.98176549948385761</v>
      </c>
      <c r="O506" s="81">
        <v>0.15360012005797849</v>
      </c>
      <c r="P506" s="81">
        <v>0.51575664244916619</v>
      </c>
      <c r="Q506" s="81">
        <v>2.6934551378678732E-2</v>
      </c>
      <c r="R506" s="81">
        <v>0</v>
      </c>
      <c r="S506" s="81">
        <v>9.6414390000000003E-2</v>
      </c>
      <c r="T506" s="82"/>
      <c r="U506" s="81">
        <v>0</v>
      </c>
      <c r="V506" s="81">
        <v>0</v>
      </c>
      <c r="W506" s="81">
        <v>0</v>
      </c>
      <c r="X506" s="81">
        <v>113</v>
      </c>
      <c r="Y506" s="81">
        <v>223</v>
      </c>
      <c r="Z506" s="81">
        <v>76</v>
      </c>
      <c r="AA506" s="81">
        <v>101</v>
      </c>
      <c r="AB506" s="81">
        <v>433</v>
      </c>
      <c r="AC506" s="81">
        <v>0</v>
      </c>
      <c r="AD506" s="81">
        <v>9.6414390000000003E-2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2394</v>
      </c>
      <c r="B507" s="80">
        <v>413</v>
      </c>
      <c r="C507" s="80">
        <v>5</v>
      </c>
      <c r="D507" s="80">
        <v>25</v>
      </c>
      <c r="E507" s="80">
        <v>2008</v>
      </c>
      <c r="F507" s="80" t="s">
        <v>84</v>
      </c>
      <c r="G507" s="80" t="s">
        <v>2389</v>
      </c>
      <c r="H507" s="80" t="s">
        <v>2390</v>
      </c>
      <c r="I507" s="177"/>
      <c r="J507" s="81">
        <v>0</v>
      </c>
      <c r="K507" s="81">
        <v>0</v>
      </c>
      <c r="L507" s="81">
        <v>0</v>
      </c>
      <c r="M507" s="81">
        <v>0.97579259841972699</v>
      </c>
      <c r="N507" s="81">
        <v>1.0329463256569726</v>
      </c>
      <c r="O507" s="81">
        <v>0.14839182698488976</v>
      </c>
      <c r="P507" s="81">
        <v>0.49476613422767474</v>
      </c>
      <c r="Q507" s="81">
        <v>2.5948323687461198E-2</v>
      </c>
      <c r="R507" s="81">
        <v>0</v>
      </c>
      <c r="S507" s="81">
        <v>0</v>
      </c>
      <c r="T507" s="82"/>
      <c r="U507" s="81">
        <v>0</v>
      </c>
      <c r="V507" s="81">
        <v>0</v>
      </c>
      <c r="W507" s="81">
        <v>0</v>
      </c>
      <c r="X507" s="81">
        <v>113</v>
      </c>
      <c r="Y507" s="81">
        <v>222</v>
      </c>
      <c r="Z507" s="81">
        <v>76</v>
      </c>
      <c r="AA507" s="81">
        <v>97</v>
      </c>
      <c r="AB507" s="81">
        <v>424</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2395</v>
      </c>
      <c r="B508" s="80">
        <v>414</v>
      </c>
      <c r="C508" s="80">
        <v>6</v>
      </c>
      <c r="D508" s="80">
        <v>25</v>
      </c>
      <c r="E508" s="80">
        <v>2009</v>
      </c>
      <c r="F508" s="80" t="s">
        <v>85</v>
      </c>
      <c r="G508" s="80" t="s">
        <v>2389</v>
      </c>
      <c r="H508" s="80" t="s">
        <v>2390</v>
      </c>
      <c r="I508" s="177"/>
      <c r="J508" s="81">
        <v>0</v>
      </c>
      <c r="K508" s="81">
        <v>1.442757258339925E-2</v>
      </c>
      <c r="L508" s="81">
        <v>0</v>
      </c>
      <c r="M508" s="81">
        <v>0.74286976235124724</v>
      </c>
      <c r="N508" s="81">
        <v>0.9126094358500636</v>
      </c>
      <c r="O508" s="81">
        <v>0.16220779074709751</v>
      </c>
      <c r="P508" s="81">
        <v>0.4918772309595183</v>
      </c>
      <c r="Q508" s="81">
        <v>2.4426953198594871E-2</v>
      </c>
      <c r="R508" s="81">
        <v>0</v>
      </c>
      <c r="S508" s="81">
        <v>6.0084329999999991E-2</v>
      </c>
      <c r="T508" s="82"/>
      <c r="U508" s="81">
        <v>0</v>
      </c>
      <c r="V508" s="81">
        <v>5</v>
      </c>
      <c r="W508" s="81">
        <v>0</v>
      </c>
      <c r="X508" s="81">
        <v>96</v>
      </c>
      <c r="Y508" s="81">
        <v>220</v>
      </c>
      <c r="Z508" s="81">
        <v>82</v>
      </c>
      <c r="AA508" s="81">
        <v>99</v>
      </c>
      <c r="AB508" s="81">
        <v>419</v>
      </c>
      <c r="AC508" s="81">
        <v>0</v>
      </c>
      <c r="AD508" s="81">
        <v>6.0084329999999991E-2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2396</v>
      </c>
      <c r="B509" s="80">
        <v>415</v>
      </c>
      <c r="C509" s="80">
        <v>7</v>
      </c>
      <c r="D509" s="80">
        <v>25</v>
      </c>
      <c r="E509" s="80">
        <v>2010</v>
      </c>
      <c r="F509" s="80" t="s">
        <v>86</v>
      </c>
      <c r="G509" s="80" t="s">
        <v>2389</v>
      </c>
      <c r="H509" s="80" t="s">
        <v>2390</v>
      </c>
      <c r="I509" s="177"/>
      <c r="J509" s="81">
        <v>0</v>
      </c>
      <c r="K509" s="81">
        <v>1.5295874104907599E-2</v>
      </c>
      <c r="L509" s="81">
        <v>0</v>
      </c>
      <c r="M509" s="81">
        <v>0.7701476655974645</v>
      </c>
      <c r="N509" s="81">
        <v>0.98512588673766177</v>
      </c>
      <c r="O509" s="81">
        <v>0.15948853570427662</v>
      </c>
      <c r="P509" s="81">
        <v>0.48918870720793545</v>
      </c>
      <c r="Q509" s="81">
        <v>2.4823239620845216E-2</v>
      </c>
      <c r="R509" s="81">
        <v>0</v>
      </c>
      <c r="S509" s="81">
        <v>6.0084329999999991E-2</v>
      </c>
      <c r="T509" s="82"/>
      <c r="U509" s="81">
        <v>0</v>
      </c>
      <c r="V509" s="81">
        <v>5</v>
      </c>
      <c r="W509" s="81">
        <v>0</v>
      </c>
      <c r="X509" s="81">
        <v>96</v>
      </c>
      <c r="Y509" s="81">
        <v>225</v>
      </c>
      <c r="Z509" s="81">
        <v>81</v>
      </c>
      <c r="AA509" s="81">
        <v>96</v>
      </c>
      <c r="AB509" s="81">
        <v>408</v>
      </c>
      <c r="AC509" s="81">
        <v>0</v>
      </c>
      <c r="AD509" s="81">
        <v>6.0084329999999991E-2</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2397</v>
      </c>
      <c r="B510" s="80">
        <v>416</v>
      </c>
      <c r="C510" s="80">
        <v>8</v>
      </c>
      <c r="D510" s="80">
        <v>25</v>
      </c>
      <c r="E510" s="80">
        <v>2011</v>
      </c>
      <c r="F510" s="80" t="s">
        <v>87</v>
      </c>
      <c r="G510" s="80" t="s">
        <v>2389</v>
      </c>
      <c r="H510" s="80" t="s">
        <v>2390</v>
      </c>
      <c r="I510" s="177"/>
      <c r="J510" s="81">
        <v>0</v>
      </c>
      <c r="K510" s="81">
        <v>1.7281509506135214E-2</v>
      </c>
      <c r="L510" s="81">
        <v>0</v>
      </c>
      <c r="M510" s="81">
        <v>0.74967666743769901</v>
      </c>
      <c r="N510" s="81">
        <v>1.0022915974336231</v>
      </c>
      <c r="O510" s="81">
        <v>0.16380583047891345</v>
      </c>
      <c r="P510" s="81">
        <v>0.4602065459633583</v>
      </c>
      <c r="Q510" s="81">
        <v>2.8071326308437203E-2</v>
      </c>
      <c r="R510" s="81">
        <v>0</v>
      </c>
      <c r="S510" s="81">
        <v>6.0550099999999996E-2</v>
      </c>
      <c r="T510" s="82"/>
      <c r="U510" s="81">
        <v>0</v>
      </c>
      <c r="V510" s="81">
        <v>5</v>
      </c>
      <c r="W510" s="81">
        <v>0</v>
      </c>
      <c r="X510" s="81">
        <v>96</v>
      </c>
      <c r="Y510" s="81">
        <v>222</v>
      </c>
      <c r="Z510" s="81">
        <v>85</v>
      </c>
      <c r="AA510" s="81">
        <v>93</v>
      </c>
      <c r="AB510" s="81">
        <v>400</v>
      </c>
      <c r="AC510" s="81">
        <v>0</v>
      </c>
      <c r="AD510" s="81">
        <v>6.0550099999999996E-2</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2398</v>
      </c>
      <c r="B511" s="80">
        <v>417</v>
      </c>
      <c r="C511" s="80">
        <v>9</v>
      </c>
      <c r="D511" s="80">
        <v>25</v>
      </c>
      <c r="E511" s="80">
        <v>2012</v>
      </c>
      <c r="F511" s="80" t="s">
        <v>88</v>
      </c>
      <c r="G511" s="80" t="s">
        <v>2389</v>
      </c>
      <c r="H511" s="80" t="s">
        <v>2390</v>
      </c>
      <c r="I511" s="177"/>
      <c r="J511" s="81">
        <v>0</v>
      </c>
      <c r="K511" s="81">
        <v>1.5294639786489893E-2</v>
      </c>
      <c r="L511" s="81">
        <v>0</v>
      </c>
      <c r="M511" s="81">
        <v>0.777061831020608</v>
      </c>
      <c r="N511" s="81">
        <v>0.86847706274023384</v>
      </c>
      <c r="O511" s="81">
        <v>0.14339718611339031</v>
      </c>
      <c r="P511" s="81">
        <v>0.42798866210765146</v>
      </c>
      <c r="Q511" s="81">
        <v>3.0727566264077001E-2</v>
      </c>
      <c r="R511" s="81">
        <v>0</v>
      </c>
      <c r="S511" s="81">
        <v>6.0550099999999996E-2</v>
      </c>
      <c r="T511" s="82"/>
      <c r="U511" s="81">
        <v>0</v>
      </c>
      <c r="V511" s="81">
        <v>5</v>
      </c>
      <c r="W511" s="81">
        <v>0</v>
      </c>
      <c r="X511" s="81">
        <v>96</v>
      </c>
      <c r="Y511" s="81">
        <v>221</v>
      </c>
      <c r="Z511" s="81">
        <v>75</v>
      </c>
      <c r="AA511" s="81">
        <v>86</v>
      </c>
      <c r="AB511" s="81">
        <v>403</v>
      </c>
      <c r="AC511" s="81">
        <v>0</v>
      </c>
      <c r="AD511" s="81">
        <v>6.0550099999999996E-2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2399</v>
      </c>
      <c r="B512" s="80">
        <v>418</v>
      </c>
      <c r="C512" s="80">
        <v>10</v>
      </c>
      <c r="D512" s="80">
        <v>25</v>
      </c>
      <c r="E512" s="80">
        <v>2013</v>
      </c>
      <c r="F512" s="80" t="s">
        <v>89</v>
      </c>
      <c r="G512" s="80" t="s">
        <v>2389</v>
      </c>
      <c r="H512" s="80" t="s">
        <v>2390</v>
      </c>
      <c r="I512" s="177"/>
      <c r="J512" s="81">
        <v>0</v>
      </c>
      <c r="K512" s="81">
        <v>1.420961018385262E-2</v>
      </c>
      <c r="L512" s="81">
        <v>0</v>
      </c>
      <c r="M512" s="81">
        <v>0.80209025338809936</v>
      </c>
      <c r="N512" s="81">
        <v>0.88064868062528012</v>
      </c>
      <c r="O512" s="81">
        <v>0.15557085821557687</v>
      </c>
      <c r="P512" s="81">
        <v>0.4395920047334283</v>
      </c>
      <c r="Q512" s="81">
        <v>3.1174554899225354E-2</v>
      </c>
      <c r="R512" s="81">
        <v>0</v>
      </c>
      <c r="S512" s="81">
        <v>0</v>
      </c>
      <c r="T512" s="82"/>
      <c r="U512" s="81">
        <v>0</v>
      </c>
      <c r="V512" s="81">
        <v>5</v>
      </c>
      <c r="W512" s="81">
        <v>0</v>
      </c>
      <c r="X512" s="81">
        <v>96</v>
      </c>
      <c r="Y512" s="81">
        <v>224</v>
      </c>
      <c r="Z512" s="81">
        <v>85</v>
      </c>
      <c r="AA512" s="81">
        <v>88</v>
      </c>
      <c r="AB512" s="81">
        <v>403</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2400</v>
      </c>
      <c r="B513" s="80">
        <v>419</v>
      </c>
      <c r="C513" s="80">
        <v>11</v>
      </c>
      <c r="D513" s="80">
        <v>25</v>
      </c>
      <c r="E513" s="80">
        <v>2014</v>
      </c>
      <c r="F513" s="80" t="s">
        <v>90</v>
      </c>
      <c r="G513" s="80" t="s">
        <v>2389</v>
      </c>
      <c r="H513" s="80" t="s">
        <v>2390</v>
      </c>
      <c r="I513" s="177"/>
      <c r="J513" s="81">
        <v>0</v>
      </c>
      <c r="K513" s="81">
        <v>0</v>
      </c>
      <c r="L513" s="81">
        <v>0</v>
      </c>
      <c r="M513" s="81">
        <v>0.76773859396599253</v>
      </c>
      <c r="N513" s="81">
        <v>0.89874817880432334</v>
      </c>
      <c r="O513" s="81">
        <v>0.15987541017839063</v>
      </c>
      <c r="P513" s="81">
        <v>0.40170760005248213</v>
      </c>
      <c r="Q513" s="81">
        <v>3.0133237102317256E-2</v>
      </c>
      <c r="R513" s="81">
        <v>0</v>
      </c>
      <c r="S513" s="81">
        <v>0</v>
      </c>
      <c r="T513" s="82"/>
      <c r="U513" s="81">
        <v>0</v>
      </c>
      <c r="V513" s="81">
        <v>0</v>
      </c>
      <c r="W513" s="81">
        <v>0</v>
      </c>
      <c r="X513" s="81">
        <v>104</v>
      </c>
      <c r="Y513" s="81">
        <v>228</v>
      </c>
      <c r="Z513" s="81">
        <v>92</v>
      </c>
      <c r="AA513" s="81">
        <v>80</v>
      </c>
      <c r="AB513" s="81">
        <v>406</v>
      </c>
      <c r="AC513" s="81">
        <v>0</v>
      </c>
      <c r="AD513" s="81">
        <v>0</v>
      </c>
      <c r="AE513" s="82"/>
      <c r="AF513" s="81">
        <v>0</v>
      </c>
      <c r="AG513" s="81">
        <v>0</v>
      </c>
      <c r="AH513" s="81">
        <v>0</v>
      </c>
      <c r="AI513" s="81">
        <v>721829.09363308607</v>
      </c>
      <c r="AJ513" s="81">
        <v>937951.90762934508</v>
      </c>
      <c r="AK513" s="81">
        <v>0</v>
      </c>
      <c r="AL513" s="81">
        <v>0</v>
      </c>
      <c r="AM513" s="81">
        <v>55737.73305472319</v>
      </c>
      <c r="AN513" s="81">
        <v>0</v>
      </c>
      <c r="AO513" s="81">
        <v>0</v>
      </c>
      <c r="AP513" s="82"/>
      <c r="AQ513" s="81">
        <v>0</v>
      </c>
      <c r="AR513" s="81">
        <v>0</v>
      </c>
      <c r="AS513" s="81">
        <v>0</v>
      </c>
      <c r="AT513" s="81">
        <v>0</v>
      </c>
      <c r="AU513" s="81">
        <v>0</v>
      </c>
      <c r="AV513" s="81">
        <v>0</v>
      </c>
      <c r="AW513" s="81" t="s">
        <v>564</v>
      </c>
      <c r="AX513" s="82"/>
      <c r="AY513" s="81">
        <v>0</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2401</v>
      </c>
      <c r="B514" s="80">
        <v>420</v>
      </c>
      <c r="C514" s="80">
        <v>12</v>
      </c>
      <c r="D514" s="80">
        <v>25</v>
      </c>
      <c r="E514" s="80">
        <v>2015</v>
      </c>
      <c r="F514" s="80" t="s">
        <v>91</v>
      </c>
      <c r="G514" s="80" t="s">
        <v>2389</v>
      </c>
      <c r="H514" s="80" t="s">
        <v>2390</v>
      </c>
      <c r="I514" s="177"/>
      <c r="J514" s="81">
        <v>0</v>
      </c>
      <c r="K514" s="81">
        <v>0</v>
      </c>
      <c r="L514" s="81">
        <v>0</v>
      </c>
      <c r="M514" s="81">
        <v>0.69505781750982121</v>
      </c>
      <c r="N514" s="81">
        <v>0.82497048070201806</v>
      </c>
      <c r="O514" s="81">
        <v>0.16351332699071894</v>
      </c>
      <c r="P514" s="81">
        <v>0.40704896621279951</v>
      </c>
      <c r="Q514" s="81">
        <v>2.8263765780310774E-2</v>
      </c>
      <c r="R514" s="81">
        <v>0</v>
      </c>
      <c r="S514" s="81">
        <v>0</v>
      </c>
      <c r="T514" s="82"/>
      <c r="U514" s="81">
        <v>0</v>
      </c>
      <c r="V514" s="81">
        <v>0</v>
      </c>
      <c r="W514" s="81">
        <v>0</v>
      </c>
      <c r="X514" s="81">
        <v>104</v>
      </c>
      <c r="Y514" s="81">
        <v>221</v>
      </c>
      <c r="Z514" s="81">
        <v>95</v>
      </c>
      <c r="AA514" s="81">
        <v>81</v>
      </c>
      <c r="AB514" s="81">
        <v>389</v>
      </c>
      <c r="AC514" s="81">
        <v>0</v>
      </c>
      <c r="AD514" s="81">
        <v>0</v>
      </c>
      <c r="AE514" s="82"/>
      <c r="AF514" s="81">
        <v>0</v>
      </c>
      <c r="AG514" s="81">
        <v>0</v>
      </c>
      <c r="AH514" s="81">
        <v>0</v>
      </c>
      <c r="AI514" s="81">
        <v>700528.25658322696</v>
      </c>
      <c r="AJ514" s="81">
        <v>855825.2565218698</v>
      </c>
      <c r="AK514" s="81">
        <v>0</v>
      </c>
      <c r="AL514" s="81">
        <v>0</v>
      </c>
      <c r="AM514" s="81">
        <v>53310.818206372933</v>
      </c>
      <c r="AN514" s="81">
        <v>0</v>
      </c>
      <c r="AO514" s="81">
        <v>0</v>
      </c>
      <c r="AP514" s="82"/>
      <c r="AQ514" s="81">
        <v>0</v>
      </c>
      <c r="AR514" s="81">
        <v>0</v>
      </c>
      <c r="AS514" s="81">
        <v>0</v>
      </c>
      <c r="AT514" s="81">
        <v>0</v>
      </c>
      <c r="AU514" s="81">
        <v>0</v>
      </c>
      <c r="AV514" s="81">
        <v>0</v>
      </c>
      <c r="AW514" s="81" t="s">
        <v>564</v>
      </c>
      <c r="AX514" s="82"/>
      <c r="AY514" s="81">
        <v>0</v>
      </c>
      <c r="AZ514" s="81">
        <v>0</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2402</v>
      </c>
      <c r="B515" s="80">
        <v>421</v>
      </c>
      <c r="C515" s="80">
        <v>13</v>
      </c>
      <c r="D515" s="80">
        <v>25</v>
      </c>
      <c r="E515" s="80">
        <v>2016</v>
      </c>
      <c r="F515" s="80" t="s">
        <v>92</v>
      </c>
      <c r="G515" s="80" t="s">
        <v>2389</v>
      </c>
      <c r="H515" s="80" t="s">
        <v>2390</v>
      </c>
      <c r="I515" s="177"/>
      <c r="J515" s="81">
        <v>0</v>
      </c>
      <c r="K515" s="81">
        <v>0</v>
      </c>
      <c r="L515" s="81">
        <v>0</v>
      </c>
      <c r="M515" s="81">
        <v>0.72038021875277436</v>
      </c>
      <c r="N515" s="81">
        <v>0.81377652643590537</v>
      </c>
      <c r="O515" s="81">
        <v>0.16832887841069058</v>
      </c>
      <c r="P515" s="81">
        <v>0.43728497406546468</v>
      </c>
      <c r="Q515" s="81">
        <v>2.7193330722752838E-2</v>
      </c>
      <c r="R515" s="81">
        <v>0</v>
      </c>
      <c r="S515" s="81">
        <v>0</v>
      </c>
      <c r="T515" s="82"/>
      <c r="U515" s="81">
        <v>0</v>
      </c>
      <c r="V515" s="81">
        <v>0</v>
      </c>
      <c r="W515" s="81">
        <v>0</v>
      </c>
      <c r="X515" s="81">
        <v>104</v>
      </c>
      <c r="Y515" s="81">
        <v>219</v>
      </c>
      <c r="Z515" s="81">
        <v>99</v>
      </c>
      <c r="AA515" s="81">
        <v>90</v>
      </c>
      <c r="AB515" s="81">
        <v>385</v>
      </c>
      <c r="AC515" s="81">
        <v>0</v>
      </c>
      <c r="AD515" s="81">
        <v>0</v>
      </c>
      <c r="AE515" s="82"/>
      <c r="AF515" s="81">
        <v>0</v>
      </c>
      <c r="AG515" s="81">
        <v>0</v>
      </c>
      <c r="AH515" s="81">
        <v>0</v>
      </c>
      <c r="AI515" s="81">
        <v>752005.63676051144</v>
      </c>
      <c r="AJ515" s="81">
        <v>898514.96813188016</v>
      </c>
      <c r="AK515" s="81">
        <v>0</v>
      </c>
      <c r="AL515" s="81">
        <v>0</v>
      </c>
      <c r="AM515" s="81">
        <v>52803.626376102431</v>
      </c>
      <c r="AN515" s="81">
        <v>0</v>
      </c>
      <c r="AO515" s="81">
        <v>0</v>
      </c>
      <c r="AP515" s="82"/>
      <c r="AQ515" s="81">
        <v>0</v>
      </c>
      <c r="AR515" s="81">
        <v>0</v>
      </c>
      <c r="AS515" s="81">
        <v>0</v>
      </c>
      <c r="AT515" s="81">
        <v>0</v>
      </c>
      <c r="AU515" s="81">
        <v>0</v>
      </c>
      <c r="AV515" s="81">
        <v>0</v>
      </c>
      <c r="AW515" s="81" t="s">
        <v>564</v>
      </c>
      <c r="AX515" s="82"/>
      <c r="AY515" s="81">
        <v>0</v>
      </c>
      <c r="AZ515" s="81">
        <v>0</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2403</v>
      </c>
      <c r="B516" s="80">
        <v>422</v>
      </c>
      <c r="C516" s="80">
        <v>14</v>
      </c>
      <c r="D516" s="80">
        <v>25</v>
      </c>
      <c r="E516" s="80">
        <v>2017</v>
      </c>
      <c r="F516" s="80" t="s">
        <v>71</v>
      </c>
      <c r="G516" s="80" t="s">
        <v>2389</v>
      </c>
      <c r="H516" s="80" t="s">
        <v>2390</v>
      </c>
      <c r="I516" s="177"/>
      <c r="J516" s="81">
        <v>0</v>
      </c>
      <c r="K516" s="81">
        <v>0</v>
      </c>
      <c r="L516" s="81">
        <v>0</v>
      </c>
      <c r="M516" s="81">
        <v>0.72335230290035624</v>
      </c>
      <c r="N516" s="81">
        <v>0.83311237971715479</v>
      </c>
      <c r="O516" s="81">
        <v>0.17059979317536952</v>
      </c>
      <c r="P516" s="81">
        <v>0.39106343691322304</v>
      </c>
      <c r="Q516" s="81">
        <v>2.5817649051139983E-2</v>
      </c>
      <c r="R516" s="81">
        <v>0</v>
      </c>
      <c r="S516" s="81">
        <v>0</v>
      </c>
      <c r="T516" s="82"/>
      <c r="U516" s="81">
        <v>0</v>
      </c>
      <c r="V516" s="81">
        <v>0</v>
      </c>
      <c r="W516" s="81">
        <v>0</v>
      </c>
      <c r="X516" s="81">
        <v>104</v>
      </c>
      <c r="Y516" s="81">
        <v>218</v>
      </c>
      <c r="Z516" s="81">
        <v>102</v>
      </c>
      <c r="AA516" s="81">
        <v>81</v>
      </c>
      <c r="AB516" s="81">
        <v>378</v>
      </c>
      <c r="AC516" s="81">
        <v>0</v>
      </c>
      <c r="AD516" s="81">
        <v>0</v>
      </c>
      <c r="AE516" s="82"/>
      <c r="AF516" s="81">
        <v>0</v>
      </c>
      <c r="AG516" s="81">
        <v>0</v>
      </c>
      <c r="AH516" s="81">
        <v>0</v>
      </c>
      <c r="AI516" s="81">
        <v>771118.08436546323</v>
      </c>
      <c r="AJ516" s="81">
        <v>913803.3238309602</v>
      </c>
      <c r="AK516" s="81">
        <v>0</v>
      </c>
      <c r="AL516" s="81">
        <v>0</v>
      </c>
      <c r="AM516" s="81">
        <v>51924.681462312197</v>
      </c>
      <c r="AN516" s="81">
        <v>0</v>
      </c>
      <c r="AO516" s="81">
        <v>0</v>
      </c>
      <c r="AP516" s="82"/>
      <c r="AQ516" s="81">
        <v>0</v>
      </c>
      <c r="AR516" s="81">
        <v>0</v>
      </c>
      <c r="AS516" s="81">
        <v>0</v>
      </c>
      <c r="AT516" s="81">
        <v>0</v>
      </c>
      <c r="AU516" s="81">
        <v>0</v>
      </c>
      <c r="AV516" s="81">
        <v>0</v>
      </c>
      <c r="AW516" s="81" t="s">
        <v>564</v>
      </c>
      <c r="AX516" s="82"/>
      <c r="AY516" s="81">
        <v>0</v>
      </c>
      <c r="AZ516" s="81">
        <v>0</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2404</v>
      </c>
      <c r="B517" s="80">
        <v>423</v>
      </c>
      <c r="C517" s="80">
        <v>15</v>
      </c>
      <c r="D517" s="80">
        <v>25</v>
      </c>
      <c r="E517" s="80">
        <v>2018</v>
      </c>
      <c r="F517" s="80" t="s">
        <v>93</v>
      </c>
      <c r="G517" s="80" t="s">
        <v>2389</v>
      </c>
      <c r="H517" s="80" t="s">
        <v>2390</v>
      </c>
      <c r="I517" s="177"/>
      <c r="J517" s="81">
        <v>0</v>
      </c>
      <c r="K517" s="81">
        <v>0</v>
      </c>
      <c r="L517" s="81">
        <v>0</v>
      </c>
      <c r="M517" s="81">
        <v>0.83693150720458032</v>
      </c>
      <c r="N517" s="81">
        <v>0.7548181347624997</v>
      </c>
      <c r="O517" s="81">
        <v>0.16903571887018468</v>
      </c>
      <c r="P517" s="81">
        <v>0.3728310431353779</v>
      </c>
      <c r="Q517" s="81">
        <v>2.3957475409061953E-2</v>
      </c>
      <c r="R517" s="81">
        <v>0</v>
      </c>
      <c r="S517" s="81">
        <v>0</v>
      </c>
      <c r="T517" s="82"/>
      <c r="U517" s="81">
        <v>0</v>
      </c>
      <c r="V517" s="81">
        <v>0</v>
      </c>
      <c r="W517" s="81">
        <v>0</v>
      </c>
      <c r="X517" s="81">
        <v>104</v>
      </c>
      <c r="Y517" s="81">
        <v>220</v>
      </c>
      <c r="Z517" s="81">
        <v>103</v>
      </c>
      <c r="AA517" s="81">
        <v>78</v>
      </c>
      <c r="AB517" s="81">
        <v>378</v>
      </c>
      <c r="AC517" s="81">
        <v>0</v>
      </c>
      <c r="AD517" s="81">
        <v>0</v>
      </c>
      <c r="AE517" s="82"/>
      <c r="AF517" s="81">
        <v>0</v>
      </c>
      <c r="AG517" s="81">
        <v>0</v>
      </c>
      <c r="AH517" s="81">
        <v>0</v>
      </c>
      <c r="AI517" s="81">
        <v>904270.57373262325</v>
      </c>
      <c r="AJ517" s="81">
        <v>813922.97829437442</v>
      </c>
      <c r="AK517" s="81">
        <v>0</v>
      </c>
      <c r="AL517" s="81">
        <v>0</v>
      </c>
      <c r="AM517" s="81">
        <v>52032.119849003269</v>
      </c>
      <c r="AN517" s="81">
        <v>0</v>
      </c>
      <c r="AO517" s="81">
        <v>0</v>
      </c>
      <c r="AP517" s="82"/>
      <c r="AQ517" s="81">
        <v>0</v>
      </c>
      <c r="AR517" s="81">
        <v>0</v>
      </c>
      <c r="AS517" s="81">
        <v>0</v>
      </c>
      <c r="AT517" s="81">
        <v>0</v>
      </c>
      <c r="AU517" s="81">
        <v>0</v>
      </c>
      <c r="AV517" s="81">
        <v>0</v>
      </c>
      <c r="AW517" s="81" t="s">
        <v>564</v>
      </c>
      <c r="AX517" s="82"/>
      <c r="AY517" s="81">
        <v>0</v>
      </c>
      <c r="AZ517" s="81">
        <v>0</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2405</v>
      </c>
      <c r="B518" s="80">
        <v>424</v>
      </c>
      <c r="C518" s="80">
        <v>16</v>
      </c>
      <c r="D518" s="80">
        <v>25</v>
      </c>
      <c r="E518" s="80">
        <v>2019</v>
      </c>
      <c r="F518" s="80" t="s">
        <v>73</v>
      </c>
      <c r="G518" s="80" t="s">
        <v>2389</v>
      </c>
      <c r="H518" s="80" t="s">
        <v>2390</v>
      </c>
      <c r="I518" s="177"/>
      <c r="J518" s="81">
        <v>0</v>
      </c>
      <c r="K518" s="81">
        <v>0</v>
      </c>
      <c r="L518" s="81">
        <v>0</v>
      </c>
      <c r="M518" s="81">
        <v>0.68880522230882368</v>
      </c>
      <c r="N518" s="81">
        <v>0.73775230485069299</v>
      </c>
      <c r="O518" s="81">
        <v>0.14854604041907474</v>
      </c>
      <c r="P518" s="81">
        <v>0.38527437968350076</v>
      </c>
      <c r="Q518" s="81">
        <v>2.1968329211801824E-2</v>
      </c>
      <c r="R518" s="81">
        <v>0</v>
      </c>
      <c r="S518" s="81">
        <v>0</v>
      </c>
      <c r="T518" s="82"/>
      <c r="U518" s="81">
        <v>0</v>
      </c>
      <c r="V518" s="81">
        <v>0</v>
      </c>
      <c r="W518" s="81">
        <v>0</v>
      </c>
      <c r="X518" s="81">
        <v>104</v>
      </c>
      <c r="Y518" s="81">
        <v>219</v>
      </c>
      <c r="Z518" s="81">
        <v>93</v>
      </c>
      <c r="AA518" s="81">
        <v>80</v>
      </c>
      <c r="AB518" s="81">
        <v>356</v>
      </c>
      <c r="AC518" s="81">
        <v>0</v>
      </c>
      <c r="AD518" s="81">
        <v>0</v>
      </c>
      <c r="AE518" s="82"/>
      <c r="AF518" s="81">
        <v>0</v>
      </c>
      <c r="AG518" s="81">
        <v>0</v>
      </c>
      <c r="AH518" s="81">
        <v>0</v>
      </c>
      <c r="AI518" s="81">
        <v>714009.5458708934</v>
      </c>
      <c r="AJ518" s="81">
        <v>782262.46176783985</v>
      </c>
      <c r="AK518" s="81">
        <v>0</v>
      </c>
      <c r="AL518" s="81">
        <v>0</v>
      </c>
      <c r="AM518" s="81">
        <v>48484.520033434848</v>
      </c>
      <c r="AN518" s="81">
        <v>0</v>
      </c>
      <c r="AO518" s="81">
        <v>0</v>
      </c>
      <c r="AP518" s="82"/>
      <c r="AQ518" s="81">
        <v>0</v>
      </c>
      <c r="AR518" s="81">
        <v>0</v>
      </c>
      <c r="AS518" s="81">
        <v>0</v>
      </c>
      <c r="AT518" s="81">
        <v>0</v>
      </c>
      <c r="AU518" s="81">
        <v>0</v>
      </c>
      <c r="AV518" s="81">
        <v>0</v>
      </c>
      <c r="AW518" s="81" t="s">
        <v>564</v>
      </c>
      <c r="AX518" s="82"/>
      <c r="AY518" s="81">
        <v>0</v>
      </c>
      <c r="AZ518" s="81">
        <v>0</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2406</v>
      </c>
      <c r="B519" s="80">
        <v>425</v>
      </c>
      <c r="C519" s="80">
        <v>17</v>
      </c>
      <c r="D519" s="80">
        <v>25</v>
      </c>
      <c r="E519" s="80">
        <v>2020</v>
      </c>
      <c r="F519" s="80" t="s">
        <v>218</v>
      </c>
      <c r="G519" s="80" t="s">
        <v>2389</v>
      </c>
      <c r="H519" s="80" t="s">
        <v>2390</v>
      </c>
      <c r="I519" s="177"/>
      <c r="J519" s="81">
        <v>0</v>
      </c>
      <c r="K519" s="81">
        <v>0</v>
      </c>
      <c r="L519" s="81">
        <v>0</v>
      </c>
      <c r="M519" s="81">
        <v>0.46064341501614703</v>
      </c>
      <c r="N519" s="81">
        <v>0.67529330642212626</v>
      </c>
      <c r="O519" s="81">
        <v>0.13014735089690821</v>
      </c>
      <c r="P519" s="81">
        <v>0.3590394682078627</v>
      </c>
      <c r="Q519" s="81">
        <v>2.0342294013008327E-2</v>
      </c>
      <c r="R519" s="81">
        <v>0</v>
      </c>
      <c r="S519" s="81">
        <v>0</v>
      </c>
      <c r="T519" s="82"/>
      <c r="U519" s="81">
        <v>0</v>
      </c>
      <c r="V519" s="81">
        <v>0</v>
      </c>
      <c r="W519" s="81">
        <v>0</v>
      </c>
      <c r="X519" s="81">
        <v>90</v>
      </c>
      <c r="Y519" s="81">
        <v>215</v>
      </c>
      <c r="Z519" s="81">
        <v>93</v>
      </c>
      <c r="AA519" s="81">
        <v>81</v>
      </c>
      <c r="AB519" s="81">
        <v>345</v>
      </c>
      <c r="AC519" s="81">
        <v>0</v>
      </c>
      <c r="AD519" s="81">
        <v>0</v>
      </c>
      <c r="AE519" s="82"/>
      <c r="AF519" s="81"/>
      <c r="AG519" s="81">
        <v>0</v>
      </c>
      <c r="AH519" s="81">
        <v>0</v>
      </c>
      <c r="AI519" s="81">
        <v>517373.94834136899</v>
      </c>
      <c r="AJ519" s="81">
        <v>802219.82617544266</v>
      </c>
      <c r="AK519" s="81"/>
      <c r="AL519" s="81"/>
      <c r="AM519" s="81">
        <v>45026.333029945679</v>
      </c>
      <c r="AN519" s="81"/>
      <c r="AO519" s="81"/>
      <c r="AP519" s="82"/>
      <c r="AQ519" s="81">
        <v>0</v>
      </c>
      <c r="AR519" s="81">
        <v>0</v>
      </c>
      <c r="AS519" s="81">
        <v>0</v>
      </c>
      <c r="AT519" s="81">
        <v>0</v>
      </c>
      <c r="AU519" s="81">
        <v>0</v>
      </c>
      <c r="AV519" s="81">
        <v>0</v>
      </c>
      <c r="AW519" s="81">
        <v>0</v>
      </c>
      <c r="AX519" s="82"/>
      <c r="AY519" s="81">
        <v>0</v>
      </c>
      <c r="AZ519" s="81">
        <v>0</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2407</v>
      </c>
      <c r="B520" s="80">
        <v>425</v>
      </c>
      <c r="C520" s="80">
        <v>18</v>
      </c>
      <c r="D520" s="80">
        <v>25</v>
      </c>
      <c r="E520" s="80">
        <v>2021</v>
      </c>
      <c r="F520" s="80" t="s">
        <v>75</v>
      </c>
      <c r="G520" s="174" t="s">
        <v>2389</v>
      </c>
      <c r="H520" s="80" t="s">
        <v>2390</v>
      </c>
      <c r="I520" s="177"/>
      <c r="J520" s="81">
        <v>0</v>
      </c>
      <c r="K520" s="81">
        <v>0</v>
      </c>
      <c r="L520" s="81">
        <v>0</v>
      </c>
      <c r="M520" s="81">
        <v>0.49588165331424805</v>
      </c>
      <c r="N520" s="81">
        <v>0.67388491365669045</v>
      </c>
      <c r="O520" s="81">
        <v>0.13998615899554803</v>
      </c>
      <c r="P520" s="81">
        <v>0.36362335294244924</v>
      </c>
      <c r="Q520" s="81">
        <v>2.034773492901255E-2</v>
      </c>
      <c r="R520" s="81">
        <v>0</v>
      </c>
      <c r="S520" s="81">
        <v>0</v>
      </c>
      <c r="T520" s="82"/>
      <c r="U520" s="81"/>
      <c r="V520" s="81">
        <v>0</v>
      </c>
      <c r="W520" s="81">
        <v>0</v>
      </c>
      <c r="X520" s="81">
        <v>90</v>
      </c>
      <c r="Y520" s="81">
        <v>217</v>
      </c>
      <c r="Z520" s="81">
        <v>103</v>
      </c>
      <c r="AA520" s="81">
        <v>80</v>
      </c>
      <c r="AB520" s="81">
        <v>341</v>
      </c>
      <c r="AC520" s="81">
        <v>0</v>
      </c>
      <c r="AD520" s="81">
        <v>0</v>
      </c>
      <c r="AE520" s="82"/>
      <c r="AF520" s="81">
        <v>0</v>
      </c>
      <c r="AG520" s="81">
        <v>0</v>
      </c>
      <c r="AH520" s="81">
        <v>0</v>
      </c>
      <c r="AI520" s="81">
        <v>566893.84692074719</v>
      </c>
      <c r="AJ520" s="81">
        <v>803038.91272111179</v>
      </c>
      <c r="AK520" s="81">
        <v>0</v>
      </c>
      <c r="AL520" s="81">
        <v>0</v>
      </c>
      <c r="AM520" s="81">
        <v>44760.985742460798</v>
      </c>
      <c r="AN520" s="81">
        <v>0</v>
      </c>
      <c r="AO520" s="81">
        <v>0</v>
      </c>
      <c r="AP520" s="82"/>
      <c r="AQ520" s="81">
        <v>0</v>
      </c>
      <c r="AR520" s="81">
        <v>0</v>
      </c>
      <c r="AS520" s="81">
        <v>0</v>
      </c>
      <c r="AT520" s="81">
        <v>0</v>
      </c>
      <c r="AU520" s="81">
        <v>0</v>
      </c>
      <c r="AV520" s="81">
        <v>0</v>
      </c>
      <c r="AW520" s="81"/>
      <c r="AX520" s="82"/>
      <c r="AY520" s="81">
        <v>0</v>
      </c>
      <c r="AZ520" s="81">
        <v>0</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2408</v>
      </c>
      <c r="B521" s="80">
        <v>425</v>
      </c>
      <c r="C521" s="80">
        <v>19</v>
      </c>
      <c r="D521" s="80">
        <v>25</v>
      </c>
      <c r="E521" s="80">
        <v>2022</v>
      </c>
      <c r="F521" s="80" t="s">
        <v>568</v>
      </c>
      <c r="G521" s="174" t="s">
        <v>2389</v>
      </c>
      <c r="H521" s="80" t="s">
        <v>2390</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0</v>
      </c>
      <c r="AR521" s="81">
        <v>0</v>
      </c>
      <c r="AS521" s="81">
        <v>0</v>
      </c>
      <c r="AT521" s="81">
        <v>0</v>
      </c>
      <c r="AU521" s="81">
        <v>0</v>
      </c>
      <c r="AV521" s="81">
        <v>0</v>
      </c>
      <c r="AW521" s="81"/>
      <c r="AX521" s="82"/>
      <c r="AY521" s="81">
        <v>0</v>
      </c>
      <c r="AZ521" s="81">
        <v>0</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2409</v>
      </c>
      <c r="B522" s="80">
        <v>460</v>
      </c>
      <c r="C522" s="80">
        <v>1</v>
      </c>
      <c r="D522" s="80">
        <v>28</v>
      </c>
      <c r="E522" s="80">
        <v>1990</v>
      </c>
      <c r="F522" s="80" t="s">
        <v>562</v>
      </c>
      <c r="G522" s="80" t="s">
        <v>2410</v>
      </c>
      <c r="H522" s="80" t="s">
        <v>2411</v>
      </c>
      <c r="I522" s="177"/>
      <c r="J522" s="81">
        <v>0</v>
      </c>
      <c r="K522" s="81">
        <v>0.10417948765484367</v>
      </c>
      <c r="L522" s="81">
        <v>0</v>
      </c>
      <c r="M522" s="81">
        <v>0.330841514560197</v>
      </c>
      <c r="N522" s="81">
        <v>0.34950612535126391</v>
      </c>
      <c r="O522" s="81">
        <v>7.2937386552455255E-2</v>
      </c>
      <c r="P522" s="81">
        <v>0.778382887457988</v>
      </c>
      <c r="Q522" s="81">
        <v>1.9400609606151129E-2</v>
      </c>
      <c r="R522" s="81">
        <v>10.889990757148235</v>
      </c>
      <c r="S522" s="81">
        <v>2.4397201039714437E-2</v>
      </c>
      <c r="T522" s="82"/>
      <c r="U522" s="81">
        <v>0</v>
      </c>
      <c r="V522" s="81">
        <v>40</v>
      </c>
      <c r="W522" s="81">
        <v>0</v>
      </c>
      <c r="X522" s="81">
        <v>138</v>
      </c>
      <c r="Y522" s="81">
        <v>153</v>
      </c>
      <c r="Z522" s="81">
        <v>30</v>
      </c>
      <c r="AA522" s="81">
        <v>189</v>
      </c>
      <c r="AB522" s="81">
        <v>315</v>
      </c>
      <c r="AC522" s="81">
        <v>1886166</v>
      </c>
      <c r="AD522" s="81">
        <v>2.4397201039714437E-2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2412</v>
      </c>
      <c r="B523" s="80">
        <v>461</v>
      </c>
      <c r="C523" s="80">
        <v>2</v>
      </c>
      <c r="D523" s="80">
        <v>28</v>
      </c>
      <c r="E523" s="80">
        <v>2005</v>
      </c>
      <c r="F523" s="80" t="s">
        <v>565</v>
      </c>
      <c r="G523" s="80" t="s">
        <v>2410</v>
      </c>
      <c r="H523" s="80" t="s">
        <v>2411</v>
      </c>
      <c r="I523" s="177"/>
      <c r="J523" s="81">
        <v>0</v>
      </c>
      <c r="K523" s="81">
        <v>6.8283575531086271E-2</v>
      </c>
      <c r="L523" s="81">
        <v>0</v>
      </c>
      <c r="M523" s="81">
        <v>0.43670032808779702</v>
      </c>
      <c r="N523" s="81">
        <v>0.44200965985136098</v>
      </c>
      <c r="O523" s="81">
        <v>0.15967525262473636</v>
      </c>
      <c r="P523" s="81">
        <v>1.1716785973719734</v>
      </c>
      <c r="Q523" s="81">
        <v>1.7438781656495383E-2</v>
      </c>
      <c r="R523" s="81">
        <v>10.796825319925595</v>
      </c>
      <c r="S523" s="81">
        <v>3.3097471999999996E-2</v>
      </c>
      <c r="T523" s="82"/>
      <c r="U523" s="81">
        <v>0</v>
      </c>
      <c r="V523" s="81">
        <v>32</v>
      </c>
      <c r="W523" s="81">
        <v>0</v>
      </c>
      <c r="X523" s="81">
        <v>104</v>
      </c>
      <c r="Y523" s="81">
        <v>167</v>
      </c>
      <c r="Z523" s="81">
        <v>76</v>
      </c>
      <c r="AA523" s="81">
        <v>233</v>
      </c>
      <c r="AB523" s="81">
        <v>296</v>
      </c>
      <c r="AC523" s="81">
        <v>1909195</v>
      </c>
      <c r="AD523" s="81">
        <v>3.3097471999999996E-2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2413</v>
      </c>
      <c r="B524" s="80">
        <v>462</v>
      </c>
      <c r="C524" s="80">
        <v>3</v>
      </c>
      <c r="D524" s="80">
        <v>28</v>
      </c>
      <c r="E524" s="80">
        <v>2006</v>
      </c>
      <c r="F524" s="80" t="s">
        <v>566</v>
      </c>
      <c r="G524" s="80" t="s">
        <v>2410</v>
      </c>
      <c r="H524" s="80" t="s">
        <v>2411</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2414</v>
      </c>
      <c r="B525" s="80">
        <v>463</v>
      </c>
      <c r="C525" s="80">
        <v>4</v>
      </c>
      <c r="D525" s="80">
        <v>28</v>
      </c>
      <c r="E525" s="80">
        <v>2007</v>
      </c>
      <c r="F525" s="80" t="s">
        <v>567</v>
      </c>
      <c r="G525" s="80" t="s">
        <v>2410</v>
      </c>
      <c r="H525" s="80" t="s">
        <v>2411</v>
      </c>
      <c r="I525" s="177"/>
      <c r="J525" s="81">
        <v>0</v>
      </c>
      <c r="K525" s="81">
        <v>9.4806986204442764E-2</v>
      </c>
      <c r="L525" s="81">
        <v>0</v>
      </c>
      <c r="M525" s="81">
        <v>0.67818647432023371</v>
      </c>
      <c r="N525" s="81">
        <v>0.44170715922154946</v>
      </c>
      <c r="O525" s="81">
        <v>0.1576422284805569</v>
      </c>
      <c r="P525" s="81">
        <v>1.1744953243891905</v>
      </c>
      <c r="Q525" s="81">
        <v>1.7977102421335229E-2</v>
      </c>
      <c r="R525" s="81">
        <v>11.453737500499768</v>
      </c>
      <c r="S525" s="81">
        <v>2.7370350144000001E-2</v>
      </c>
      <c r="T525" s="82"/>
      <c r="U525" s="81">
        <v>0</v>
      </c>
      <c r="V525" s="81">
        <v>40</v>
      </c>
      <c r="W525" s="81">
        <v>0</v>
      </c>
      <c r="X525" s="81">
        <v>173</v>
      </c>
      <c r="Y525" s="81">
        <v>159</v>
      </c>
      <c r="Z525" s="81">
        <v>78</v>
      </c>
      <c r="AA525" s="81">
        <v>230</v>
      </c>
      <c r="AB525" s="81">
        <v>289</v>
      </c>
      <c r="AC525" s="81">
        <v>2083469</v>
      </c>
      <c r="AD525" s="81">
        <v>2.7370350144000001E-2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2415</v>
      </c>
      <c r="B526" s="80">
        <v>464</v>
      </c>
      <c r="C526" s="80">
        <v>5</v>
      </c>
      <c r="D526" s="80">
        <v>28</v>
      </c>
      <c r="E526" s="80">
        <v>2008</v>
      </c>
      <c r="F526" s="80" t="s">
        <v>84</v>
      </c>
      <c r="G526" s="80" t="s">
        <v>2410</v>
      </c>
      <c r="H526" s="80" t="s">
        <v>2411</v>
      </c>
      <c r="I526" s="177"/>
      <c r="J526" s="81">
        <v>0</v>
      </c>
      <c r="K526" s="81">
        <v>7.5206630907853622E-2</v>
      </c>
      <c r="L526" s="81">
        <v>0</v>
      </c>
      <c r="M526" s="81">
        <v>0.67676043322799573</v>
      </c>
      <c r="N526" s="81">
        <v>0.41513459304373179</v>
      </c>
      <c r="O526" s="81">
        <v>0.15620192314198922</v>
      </c>
      <c r="P526" s="81">
        <v>1.208861585690298</v>
      </c>
      <c r="Q526" s="81">
        <v>1.7380480960469295E-2</v>
      </c>
      <c r="R526" s="81">
        <v>11.502314774971884</v>
      </c>
      <c r="S526" s="81">
        <v>3.9636410560000002E-2</v>
      </c>
      <c r="T526" s="82"/>
      <c r="U526" s="81">
        <v>0</v>
      </c>
      <c r="V526" s="81">
        <v>40</v>
      </c>
      <c r="W526" s="81">
        <v>0</v>
      </c>
      <c r="X526" s="81">
        <v>173</v>
      </c>
      <c r="Y526" s="81">
        <v>152</v>
      </c>
      <c r="Z526" s="81">
        <v>80</v>
      </c>
      <c r="AA526" s="81">
        <v>237</v>
      </c>
      <c r="AB526" s="81">
        <v>284</v>
      </c>
      <c r="AC526" s="81">
        <v>2172629</v>
      </c>
      <c r="AD526" s="81">
        <v>3.9636410560000002E-2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2416</v>
      </c>
      <c r="B527" s="80">
        <v>465</v>
      </c>
      <c r="C527" s="80">
        <v>6</v>
      </c>
      <c r="D527" s="80">
        <v>28</v>
      </c>
      <c r="E527" s="80">
        <v>2009</v>
      </c>
      <c r="F527" s="80" t="s">
        <v>85</v>
      </c>
      <c r="G527" s="80" t="s">
        <v>2410</v>
      </c>
      <c r="H527" s="80" t="s">
        <v>2411</v>
      </c>
      <c r="I527" s="177"/>
      <c r="J527" s="81">
        <v>0.31277358029847241</v>
      </c>
      <c r="K527" s="81">
        <v>8.6430484813100575E-2</v>
      </c>
      <c r="L527" s="81">
        <v>0.41472932189472034</v>
      </c>
      <c r="M527" s="81">
        <v>0.53064775510804896</v>
      </c>
      <c r="N527" s="81">
        <v>0.39878090119939463</v>
      </c>
      <c r="O527" s="81">
        <v>0.15429521558870254</v>
      </c>
      <c r="P527" s="81">
        <v>1.1874611939325745</v>
      </c>
      <c r="Q527" s="81">
        <v>1.7314570644350064E-2</v>
      </c>
      <c r="R527" s="81">
        <v>11.151316517495115</v>
      </c>
      <c r="S527" s="81">
        <v>4.1247333225000002E-2</v>
      </c>
      <c r="T527" s="82"/>
      <c r="U527" s="81">
        <v>38638</v>
      </c>
      <c r="V527" s="81">
        <v>53</v>
      </c>
      <c r="W527" s="81">
        <v>4</v>
      </c>
      <c r="X527" s="81">
        <v>155</v>
      </c>
      <c r="Y527" s="81">
        <v>160</v>
      </c>
      <c r="Z527" s="81">
        <v>78</v>
      </c>
      <c r="AA527" s="81">
        <v>239</v>
      </c>
      <c r="AB527" s="81">
        <v>297</v>
      </c>
      <c r="AC527" s="81">
        <v>2054894</v>
      </c>
      <c r="AD527" s="81">
        <v>4.1247333225000002E-2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2417</v>
      </c>
      <c r="B528" s="80">
        <v>466</v>
      </c>
      <c r="C528" s="80">
        <v>7</v>
      </c>
      <c r="D528" s="80">
        <v>28</v>
      </c>
      <c r="E528" s="80">
        <v>2010</v>
      </c>
      <c r="F528" s="80" t="s">
        <v>86</v>
      </c>
      <c r="G528" s="80" t="s">
        <v>2410</v>
      </c>
      <c r="H528" s="80" t="s">
        <v>2411</v>
      </c>
      <c r="I528" s="177"/>
      <c r="J528" s="81">
        <v>0</v>
      </c>
      <c r="K528" s="81">
        <v>7.748154785082445E-2</v>
      </c>
      <c r="L528" s="81">
        <v>0.38737909500091289</v>
      </c>
      <c r="M528" s="81">
        <v>0.53682063290737536</v>
      </c>
      <c r="N528" s="81">
        <v>0.40932986445710962</v>
      </c>
      <c r="O528" s="81">
        <v>0.14964356436450646</v>
      </c>
      <c r="P528" s="81">
        <v>1.2331631994200039</v>
      </c>
      <c r="Q528" s="81">
        <v>1.8313223347731396E-2</v>
      </c>
      <c r="R528" s="81">
        <v>12.348666949081984</v>
      </c>
      <c r="S528" s="81">
        <v>3.7796906784000002E-2</v>
      </c>
      <c r="T528" s="82"/>
      <c r="U528" s="81">
        <v>0</v>
      </c>
      <c r="V528" s="81">
        <v>53</v>
      </c>
      <c r="W528" s="81">
        <v>4</v>
      </c>
      <c r="X528" s="81">
        <v>155</v>
      </c>
      <c r="Y528" s="81">
        <v>162</v>
      </c>
      <c r="Z528" s="81">
        <v>76</v>
      </c>
      <c r="AA528" s="81">
        <v>242</v>
      </c>
      <c r="AB528" s="81">
        <v>301</v>
      </c>
      <c r="AC528" s="81">
        <v>2156430</v>
      </c>
      <c r="AD528" s="81">
        <v>3.7796906784000002E-2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2418</v>
      </c>
      <c r="B529" s="80">
        <v>467</v>
      </c>
      <c r="C529" s="80">
        <v>8</v>
      </c>
      <c r="D529" s="80">
        <v>28</v>
      </c>
      <c r="E529" s="80">
        <v>2011</v>
      </c>
      <c r="F529" s="80" t="s">
        <v>87</v>
      </c>
      <c r="G529" s="80" t="s">
        <v>2410</v>
      </c>
      <c r="H529" s="80" t="s">
        <v>2411</v>
      </c>
      <c r="I529" s="177"/>
      <c r="J529" s="81">
        <v>0.25597716582514396</v>
      </c>
      <c r="K529" s="81">
        <v>0.11697011921444583</v>
      </c>
      <c r="L529" s="81">
        <v>0.17080647200947877</v>
      </c>
      <c r="M529" s="81">
        <v>0.68263241330099</v>
      </c>
      <c r="N529" s="81">
        <v>0.48448877153751352</v>
      </c>
      <c r="O529" s="81">
        <v>0.1676600853137114</v>
      </c>
      <c r="P529" s="81">
        <v>1.1430936786831805</v>
      </c>
      <c r="Q529" s="81">
        <v>2.147456462595446E-2</v>
      </c>
      <c r="R529" s="81">
        <v>12.705277915298513</v>
      </c>
      <c r="S529" s="81">
        <v>5.9559278390000005E-2</v>
      </c>
      <c r="T529" s="82"/>
      <c r="U529" s="81">
        <v>31758</v>
      </c>
      <c r="V529" s="81">
        <v>53</v>
      </c>
      <c r="W529" s="81">
        <v>4</v>
      </c>
      <c r="X529" s="81">
        <v>155</v>
      </c>
      <c r="Y529" s="81">
        <v>166</v>
      </c>
      <c r="Z529" s="81">
        <v>87</v>
      </c>
      <c r="AA529" s="81">
        <v>231</v>
      </c>
      <c r="AB529" s="81">
        <v>306</v>
      </c>
      <c r="AC529" s="81">
        <v>2215035</v>
      </c>
      <c r="AD529" s="81">
        <v>5.9559278390000005E-2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2419</v>
      </c>
      <c r="B530" s="80">
        <v>468</v>
      </c>
      <c r="C530" s="80">
        <v>9</v>
      </c>
      <c r="D530" s="80">
        <v>28</v>
      </c>
      <c r="E530" s="80">
        <v>2012</v>
      </c>
      <c r="F530" s="80" t="s">
        <v>88</v>
      </c>
      <c r="G530" s="80" t="s">
        <v>2410</v>
      </c>
      <c r="H530" s="80" t="s">
        <v>2411</v>
      </c>
      <c r="I530" s="177"/>
      <c r="J530" s="81">
        <v>0</v>
      </c>
      <c r="K530" s="81">
        <v>0.11538276938023867</v>
      </c>
      <c r="L530" s="81">
        <v>0.16910739732221833</v>
      </c>
      <c r="M530" s="81">
        <v>0.71875318585171577</v>
      </c>
      <c r="N530" s="81">
        <v>0.50226893858310395</v>
      </c>
      <c r="O530" s="81">
        <v>0.17016466085455653</v>
      </c>
      <c r="P530" s="81">
        <v>1.1247143911201074</v>
      </c>
      <c r="Q530" s="81">
        <v>2.2645377618935161E-2</v>
      </c>
      <c r="R530" s="81">
        <v>12.660444486617742</v>
      </c>
      <c r="S530" s="81">
        <v>4.2925575200000003E-2</v>
      </c>
      <c r="T530" s="82"/>
      <c r="U530" s="81">
        <v>0</v>
      </c>
      <c r="V530" s="81">
        <v>53</v>
      </c>
      <c r="W530" s="81">
        <v>4</v>
      </c>
      <c r="X530" s="81">
        <v>155</v>
      </c>
      <c r="Y530" s="81">
        <v>163</v>
      </c>
      <c r="Z530" s="81">
        <v>89</v>
      </c>
      <c r="AA530" s="81">
        <v>226</v>
      </c>
      <c r="AB530" s="81">
        <v>297</v>
      </c>
      <c r="AC530" s="81">
        <v>2150050</v>
      </c>
      <c r="AD530" s="81">
        <v>4.2925575200000003E-2</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2420</v>
      </c>
      <c r="B531" s="80">
        <v>469</v>
      </c>
      <c r="C531" s="80">
        <v>10</v>
      </c>
      <c r="D531" s="80">
        <v>28</v>
      </c>
      <c r="E531" s="80">
        <v>2013</v>
      </c>
      <c r="F531" s="80" t="s">
        <v>89</v>
      </c>
      <c r="G531" s="80" t="s">
        <v>2410</v>
      </c>
      <c r="H531" s="80" t="s">
        <v>2411</v>
      </c>
      <c r="I531" s="177"/>
      <c r="J531" s="81">
        <v>0</v>
      </c>
      <c r="K531" s="81">
        <v>9.9497824391450398E-2</v>
      </c>
      <c r="L531" s="81">
        <v>0.15499114017495125</v>
      </c>
      <c r="M531" s="81">
        <v>0.76476732635155298</v>
      </c>
      <c r="N531" s="81">
        <v>0.50065073777440716</v>
      </c>
      <c r="O531" s="81">
        <v>0.17936404829560626</v>
      </c>
      <c r="P531" s="81">
        <v>1.1888965582563176</v>
      </c>
      <c r="Q531" s="81">
        <v>2.3671001983034637E-2</v>
      </c>
      <c r="R531" s="81">
        <v>13.30505472326619</v>
      </c>
      <c r="S531" s="81">
        <v>3.9485799999999995E-2</v>
      </c>
      <c r="T531" s="82"/>
      <c r="U531" s="81">
        <v>0</v>
      </c>
      <c r="V531" s="81">
        <v>53</v>
      </c>
      <c r="W531" s="81">
        <v>4</v>
      </c>
      <c r="X531" s="81">
        <v>155</v>
      </c>
      <c r="Y531" s="81">
        <v>169</v>
      </c>
      <c r="Z531" s="81">
        <v>98</v>
      </c>
      <c r="AA531" s="81">
        <v>238</v>
      </c>
      <c r="AB531" s="81">
        <v>306</v>
      </c>
      <c r="AC531" s="81">
        <v>2205603</v>
      </c>
      <c r="AD531" s="81">
        <v>3.9485799999999995E-2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2421</v>
      </c>
      <c r="B532" s="80">
        <v>470</v>
      </c>
      <c r="C532" s="80">
        <v>11</v>
      </c>
      <c r="D532" s="80">
        <v>28</v>
      </c>
      <c r="E532" s="80">
        <v>2014</v>
      </c>
      <c r="F532" s="80" t="s">
        <v>90</v>
      </c>
      <c r="G532" s="80" t="s">
        <v>2410</v>
      </c>
      <c r="H532" s="80" t="s">
        <v>2411</v>
      </c>
      <c r="I532" s="177"/>
      <c r="J532" s="81">
        <v>0</v>
      </c>
      <c r="K532" s="81">
        <v>5.693861892488198E-2</v>
      </c>
      <c r="L532" s="81">
        <v>0.44246656392005274</v>
      </c>
      <c r="M532" s="81">
        <v>0.64783156567594191</v>
      </c>
      <c r="N532" s="81">
        <v>0.44118212738509355</v>
      </c>
      <c r="O532" s="81">
        <v>0.17551539595671145</v>
      </c>
      <c r="P532" s="81">
        <v>1.1549093501508862</v>
      </c>
      <c r="Q532" s="81">
        <v>2.2785477316284233E-2</v>
      </c>
      <c r="R532" s="81">
        <v>13.525315013706132</v>
      </c>
      <c r="S532" s="81">
        <v>3.0215280100000002E-2</v>
      </c>
      <c r="T532" s="82"/>
      <c r="U532" s="81">
        <v>0</v>
      </c>
      <c r="V532" s="81">
        <v>29</v>
      </c>
      <c r="W532" s="81">
        <v>5</v>
      </c>
      <c r="X532" s="81">
        <v>145</v>
      </c>
      <c r="Y532" s="81">
        <v>166</v>
      </c>
      <c r="Z532" s="81">
        <v>101</v>
      </c>
      <c r="AA532" s="81">
        <v>230</v>
      </c>
      <c r="AB532" s="81">
        <v>307</v>
      </c>
      <c r="AC532" s="81">
        <v>2249166</v>
      </c>
      <c r="AD532" s="81">
        <v>3.0215280100000002E-2</v>
      </c>
      <c r="AE532" s="82"/>
      <c r="AF532" s="81">
        <v>0</v>
      </c>
      <c r="AG532" s="81">
        <v>53644.699103211016</v>
      </c>
      <c r="AH532" s="81">
        <v>111364.33867181187</v>
      </c>
      <c r="AI532" s="81">
        <v>889644.35601689701</v>
      </c>
      <c r="AJ532" s="81">
        <v>613075.63210221054</v>
      </c>
      <c r="AK532" s="81">
        <v>0</v>
      </c>
      <c r="AL532" s="81">
        <v>0</v>
      </c>
      <c r="AM532" s="81">
        <v>42146.512433004973</v>
      </c>
      <c r="AN532" s="81">
        <v>0</v>
      </c>
      <c r="AO532" s="81">
        <v>0</v>
      </c>
      <c r="AP532" s="82"/>
      <c r="AQ532" s="81">
        <v>0</v>
      </c>
      <c r="AR532" s="81">
        <v>0</v>
      </c>
      <c r="AS532" s="81">
        <v>0</v>
      </c>
      <c r="AT532" s="81">
        <v>0</v>
      </c>
      <c r="AU532" s="81">
        <v>0</v>
      </c>
      <c r="AV532" s="81">
        <v>0</v>
      </c>
      <c r="AW532" s="81" t="s">
        <v>564</v>
      </c>
      <c r="AX532" s="82"/>
      <c r="AY532" s="81">
        <v>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2422</v>
      </c>
      <c r="B533" s="80">
        <v>471</v>
      </c>
      <c r="C533" s="80">
        <v>12</v>
      </c>
      <c r="D533" s="80">
        <v>28</v>
      </c>
      <c r="E533" s="80">
        <v>2015</v>
      </c>
      <c r="F533" s="80" t="s">
        <v>91</v>
      </c>
      <c r="G533" s="80" t="s">
        <v>2410</v>
      </c>
      <c r="H533" s="80" t="s">
        <v>2411</v>
      </c>
      <c r="I533" s="177"/>
      <c r="J533" s="81">
        <v>0</v>
      </c>
      <c r="K533" s="81">
        <v>6.0554997181012211E-2</v>
      </c>
      <c r="L533" s="81">
        <v>0.55152283031423444</v>
      </c>
      <c r="M533" s="81">
        <v>0.68925353342496887</v>
      </c>
      <c r="N533" s="81">
        <v>0.44980209591375819</v>
      </c>
      <c r="O533" s="81">
        <v>0.18244644906332849</v>
      </c>
      <c r="P533" s="81">
        <v>1.130691572813332</v>
      </c>
      <c r="Q533" s="81">
        <v>2.2814453611870393E-2</v>
      </c>
      <c r="R533" s="81">
        <v>14.240894342033938</v>
      </c>
      <c r="S533" s="81">
        <v>3.7935995999999993E-2</v>
      </c>
      <c r="T533" s="82"/>
      <c r="U533" s="81">
        <v>0</v>
      </c>
      <c r="V533" s="81">
        <v>29</v>
      </c>
      <c r="W533" s="81">
        <v>5</v>
      </c>
      <c r="X533" s="81">
        <v>145</v>
      </c>
      <c r="Y533" s="81">
        <v>170</v>
      </c>
      <c r="Z533" s="81">
        <v>106</v>
      </c>
      <c r="AA533" s="81">
        <v>225</v>
      </c>
      <c r="AB533" s="81">
        <v>314</v>
      </c>
      <c r="AC533" s="81">
        <v>2439505</v>
      </c>
      <c r="AD533" s="81">
        <v>3.7935995999999993E-2</v>
      </c>
      <c r="AE533" s="82"/>
      <c r="AF533" s="81">
        <v>0</v>
      </c>
      <c r="AG533" s="81">
        <v>50192.184647229449</v>
      </c>
      <c r="AH533" s="81">
        <v>112405.66507670538</v>
      </c>
      <c r="AI533" s="81">
        <v>848395.19238634023</v>
      </c>
      <c r="AJ533" s="81">
        <v>641779.34694342921</v>
      </c>
      <c r="AK533" s="81">
        <v>0</v>
      </c>
      <c r="AL533" s="81">
        <v>0</v>
      </c>
      <c r="AM533" s="81">
        <v>43032.382819540107</v>
      </c>
      <c r="AN533" s="81">
        <v>0</v>
      </c>
      <c r="AO533" s="81">
        <v>0</v>
      </c>
      <c r="AP533" s="82"/>
      <c r="AQ533" s="81">
        <v>0</v>
      </c>
      <c r="AR533" s="81">
        <v>0</v>
      </c>
      <c r="AS533" s="81">
        <v>0</v>
      </c>
      <c r="AT533" s="81">
        <v>0</v>
      </c>
      <c r="AU533" s="81">
        <v>0</v>
      </c>
      <c r="AV533" s="81">
        <v>0</v>
      </c>
      <c r="AW533" s="81" t="s">
        <v>564</v>
      </c>
      <c r="AX533" s="82"/>
      <c r="AY533" s="81">
        <v>0</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2423</v>
      </c>
      <c r="B534" s="80">
        <v>472</v>
      </c>
      <c r="C534" s="80">
        <v>13</v>
      </c>
      <c r="D534" s="80">
        <v>28</v>
      </c>
      <c r="E534" s="80">
        <v>2016</v>
      </c>
      <c r="F534" s="80" t="s">
        <v>92</v>
      </c>
      <c r="G534" s="80" t="s">
        <v>2410</v>
      </c>
      <c r="H534" s="80" t="s">
        <v>2411</v>
      </c>
      <c r="I534" s="177"/>
      <c r="J534" s="81">
        <v>0</v>
      </c>
      <c r="K534" s="81">
        <v>6.2370941167866532E-2</v>
      </c>
      <c r="L534" s="81">
        <v>0.62324460950417748</v>
      </c>
      <c r="M534" s="81">
        <v>0.53090292376352888</v>
      </c>
      <c r="N534" s="81">
        <v>0.4341864564840191</v>
      </c>
      <c r="O534" s="81">
        <v>0.20233471243305234</v>
      </c>
      <c r="P534" s="81">
        <v>1.1709519861086333</v>
      </c>
      <c r="Q534" s="81">
        <v>2.2249088773161414E-2</v>
      </c>
      <c r="R534" s="81">
        <v>15.727508798836121</v>
      </c>
      <c r="S534" s="81">
        <v>4.8088023680000001E-2</v>
      </c>
      <c r="T534" s="82"/>
      <c r="U534" s="81">
        <v>0</v>
      </c>
      <c r="V534" s="81">
        <v>29</v>
      </c>
      <c r="W534" s="81">
        <v>5</v>
      </c>
      <c r="X534" s="81">
        <v>145</v>
      </c>
      <c r="Y534" s="81">
        <v>173</v>
      </c>
      <c r="Z534" s="81">
        <v>119</v>
      </c>
      <c r="AA534" s="81">
        <v>241</v>
      </c>
      <c r="AB534" s="81">
        <v>315</v>
      </c>
      <c r="AC534" s="81">
        <v>2686103.689422152</v>
      </c>
      <c r="AD534" s="81">
        <v>4.8088023680000001E-2</v>
      </c>
      <c r="AE534" s="82"/>
      <c r="AF534" s="81">
        <v>0</v>
      </c>
      <c r="AG534" s="81">
        <v>49340.248767817138</v>
      </c>
      <c r="AH534" s="81">
        <v>96670.658971211771</v>
      </c>
      <c r="AI534" s="81">
        <v>820283.20657004486</v>
      </c>
      <c r="AJ534" s="81">
        <v>626690.06110987137</v>
      </c>
      <c r="AK534" s="81">
        <v>0</v>
      </c>
      <c r="AL534" s="81">
        <v>0</v>
      </c>
      <c r="AM534" s="81">
        <v>43202.9670349929</v>
      </c>
      <c r="AN534" s="81">
        <v>0</v>
      </c>
      <c r="AO534" s="81">
        <v>0</v>
      </c>
      <c r="AP534" s="82"/>
      <c r="AQ534" s="81">
        <v>0</v>
      </c>
      <c r="AR534" s="81">
        <v>0</v>
      </c>
      <c r="AS534" s="81">
        <v>0</v>
      </c>
      <c r="AT534" s="81">
        <v>0</v>
      </c>
      <c r="AU534" s="81">
        <v>0</v>
      </c>
      <c r="AV534" s="81">
        <v>0</v>
      </c>
      <c r="AW534" s="81" t="s">
        <v>564</v>
      </c>
      <c r="AX534" s="82"/>
      <c r="AY534" s="81">
        <v>0</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2424</v>
      </c>
      <c r="B535" s="80">
        <v>473</v>
      </c>
      <c r="C535" s="80">
        <v>14</v>
      </c>
      <c r="D535" s="80">
        <v>28</v>
      </c>
      <c r="E535" s="80">
        <v>2017</v>
      </c>
      <c r="F535" s="80" t="s">
        <v>71</v>
      </c>
      <c r="G535" s="80" t="s">
        <v>2410</v>
      </c>
      <c r="H535" s="80" t="s">
        <v>2411</v>
      </c>
      <c r="I535" s="177"/>
      <c r="J535" s="81">
        <v>0</v>
      </c>
      <c r="K535" s="81">
        <v>6.3806567921981722E-2</v>
      </c>
      <c r="L535" s="81">
        <v>0.51330313006583472</v>
      </c>
      <c r="M535" s="81">
        <v>0.5326298322866303</v>
      </c>
      <c r="N535" s="81">
        <v>0.44551453246709938</v>
      </c>
      <c r="O535" s="81">
        <v>0.19067035707835417</v>
      </c>
      <c r="P535" s="81">
        <v>1.1587064797428832</v>
      </c>
      <c r="Q535" s="81">
        <v>2.1924511495809349E-2</v>
      </c>
      <c r="R535" s="81">
        <v>14.364424875239045</v>
      </c>
      <c r="S535" s="81">
        <v>3.9904856640000007E-2</v>
      </c>
      <c r="T535" s="82"/>
      <c r="U535" s="81">
        <v>0</v>
      </c>
      <c r="V535" s="81">
        <v>29</v>
      </c>
      <c r="W535" s="81">
        <v>5</v>
      </c>
      <c r="X535" s="81">
        <v>145</v>
      </c>
      <c r="Y535" s="81">
        <v>174</v>
      </c>
      <c r="Z535" s="81">
        <v>114</v>
      </c>
      <c r="AA535" s="81">
        <v>240</v>
      </c>
      <c r="AB535" s="81">
        <v>321</v>
      </c>
      <c r="AC535" s="81">
        <v>2501981</v>
      </c>
      <c r="AD535" s="81">
        <v>3.9904856640000007E-2</v>
      </c>
      <c r="AE535" s="82"/>
      <c r="AF535" s="81">
        <v>0</v>
      </c>
      <c r="AG535" s="81">
        <v>51601.410170380601</v>
      </c>
      <c r="AH535" s="81">
        <v>108184.8883730473</v>
      </c>
      <c r="AI535" s="81">
        <v>858514.45490270061</v>
      </c>
      <c r="AJ535" s="81">
        <v>643374.65384509729</v>
      </c>
      <c r="AK535" s="81">
        <v>0</v>
      </c>
      <c r="AL535" s="81">
        <v>0</v>
      </c>
      <c r="AM535" s="81">
        <v>44094.769178312737</v>
      </c>
      <c r="AN535" s="81">
        <v>0</v>
      </c>
      <c r="AO535" s="81">
        <v>0</v>
      </c>
      <c r="AP535" s="82"/>
      <c r="AQ535" s="81">
        <v>0</v>
      </c>
      <c r="AR535" s="81">
        <v>0</v>
      </c>
      <c r="AS535" s="81">
        <v>0</v>
      </c>
      <c r="AT535" s="81">
        <v>0</v>
      </c>
      <c r="AU535" s="81">
        <v>0</v>
      </c>
      <c r="AV535" s="81">
        <v>0</v>
      </c>
      <c r="AW535" s="81" t="s">
        <v>564</v>
      </c>
      <c r="AX535" s="82"/>
      <c r="AY535" s="81">
        <v>0</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2425</v>
      </c>
      <c r="B536" s="80">
        <v>474</v>
      </c>
      <c r="C536" s="80">
        <v>15</v>
      </c>
      <c r="D536" s="80">
        <v>28</v>
      </c>
      <c r="E536" s="80">
        <v>2018</v>
      </c>
      <c r="F536" s="80" t="s">
        <v>93</v>
      </c>
      <c r="G536" s="80" t="s">
        <v>2410</v>
      </c>
      <c r="H536" s="80" t="s">
        <v>2411</v>
      </c>
      <c r="I536" s="177"/>
      <c r="J536" s="81">
        <v>0</v>
      </c>
      <c r="K536" s="81">
        <v>5.9985976847134199E-2</v>
      </c>
      <c r="L536" s="81">
        <v>0.47969719431641611</v>
      </c>
      <c r="M536" s="81">
        <v>0.52856853828096406</v>
      </c>
      <c r="N536" s="81">
        <v>0.42386142251449099</v>
      </c>
      <c r="O536" s="81">
        <v>0.19857594158536257</v>
      </c>
      <c r="P536" s="81">
        <v>1.1615120959217542</v>
      </c>
      <c r="Q536" s="81">
        <v>2.0471599357478863E-2</v>
      </c>
      <c r="R536" s="81">
        <v>14.160902507840724</v>
      </c>
      <c r="S536" s="81">
        <v>2.20151328E-2</v>
      </c>
      <c r="T536" s="82"/>
      <c r="U536" s="81">
        <v>0</v>
      </c>
      <c r="V536" s="81">
        <v>29</v>
      </c>
      <c r="W536" s="81">
        <v>5</v>
      </c>
      <c r="X536" s="81">
        <v>145</v>
      </c>
      <c r="Y536" s="81">
        <v>174</v>
      </c>
      <c r="Z536" s="81">
        <v>121</v>
      </c>
      <c r="AA536" s="81">
        <v>243</v>
      </c>
      <c r="AB536" s="81">
        <v>323</v>
      </c>
      <c r="AC536" s="81">
        <v>2456865</v>
      </c>
      <c r="AD536" s="81">
        <v>2.20151328E-2</v>
      </c>
      <c r="AE536" s="82"/>
      <c r="AF536" s="81">
        <v>0</v>
      </c>
      <c r="AG536" s="81">
        <v>45766.740878984128</v>
      </c>
      <c r="AH536" s="81">
        <v>103047.9684932705</v>
      </c>
      <c r="AI536" s="81">
        <v>822118.81685430952</v>
      </c>
      <c r="AJ536" s="81">
        <v>629340.88039322756</v>
      </c>
      <c r="AK536" s="81">
        <v>0</v>
      </c>
      <c r="AL536" s="81">
        <v>0</v>
      </c>
      <c r="AM536" s="81">
        <v>44461.308759862579</v>
      </c>
      <c r="AN536" s="81">
        <v>0</v>
      </c>
      <c r="AO536" s="81">
        <v>0</v>
      </c>
      <c r="AP536" s="82"/>
      <c r="AQ536" s="81">
        <v>0</v>
      </c>
      <c r="AR536" s="81">
        <v>0</v>
      </c>
      <c r="AS536" s="81">
        <v>0</v>
      </c>
      <c r="AT536" s="81">
        <v>0</v>
      </c>
      <c r="AU536" s="81">
        <v>0</v>
      </c>
      <c r="AV536" s="81">
        <v>0</v>
      </c>
      <c r="AW536" s="81" t="s">
        <v>564</v>
      </c>
      <c r="AX536" s="82"/>
      <c r="AY536" s="81">
        <v>0</v>
      </c>
      <c r="AZ536" s="81">
        <v>0</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2426</v>
      </c>
      <c r="B537" s="80">
        <v>475</v>
      </c>
      <c r="C537" s="80">
        <v>16</v>
      </c>
      <c r="D537" s="80">
        <v>28</v>
      </c>
      <c r="E537" s="80">
        <v>2019</v>
      </c>
      <c r="F537" s="80" t="s">
        <v>73</v>
      </c>
      <c r="G537" s="80" t="s">
        <v>2410</v>
      </c>
      <c r="H537" s="80" t="s">
        <v>2411</v>
      </c>
      <c r="I537" s="177"/>
      <c r="J537" s="81">
        <v>0</v>
      </c>
      <c r="K537" s="81">
        <v>5.4320987027876445E-2</v>
      </c>
      <c r="L537" s="81">
        <v>0.48638298407827163</v>
      </c>
      <c r="M537" s="81">
        <v>0.51141362279231417</v>
      </c>
      <c r="N537" s="81">
        <v>0.40156257950651558</v>
      </c>
      <c r="O537" s="81">
        <v>0.19646411797361496</v>
      </c>
      <c r="P537" s="81">
        <v>1.0017133871771018</v>
      </c>
      <c r="Q537" s="81">
        <v>1.9870230354494912E-2</v>
      </c>
      <c r="R537" s="81">
        <v>14.431453821214548</v>
      </c>
      <c r="S537" s="81">
        <v>4.36299833224E-2</v>
      </c>
      <c r="T537" s="82"/>
      <c r="U537" s="81">
        <v>0</v>
      </c>
      <c r="V537" s="81">
        <v>29</v>
      </c>
      <c r="W537" s="81">
        <v>5</v>
      </c>
      <c r="X537" s="81">
        <v>145</v>
      </c>
      <c r="Y537" s="81">
        <v>176</v>
      </c>
      <c r="Z537" s="81">
        <v>123</v>
      </c>
      <c r="AA537" s="81">
        <v>208</v>
      </c>
      <c r="AB537" s="81">
        <v>322</v>
      </c>
      <c r="AC537" s="81">
        <v>2544814</v>
      </c>
      <c r="AD537" s="81">
        <v>4.36299833224E-2</v>
      </c>
      <c r="AE537" s="82"/>
      <c r="AF537" s="81">
        <v>0</v>
      </c>
      <c r="AG537" s="81">
        <v>44143.515858509738</v>
      </c>
      <c r="AH537" s="81">
        <v>109537.4763466133</v>
      </c>
      <c r="AI537" s="81">
        <v>830072.2802711447</v>
      </c>
      <c r="AJ537" s="81">
        <v>598039.82116303872</v>
      </c>
      <c r="AK537" s="81">
        <v>0</v>
      </c>
      <c r="AL537" s="81">
        <v>0</v>
      </c>
      <c r="AM537" s="81">
        <v>43853.97598529781</v>
      </c>
      <c r="AN537" s="81">
        <v>0</v>
      </c>
      <c r="AO537" s="81">
        <v>0</v>
      </c>
      <c r="AP537" s="82"/>
      <c r="AQ537" s="81">
        <v>0</v>
      </c>
      <c r="AR537" s="81">
        <v>0</v>
      </c>
      <c r="AS537" s="81">
        <v>0</v>
      </c>
      <c r="AT537" s="81">
        <v>0</v>
      </c>
      <c r="AU537" s="81">
        <v>0</v>
      </c>
      <c r="AV537" s="81">
        <v>0</v>
      </c>
      <c r="AW537" s="81" t="s">
        <v>564</v>
      </c>
      <c r="AX537" s="82"/>
      <c r="AY537" s="81">
        <v>0</v>
      </c>
      <c r="AZ537" s="81">
        <v>0</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2427</v>
      </c>
      <c r="B538" s="80">
        <v>476</v>
      </c>
      <c r="C538" s="80">
        <v>17</v>
      </c>
      <c r="D538" s="80">
        <v>28</v>
      </c>
      <c r="E538" s="80">
        <v>2020</v>
      </c>
      <c r="F538" s="80" t="s">
        <v>218</v>
      </c>
      <c r="G538" s="80" t="s">
        <v>2410</v>
      </c>
      <c r="H538" s="80" t="s">
        <v>2411</v>
      </c>
      <c r="I538" s="177"/>
      <c r="J538" s="81">
        <v>0</v>
      </c>
      <c r="K538" s="81">
        <v>4.3462556428680334E-2</v>
      </c>
      <c r="L538" s="81">
        <v>0.31694911537410214</v>
      </c>
      <c r="M538" s="81">
        <v>0.52020162093490041</v>
      </c>
      <c r="N538" s="81">
        <v>0.41045288620578757</v>
      </c>
      <c r="O538" s="81">
        <v>0.1651331979122061</v>
      </c>
      <c r="P538" s="81">
        <v>1.0106296142147246</v>
      </c>
      <c r="Q538" s="81">
        <v>1.8278583026181395E-2</v>
      </c>
      <c r="R538" s="81">
        <v>15.765745851684489</v>
      </c>
      <c r="S538" s="81">
        <v>3.0291745728199999E-2</v>
      </c>
      <c r="T538" s="82"/>
      <c r="U538" s="81">
        <v>0</v>
      </c>
      <c r="V538" s="81">
        <v>23</v>
      </c>
      <c r="W538" s="81">
        <v>4</v>
      </c>
      <c r="X538" s="81">
        <v>169</v>
      </c>
      <c r="Y538" s="81">
        <v>179</v>
      </c>
      <c r="Z538" s="81">
        <v>118</v>
      </c>
      <c r="AA538" s="81">
        <v>228</v>
      </c>
      <c r="AB538" s="81">
        <v>310</v>
      </c>
      <c r="AC538" s="81">
        <v>2794604</v>
      </c>
      <c r="AD538" s="81">
        <v>3.0291745728199999E-2</v>
      </c>
      <c r="AE538" s="82"/>
      <c r="AF538" s="81"/>
      <c r="AG538" s="81">
        <v>33251.68839207603</v>
      </c>
      <c r="AH538" s="81">
        <v>74143.685105001146</v>
      </c>
      <c r="AI538" s="81">
        <v>857437.78879983688</v>
      </c>
      <c r="AJ538" s="81">
        <v>609618.46577403846</v>
      </c>
      <c r="AK538" s="81"/>
      <c r="AL538" s="81"/>
      <c r="AM538" s="81">
        <v>40458.444171835254</v>
      </c>
      <c r="AN538" s="81"/>
      <c r="AO538" s="81"/>
      <c r="AP538" s="82"/>
      <c r="AQ538" s="81">
        <v>0</v>
      </c>
      <c r="AR538" s="81">
        <v>0</v>
      </c>
      <c r="AS538" s="81">
        <v>0</v>
      </c>
      <c r="AT538" s="81">
        <v>0</v>
      </c>
      <c r="AU538" s="81">
        <v>0</v>
      </c>
      <c r="AV538" s="81">
        <v>0</v>
      </c>
      <c r="AW538" s="81">
        <v>0</v>
      </c>
      <c r="AX538" s="82"/>
      <c r="AY538" s="81">
        <v>0</v>
      </c>
      <c r="AZ538" s="81">
        <v>0</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2428</v>
      </c>
      <c r="B539" s="80">
        <v>476</v>
      </c>
      <c r="C539" s="80">
        <v>18</v>
      </c>
      <c r="D539" s="80">
        <v>28</v>
      </c>
      <c r="E539" s="80">
        <v>2021</v>
      </c>
      <c r="F539" s="80" t="s">
        <v>75</v>
      </c>
      <c r="G539" s="174" t="s">
        <v>2410</v>
      </c>
      <c r="H539" s="80" t="s">
        <v>2411</v>
      </c>
      <c r="I539" s="177"/>
      <c r="J539" s="81">
        <v>0</v>
      </c>
      <c r="K539" s="81">
        <v>4.9779670359334019E-2</v>
      </c>
      <c r="L539" s="81">
        <v>0.34067638384725468</v>
      </c>
      <c r="M539" s="81">
        <v>0.5670677141979108</v>
      </c>
      <c r="N539" s="81">
        <v>0.41086188479594066</v>
      </c>
      <c r="O539" s="81">
        <v>0.17260429313043302</v>
      </c>
      <c r="P539" s="81">
        <v>1.0499624316213221</v>
      </c>
      <c r="Q539" s="81">
        <v>1.981069793675122E-2</v>
      </c>
      <c r="R539" s="81">
        <v>17.801733966400068</v>
      </c>
      <c r="S539" s="81">
        <v>2.3849835520000001E-2</v>
      </c>
      <c r="T539" s="82"/>
      <c r="U539" s="81"/>
      <c r="V539" s="81">
        <v>23</v>
      </c>
      <c r="W539" s="81">
        <v>4</v>
      </c>
      <c r="X539" s="81">
        <v>169</v>
      </c>
      <c r="Y539" s="81">
        <v>187</v>
      </c>
      <c r="Z539" s="81">
        <v>127</v>
      </c>
      <c r="AA539" s="81">
        <v>231</v>
      </c>
      <c r="AB539" s="81">
        <v>332</v>
      </c>
      <c r="AC539" s="81">
        <v>3058510.9999999995</v>
      </c>
      <c r="AD539" s="81">
        <v>2.3849835520000001E-2</v>
      </c>
      <c r="AE539" s="82"/>
      <c r="AF539" s="81">
        <v>0</v>
      </c>
      <c r="AG539" s="81">
        <v>38165.920448817327</v>
      </c>
      <c r="AH539" s="81">
        <v>75827.437590847549</v>
      </c>
      <c r="AI539" s="81">
        <v>923850.08178847609</v>
      </c>
      <c r="AJ539" s="81">
        <v>593151.90089339996</v>
      </c>
      <c r="AK539" s="81">
        <v>0</v>
      </c>
      <c r="AL539" s="81">
        <v>0</v>
      </c>
      <c r="AM539" s="81">
        <v>43579.610752190572</v>
      </c>
      <c r="AN539" s="81">
        <v>0</v>
      </c>
      <c r="AO539" s="81">
        <v>0</v>
      </c>
      <c r="AP539" s="82"/>
      <c r="AQ539" s="81">
        <v>0</v>
      </c>
      <c r="AR539" s="81">
        <v>0</v>
      </c>
      <c r="AS539" s="81">
        <v>0</v>
      </c>
      <c r="AT539" s="81">
        <v>0</v>
      </c>
      <c r="AU539" s="81">
        <v>0</v>
      </c>
      <c r="AV539" s="81">
        <v>0</v>
      </c>
      <c r="AW539" s="81"/>
      <c r="AX539" s="82"/>
      <c r="AY539" s="81">
        <v>0</v>
      </c>
      <c r="AZ539" s="81">
        <v>0</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2429</v>
      </c>
      <c r="B540" s="80">
        <v>476</v>
      </c>
      <c r="C540" s="80">
        <v>19</v>
      </c>
      <c r="D540" s="80">
        <v>28</v>
      </c>
      <c r="E540" s="80">
        <v>2022</v>
      </c>
      <c r="F540" s="80" t="s">
        <v>568</v>
      </c>
      <c r="G540" s="174" t="s">
        <v>2410</v>
      </c>
      <c r="H540" s="80" t="s">
        <v>2411</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0</v>
      </c>
      <c r="AR540" s="81">
        <v>0</v>
      </c>
      <c r="AS540" s="81">
        <v>0</v>
      </c>
      <c r="AT540" s="81">
        <v>0</v>
      </c>
      <c r="AU540" s="81">
        <v>0</v>
      </c>
      <c r="AV540" s="81">
        <v>0</v>
      </c>
      <c r="AW540" s="81"/>
      <c r="AX540" s="82"/>
      <c r="AY540" s="81">
        <v>0</v>
      </c>
      <c r="AZ540" s="81">
        <v>0</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2430</v>
      </c>
      <c r="B541" s="80">
        <v>477</v>
      </c>
      <c r="C541" s="80">
        <v>1</v>
      </c>
      <c r="D541" s="80">
        <v>29</v>
      </c>
      <c r="E541" s="80">
        <v>1990</v>
      </c>
      <c r="F541" s="80" t="s">
        <v>562</v>
      </c>
      <c r="G541" s="80" t="s">
        <v>2431</v>
      </c>
      <c r="H541" s="80" t="s">
        <v>2432</v>
      </c>
      <c r="I541" s="177"/>
      <c r="J541" s="81">
        <v>0</v>
      </c>
      <c r="K541" s="81">
        <v>0.21617243688380058</v>
      </c>
      <c r="L541" s="81">
        <v>0</v>
      </c>
      <c r="M541" s="81">
        <v>0.25652204389812377</v>
      </c>
      <c r="N541" s="81">
        <v>0.34722177159079815</v>
      </c>
      <c r="O541" s="81">
        <v>5.3487416805133858E-2</v>
      </c>
      <c r="P541" s="81">
        <v>0.44890864938053276</v>
      </c>
      <c r="Q541" s="81">
        <v>1.8045646395562796E-2</v>
      </c>
      <c r="R541" s="81">
        <v>0.45579780375802953</v>
      </c>
      <c r="S541" s="81">
        <v>2.269326953852803E-2</v>
      </c>
      <c r="T541" s="82"/>
      <c r="U541" s="81">
        <v>0</v>
      </c>
      <c r="V541" s="81">
        <v>83</v>
      </c>
      <c r="W541" s="81">
        <v>0</v>
      </c>
      <c r="X541" s="81">
        <v>107</v>
      </c>
      <c r="Y541" s="81">
        <v>152</v>
      </c>
      <c r="Z541" s="81">
        <v>22</v>
      </c>
      <c r="AA541" s="81">
        <v>109</v>
      </c>
      <c r="AB541" s="81">
        <v>293</v>
      </c>
      <c r="AC541" s="81">
        <v>78945</v>
      </c>
      <c r="AD541" s="81">
        <v>2.269326953852803E-2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2433</v>
      </c>
      <c r="B542" s="80">
        <v>478</v>
      </c>
      <c r="C542" s="80">
        <v>2</v>
      </c>
      <c r="D542" s="80">
        <v>29</v>
      </c>
      <c r="E542" s="80">
        <v>2005</v>
      </c>
      <c r="F542" s="80" t="s">
        <v>565</v>
      </c>
      <c r="G542" s="80" t="s">
        <v>2431</v>
      </c>
      <c r="H542" s="80" t="s">
        <v>2432</v>
      </c>
      <c r="I542" s="177"/>
      <c r="J542" s="81">
        <v>0</v>
      </c>
      <c r="K542" s="81">
        <v>0.11736239544405452</v>
      </c>
      <c r="L542" s="81">
        <v>0</v>
      </c>
      <c r="M542" s="81">
        <v>0.24354441374127142</v>
      </c>
      <c r="N542" s="81">
        <v>0.36260672694393087</v>
      </c>
      <c r="O542" s="81">
        <v>0.15337228212639151</v>
      </c>
      <c r="P542" s="81">
        <v>0.67886957358461975</v>
      </c>
      <c r="Q542" s="81">
        <v>1.5200019146539893E-2</v>
      </c>
      <c r="R542" s="81">
        <v>10.981359224013177</v>
      </c>
      <c r="S542" s="81">
        <v>6.5207799999999996E-2</v>
      </c>
      <c r="T542" s="82"/>
      <c r="U542" s="81">
        <v>0</v>
      </c>
      <c r="V542" s="81">
        <v>55</v>
      </c>
      <c r="W542" s="81">
        <v>0</v>
      </c>
      <c r="X542" s="81">
        <v>58</v>
      </c>
      <c r="Y542" s="81">
        <v>137</v>
      </c>
      <c r="Z542" s="81">
        <v>73</v>
      </c>
      <c r="AA542" s="81">
        <v>135</v>
      </c>
      <c r="AB542" s="81">
        <v>258</v>
      </c>
      <c r="AC542" s="81">
        <v>1941826</v>
      </c>
      <c r="AD542" s="81">
        <v>6.5207799999999996E-2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2434</v>
      </c>
      <c r="B543" s="80">
        <v>479</v>
      </c>
      <c r="C543" s="80">
        <v>3</v>
      </c>
      <c r="D543" s="80">
        <v>29</v>
      </c>
      <c r="E543" s="80">
        <v>2006</v>
      </c>
      <c r="F543" s="80" t="s">
        <v>566</v>
      </c>
      <c r="G543" s="80" t="s">
        <v>2431</v>
      </c>
      <c r="H543" s="80" t="s">
        <v>2432</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2435</v>
      </c>
      <c r="B544" s="80">
        <v>480</v>
      </c>
      <c r="C544" s="80">
        <v>4</v>
      </c>
      <c r="D544" s="80">
        <v>29</v>
      </c>
      <c r="E544" s="80">
        <v>2007</v>
      </c>
      <c r="F544" s="80" t="s">
        <v>567</v>
      </c>
      <c r="G544" s="80" t="s">
        <v>2431</v>
      </c>
      <c r="H544" s="80" t="s">
        <v>2432</v>
      </c>
      <c r="I544" s="177"/>
      <c r="J544" s="81">
        <v>0</v>
      </c>
      <c r="K544" s="81">
        <v>0.13272978068621988</v>
      </c>
      <c r="L544" s="81">
        <v>0</v>
      </c>
      <c r="M544" s="81">
        <v>0.61546402582818893</v>
      </c>
      <c r="N544" s="81">
        <v>0.42781699698187808</v>
      </c>
      <c r="O544" s="81">
        <v>0.15562117426926769</v>
      </c>
      <c r="P544" s="81">
        <v>0.70980369604390203</v>
      </c>
      <c r="Q544" s="81">
        <v>1.7106239328260164E-2</v>
      </c>
      <c r="R544" s="81">
        <v>12.581745399946579</v>
      </c>
      <c r="S544" s="81">
        <v>4.6981756E-2</v>
      </c>
      <c r="T544" s="82"/>
      <c r="U544" s="81">
        <v>0</v>
      </c>
      <c r="V544" s="81">
        <v>56</v>
      </c>
      <c r="W544" s="81">
        <v>0</v>
      </c>
      <c r="X544" s="81">
        <v>157</v>
      </c>
      <c r="Y544" s="81">
        <v>154</v>
      </c>
      <c r="Z544" s="81">
        <v>77</v>
      </c>
      <c r="AA544" s="81">
        <v>139</v>
      </c>
      <c r="AB544" s="81">
        <v>275</v>
      </c>
      <c r="AC544" s="81">
        <v>2288657</v>
      </c>
      <c r="AD544" s="81">
        <v>4.6981756E-2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2436</v>
      </c>
      <c r="B545" s="80">
        <v>481</v>
      </c>
      <c r="C545" s="80">
        <v>5</v>
      </c>
      <c r="D545" s="80">
        <v>29</v>
      </c>
      <c r="E545" s="80">
        <v>2008</v>
      </c>
      <c r="F545" s="80" t="s">
        <v>84</v>
      </c>
      <c r="G545" s="80" t="s">
        <v>2431</v>
      </c>
      <c r="H545" s="80" t="s">
        <v>2432</v>
      </c>
      <c r="I545" s="177"/>
      <c r="J545" s="81">
        <v>0</v>
      </c>
      <c r="K545" s="81">
        <v>0.10528928327099508</v>
      </c>
      <c r="L545" s="81">
        <v>0</v>
      </c>
      <c r="M545" s="81">
        <v>0.6141698729294528</v>
      </c>
      <c r="N545" s="81">
        <v>0.44244607942818781</v>
      </c>
      <c r="O545" s="81">
        <v>0.1405817308277903</v>
      </c>
      <c r="P545" s="81">
        <v>0.70899476966646169</v>
      </c>
      <c r="Q545" s="81">
        <v>1.7992469726682999E-2</v>
      </c>
      <c r="R545" s="81">
        <v>11.559979112752975</v>
      </c>
      <c r="S545" s="81">
        <v>7.7923803299999997E-2</v>
      </c>
      <c r="T545" s="82"/>
      <c r="U545" s="81">
        <v>0</v>
      </c>
      <c r="V545" s="81">
        <v>56</v>
      </c>
      <c r="W545" s="81">
        <v>0</v>
      </c>
      <c r="X545" s="81">
        <v>157</v>
      </c>
      <c r="Y545" s="81">
        <v>162</v>
      </c>
      <c r="Z545" s="81">
        <v>72</v>
      </c>
      <c r="AA545" s="81">
        <v>139</v>
      </c>
      <c r="AB545" s="81">
        <v>294</v>
      </c>
      <c r="AC545" s="81">
        <v>2183521</v>
      </c>
      <c r="AD545" s="81">
        <v>7.7923803299999997E-2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2437</v>
      </c>
      <c r="B546" s="80">
        <v>482</v>
      </c>
      <c r="C546" s="80">
        <v>6</v>
      </c>
      <c r="D546" s="80">
        <v>29</v>
      </c>
      <c r="E546" s="80">
        <v>2009</v>
      </c>
      <c r="F546" s="80" t="s">
        <v>85</v>
      </c>
      <c r="G546" s="80" t="s">
        <v>2431</v>
      </c>
      <c r="H546" s="80" t="s">
        <v>2432</v>
      </c>
      <c r="I546" s="177"/>
      <c r="J546" s="81">
        <v>1.319739695202147</v>
      </c>
      <c r="K546" s="81">
        <v>0.10599965118587806</v>
      </c>
      <c r="L546" s="81">
        <v>0</v>
      </c>
      <c r="M546" s="81">
        <v>0.59227136537866121</v>
      </c>
      <c r="N546" s="81">
        <v>0.41373518499437195</v>
      </c>
      <c r="O546" s="81">
        <v>0.14440449664070878</v>
      </c>
      <c r="P546" s="81">
        <v>0.72042624736495098</v>
      </c>
      <c r="Q546" s="81">
        <v>1.766435995029653E-2</v>
      </c>
      <c r="R546" s="81">
        <v>11.937484185457315</v>
      </c>
      <c r="S546" s="81">
        <v>9.257617999999998E-2</v>
      </c>
      <c r="T546" s="82"/>
      <c r="U546" s="81">
        <v>163032</v>
      </c>
      <c r="V546" s="81">
        <v>65</v>
      </c>
      <c r="W546" s="81">
        <v>0</v>
      </c>
      <c r="X546" s="81">
        <v>173</v>
      </c>
      <c r="Y546" s="81">
        <v>166</v>
      </c>
      <c r="Z546" s="81">
        <v>73</v>
      </c>
      <c r="AA546" s="81">
        <v>145</v>
      </c>
      <c r="AB546" s="81">
        <v>303</v>
      </c>
      <c r="AC546" s="81">
        <v>2199764</v>
      </c>
      <c r="AD546" s="81">
        <v>9.257617999999998E-2</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2438</v>
      </c>
      <c r="B547" s="80">
        <v>483</v>
      </c>
      <c r="C547" s="80">
        <v>7</v>
      </c>
      <c r="D547" s="80">
        <v>29</v>
      </c>
      <c r="E547" s="80">
        <v>2010</v>
      </c>
      <c r="F547" s="80" t="s">
        <v>86</v>
      </c>
      <c r="G547" s="80" t="s">
        <v>2431</v>
      </c>
      <c r="H547" s="80" t="s">
        <v>2432</v>
      </c>
      <c r="I547" s="177"/>
      <c r="J547" s="81">
        <v>0</v>
      </c>
      <c r="K547" s="81">
        <v>9.5024539817048864E-2</v>
      </c>
      <c r="L547" s="81">
        <v>0</v>
      </c>
      <c r="M547" s="81">
        <v>0.59916109350307045</v>
      </c>
      <c r="N547" s="81">
        <v>0.42701695736575018</v>
      </c>
      <c r="O547" s="81">
        <v>0.15358155290041453</v>
      </c>
      <c r="P547" s="81">
        <v>0.80002736491297766</v>
      </c>
      <c r="Q547" s="81">
        <v>1.8556588442053407E-2</v>
      </c>
      <c r="R547" s="81">
        <v>11.899330383789524</v>
      </c>
      <c r="S547" s="81">
        <v>0.10563104719999999</v>
      </c>
      <c r="T547" s="82"/>
      <c r="U547" s="81">
        <v>0</v>
      </c>
      <c r="V547" s="81">
        <v>65</v>
      </c>
      <c r="W547" s="81">
        <v>0</v>
      </c>
      <c r="X547" s="81">
        <v>173</v>
      </c>
      <c r="Y547" s="81">
        <v>169</v>
      </c>
      <c r="Z547" s="81">
        <v>78</v>
      </c>
      <c r="AA547" s="81">
        <v>157</v>
      </c>
      <c r="AB547" s="81">
        <v>305</v>
      </c>
      <c r="AC547" s="81">
        <v>2077963</v>
      </c>
      <c r="AD547" s="81">
        <v>0.10563104719999999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2439</v>
      </c>
      <c r="B548" s="80">
        <v>484</v>
      </c>
      <c r="C548" s="80">
        <v>8</v>
      </c>
      <c r="D548" s="80">
        <v>29</v>
      </c>
      <c r="E548" s="80">
        <v>2011</v>
      </c>
      <c r="F548" s="80" t="s">
        <v>87</v>
      </c>
      <c r="G548" s="80" t="s">
        <v>2431</v>
      </c>
      <c r="H548" s="80" t="s">
        <v>2432</v>
      </c>
      <c r="I548" s="177"/>
      <c r="J548" s="81">
        <v>0</v>
      </c>
      <c r="K548" s="81">
        <v>0.14345391979130151</v>
      </c>
      <c r="L548" s="81">
        <v>0</v>
      </c>
      <c r="M548" s="81">
        <v>0.76190585484562101</v>
      </c>
      <c r="N548" s="81">
        <v>0.49616319976733303</v>
      </c>
      <c r="O548" s="81">
        <v>0.15031593855712058</v>
      </c>
      <c r="P548" s="81">
        <v>0.69278404768677593</v>
      </c>
      <c r="Q548" s="81">
        <v>2.1334207994412272E-2</v>
      </c>
      <c r="R548" s="81">
        <v>11.379877383077565</v>
      </c>
      <c r="S548" s="81">
        <v>7.6130402040000003E-2</v>
      </c>
      <c r="T548" s="82"/>
      <c r="U548" s="81">
        <v>0</v>
      </c>
      <c r="V548" s="81">
        <v>65</v>
      </c>
      <c r="W548" s="81">
        <v>0</v>
      </c>
      <c r="X548" s="81">
        <v>173</v>
      </c>
      <c r="Y548" s="81">
        <v>170</v>
      </c>
      <c r="Z548" s="81">
        <v>78</v>
      </c>
      <c r="AA548" s="81">
        <v>140</v>
      </c>
      <c r="AB548" s="81">
        <v>304</v>
      </c>
      <c r="AC548" s="81">
        <v>1983965</v>
      </c>
      <c r="AD548" s="81">
        <v>7.6130402040000003E-2</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2440</v>
      </c>
      <c r="B549" s="80">
        <v>485</v>
      </c>
      <c r="C549" s="80">
        <v>9</v>
      </c>
      <c r="D549" s="80">
        <v>29</v>
      </c>
      <c r="E549" s="80">
        <v>2012</v>
      </c>
      <c r="F549" s="80" t="s">
        <v>88</v>
      </c>
      <c r="G549" s="80" t="s">
        <v>2431</v>
      </c>
      <c r="H549" s="80" t="s">
        <v>2432</v>
      </c>
      <c r="I549" s="177"/>
      <c r="J549" s="81">
        <v>0</v>
      </c>
      <c r="K549" s="81">
        <v>0.14150716999463234</v>
      </c>
      <c r="L549" s="81">
        <v>0</v>
      </c>
      <c r="M549" s="81">
        <v>0.8022212977570764</v>
      </c>
      <c r="N549" s="81">
        <v>0.52075736577021214</v>
      </c>
      <c r="O549" s="81">
        <v>0.13574933618734283</v>
      </c>
      <c r="P549" s="81">
        <v>0.73156201546307875</v>
      </c>
      <c r="Q549" s="81">
        <v>2.3255354120455297E-2</v>
      </c>
      <c r="R549" s="81">
        <v>11.372542141658521</v>
      </c>
      <c r="S549" s="81">
        <v>8.2745538600000001E-2</v>
      </c>
      <c r="T549" s="82"/>
      <c r="U549" s="81">
        <v>0</v>
      </c>
      <c r="V549" s="81">
        <v>65</v>
      </c>
      <c r="W549" s="81">
        <v>0</v>
      </c>
      <c r="X549" s="81">
        <v>173</v>
      </c>
      <c r="Y549" s="81">
        <v>169</v>
      </c>
      <c r="Z549" s="81">
        <v>71</v>
      </c>
      <c r="AA549" s="81">
        <v>147</v>
      </c>
      <c r="AB549" s="81">
        <v>305</v>
      </c>
      <c r="AC549" s="81">
        <v>1931333</v>
      </c>
      <c r="AD549" s="81">
        <v>8.2745538600000001E-2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2441</v>
      </c>
      <c r="B550" s="80">
        <v>486</v>
      </c>
      <c r="C550" s="80">
        <v>10</v>
      </c>
      <c r="D550" s="80">
        <v>29</v>
      </c>
      <c r="E550" s="80">
        <v>2013</v>
      </c>
      <c r="F550" s="80" t="s">
        <v>89</v>
      </c>
      <c r="G550" s="80" t="s">
        <v>2431</v>
      </c>
      <c r="H550" s="80" t="s">
        <v>2432</v>
      </c>
      <c r="I550" s="177"/>
      <c r="J550" s="81">
        <v>0</v>
      </c>
      <c r="K550" s="81">
        <v>0.12202563368762785</v>
      </c>
      <c r="L550" s="81">
        <v>0</v>
      </c>
      <c r="M550" s="81">
        <v>0.85357901586334628</v>
      </c>
      <c r="N550" s="81">
        <v>0.51250045937853517</v>
      </c>
      <c r="O550" s="81">
        <v>0.13909864969863342</v>
      </c>
      <c r="P550" s="81">
        <v>0.8791840094668566</v>
      </c>
      <c r="Q550" s="81">
        <v>2.4367207923712126E-2</v>
      </c>
      <c r="R550" s="81">
        <v>23.207480248437562</v>
      </c>
      <c r="S550" s="81">
        <v>0.10226834625000002</v>
      </c>
      <c r="T550" s="82"/>
      <c r="U550" s="81">
        <v>0</v>
      </c>
      <c r="V550" s="81">
        <v>65</v>
      </c>
      <c r="W550" s="81">
        <v>0</v>
      </c>
      <c r="X550" s="81">
        <v>173</v>
      </c>
      <c r="Y550" s="81">
        <v>173</v>
      </c>
      <c r="Z550" s="81">
        <v>76</v>
      </c>
      <c r="AA550" s="81">
        <v>176</v>
      </c>
      <c r="AB550" s="81">
        <v>315</v>
      </c>
      <c r="AC550" s="81">
        <v>3847146</v>
      </c>
      <c r="AD550" s="81">
        <v>0.10226834625000002</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2442</v>
      </c>
      <c r="B551" s="80">
        <v>487</v>
      </c>
      <c r="C551" s="80">
        <v>11</v>
      </c>
      <c r="D551" s="80">
        <v>29</v>
      </c>
      <c r="E551" s="80">
        <v>2014</v>
      </c>
      <c r="F551" s="80" t="s">
        <v>90</v>
      </c>
      <c r="G551" s="80" t="s">
        <v>2431</v>
      </c>
      <c r="H551" s="80" t="s">
        <v>2432</v>
      </c>
      <c r="I551" s="177"/>
      <c r="J551" s="81">
        <v>0</v>
      </c>
      <c r="K551" s="81">
        <v>8.2462827408449763E-2</v>
      </c>
      <c r="L551" s="81">
        <v>0</v>
      </c>
      <c r="M551" s="81">
        <v>0.7639944671074903</v>
      </c>
      <c r="N551" s="81">
        <v>0.45181302202087892</v>
      </c>
      <c r="O551" s="81">
        <v>0.14249764820247862</v>
      </c>
      <c r="P551" s="81">
        <v>0.83856461510955649</v>
      </c>
      <c r="Q551" s="81">
        <v>2.2117499153917593E-2</v>
      </c>
      <c r="R551" s="81">
        <v>30.384310971156854</v>
      </c>
      <c r="S551" s="81">
        <v>8.7482561250000021E-2</v>
      </c>
      <c r="T551" s="82"/>
      <c r="U551" s="81">
        <v>0</v>
      </c>
      <c r="V551" s="81">
        <v>42</v>
      </c>
      <c r="W551" s="81">
        <v>0</v>
      </c>
      <c r="X551" s="81">
        <v>171</v>
      </c>
      <c r="Y551" s="81">
        <v>170</v>
      </c>
      <c r="Z551" s="81">
        <v>82</v>
      </c>
      <c r="AA551" s="81">
        <v>167</v>
      </c>
      <c r="AB551" s="81">
        <v>298</v>
      </c>
      <c r="AC551" s="81">
        <v>5052700</v>
      </c>
      <c r="AD551" s="81">
        <v>8.7482561250000021E-2</v>
      </c>
      <c r="AE551" s="82"/>
      <c r="AF551" s="81">
        <v>0</v>
      </c>
      <c r="AG551" s="81">
        <v>77692.322839133194</v>
      </c>
      <c r="AH551" s="81">
        <v>0</v>
      </c>
      <c r="AI551" s="81">
        <v>1049166.7922682029</v>
      </c>
      <c r="AJ551" s="81">
        <v>627848.53889985406</v>
      </c>
      <c r="AK551" s="81">
        <v>0</v>
      </c>
      <c r="AL551" s="81">
        <v>0</v>
      </c>
      <c r="AM551" s="81">
        <v>40910.946921939671</v>
      </c>
      <c r="AN551" s="81">
        <v>0</v>
      </c>
      <c r="AO551" s="81">
        <v>0</v>
      </c>
      <c r="AP551" s="82"/>
      <c r="AQ551" s="81">
        <v>1</v>
      </c>
      <c r="AR551" s="81">
        <v>0</v>
      </c>
      <c r="AS551" s="81">
        <v>0</v>
      </c>
      <c r="AT551" s="81">
        <v>0</v>
      </c>
      <c r="AU551" s="81">
        <v>0</v>
      </c>
      <c r="AV551" s="81">
        <v>0</v>
      </c>
      <c r="AW551" s="81" t="s">
        <v>564</v>
      </c>
      <c r="AX551" s="82"/>
      <c r="AY551" s="81">
        <v>6.4</v>
      </c>
      <c r="AZ551" s="81">
        <v>0</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2443</v>
      </c>
      <c r="B552" s="80">
        <v>488</v>
      </c>
      <c r="C552" s="80">
        <v>12</v>
      </c>
      <c r="D552" s="80">
        <v>29</v>
      </c>
      <c r="E552" s="80">
        <v>2015</v>
      </c>
      <c r="F552" s="80" t="s">
        <v>91</v>
      </c>
      <c r="G552" s="80" t="s">
        <v>2431</v>
      </c>
      <c r="H552" s="80" t="s">
        <v>2432</v>
      </c>
      <c r="I552" s="177"/>
      <c r="J552" s="81">
        <v>0</v>
      </c>
      <c r="K552" s="81">
        <v>8.7700340744914243E-2</v>
      </c>
      <c r="L552" s="81">
        <v>0</v>
      </c>
      <c r="M552" s="81">
        <v>0.81284382217703222</v>
      </c>
      <c r="N552" s="81">
        <v>0.44980209591375819</v>
      </c>
      <c r="O552" s="81">
        <v>0.1497437836651847</v>
      </c>
      <c r="P552" s="81">
        <v>0.83922441182145091</v>
      </c>
      <c r="Q552" s="81">
        <v>2.2814453611870393E-2</v>
      </c>
      <c r="R552" s="81">
        <v>16.086777828816231</v>
      </c>
      <c r="S552" s="81">
        <v>5.9141680000000002E-2</v>
      </c>
      <c r="T552" s="82"/>
      <c r="U552" s="81">
        <v>0</v>
      </c>
      <c r="V552" s="81">
        <v>42</v>
      </c>
      <c r="W552" s="81">
        <v>0</v>
      </c>
      <c r="X552" s="81">
        <v>171</v>
      </c>
      <c r="Y552" s="81">
        <v>170</v>
      </c>
      <c r="Z552" s="81">
        <v>87</v>
      </c>
      <c r="AA552" s="81">
        <v>167</v>
      </c>
      <c r="AB552" s="81">
        <v>314</v>
      </c>
      <c r="AC552" s="81">
        <v>2755710</v>
      </c>
      <c r="AD552" s="81">
        <v>5.9141680000000002E-2</v>
      </c>
      <c r="AE552" s="82"/>
      <c r="AF552" s="81">
        <v>0</v>
      </c>
      <c r="AG552" s="81">
        <v>72692.129489090934</v>
      </c>
      <c r="AH552" s="81">
        <v>0</v>
      </c>
      <c r="AI552" s="81">
        <v>1000521.2268832012</v>
      </c>
      <c r="AJ552" s="81">
        <v>641779.34694342921</v>
      </c>
      <c r="AK552" s="81">
        <v>0</v>
      </c>
      <c r="AL552" s="81">
        <v>0</v>
      </c>
      <c r="AM552" s="81">
        <v>43032.382819540107</v>
      </c>
      <c r="AN552" s="81">
        <v>0</v>
      </c>
      <c r="AO552" s="81">
        <v>0</v>
      </c>
      <c r="AP552" s="82"/>
      <c r="AQ552" s="81">
        <v>1</v>
      </c>
      <c r="AR552" s="81">
        <v>0</v>
      </c>
      <c r="AS552" s="81">
        <v>0</v>
      </c>
      <c r="AT552" s="81">
        <v>0</v>
      </c>
      <c r="AU552" s="81">
        <v>0</v>
      </c>
      <c r="AV552" s="81">
        <v>0</v>
      </c>
      <c r="AW552" s="81" t="s">
        <v>564</v>
      </c>
      <c r="AX552" s="82"/>
      <c r="AY552" s="81">
        <v>6.4</v>
      </c>
      <c r="AZ552" s="81">
        <v>0</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2444</v>
      </c>
      <c r="B553" s="80">
        <v>489</v>
      </c>
      <c r="C553" s="80">
        <v>13</v>
      </c>
      <c r="D553" s="80">
        <v>29</v>
      </c>
      <c r="E553" s="80">
        <v>2016</v>
      </c>
      <c r="F553" s="80" t="s">
        <v>92</v>
      </c>
      <c r="G553" s="80" t="s">
        <v>2431</v>
      </c>
      <c r="H553" s="80" t="s">
        <v>2432</v>
      </c>
      <c r="I553" s="177"/>
      <c r="J553" s="81">
        <v>0</v>
      </c>
      <c r="K553" s="81">
        <v>9.0330328587944639E-2</v>
      </c>
      <c r="L553" s="81">
        <v>0</v>
      </c>
      <c r="M553" s="81">
        <v>0.62609931009354103</v>
      </c>
      <c r="N553" s="81">
        <v>0.42163771496713998</v>
      </c>
      <c r="O553" s="81">
        <v>0.15812712820398206</v>
      </c>
      <c r="P553" s="81">
        <v>0.87942867006499004</v>
      </c>
      <c r="Q553" s="81">
        <v>2.1401504438945743E-2</v>
      </c>
      <c r="R553" s="81">
        <v>16.185543658298393</v>
      </c>
      <c r="S553" s="81">
        <v>7.9557954E-2</v>
      </c>
      <c r="T553" s="82"/>
      <c r="U553" s="81">
        <v>0</v>
      </c>
      <c r="V553" s="81">
        <v>42</v>
      </c>
      <c r="W553" s="81">
        <v>0</v>
      </c>
      <c r="X553" s="81">
        <v>171</v>
      </c>
      <c r="Y553" s="81">
        <v>168</v>
      </c>
      <c r="Z553" s="81">
        <v>93</v>
      </c>
      <c r="AA553" s="81">
        <v>181</v>
      </c>
      <c r="AB553" s="81">
        <v>303</v>
      </c>
      <c r="AC553" s="81">
        <v>2764331.5347613092</v>
      </c>
      <c r="AD553" s="81">
        <v>7.9557954E-2</v>
      </c>
      <c r="AE553" s="82"/>
      <c r="AF553" s="81">
        <v>0</v>
      </c>
      <c r="AG553" s="81">
        <v>71458.291318907577</v>
      </c>
      <c r="AH553" s="81">
        <v>0</v>
      </c>
      <c r="AI553" s="81">
        <v>967368.47119639779</v>
      </c>
      <c r="AJ553" s="81">
        <v>608577.63159802556</v>
      </c>
      <c r="AK553" s="81">
        <v>0</v>
      </c>
      <c r="AL553" s="81">
        <v>0</v>
      </c>
      <c r="AM553" s="81">
        <v>41557.139719374121</v>
      </c>
      <c r="AN553" s="81">
        <v>0</v>
      </c>
      <c r="AO553" s="81">
        <v>0</v>
      </c>
      <c r="AP553" s="82"/>
      <c r="AQ553" s="81">
        <v>1</v>
      </c>
      <c r="AR553" s="81">
        <v>0</v>
      </c>
      <c r="AS553" s="81">
        <v>0</v>
      </c>
      <c r="AT553" s="81">
        <v>0</v>
      </c>
      <c r="AU553" s="81">
        <v>0</v>
      </c>
      <c r="AV553" s="81">
        <v>0</v>
      </c>
      <c r="AW553" s="81" t="s">
        <v>564</v>
      </c>
      <c r="AX553" s="82"/>
      <c r="AY553" s="81">
        <v>6.4</v>
      </c>
      <c r="AZ553" s="81">
        <v>0</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2445</v>
      </c>
      <c r="B554" s="80">
        <v>490</v>
      </c>
      <c r="C554" s="80">
        <v>14</v>
      </c>
      <c r="D554" s="80">
        <v>29</v>
      </c>
      <c r="E554" s="80">
        <v>2017</v>
      </c>
      <c r="F554" s="80" t="s">
        <v>71</v>
      </c>
      <c r="G554" s="80" t="s">
        <v>2431</v>
      </c>
      <c r="H554" s="80" t="s">
        <v>2432</v>
      </c>
      <c r="I554" s="177"/>
      <c r="J554" s="81">
        <v>0</v>
      </c>
      <c r="K554" s="81">
        <v>9.2409512162870078E-2</v>
      </c>
      <c r="L554" s="81">
        <v>0</v>
      </c>
      <c r="M554" s="81">
        <v>0.62813587117940539</v>
      </c>
      <c r="N554" s="81">
        <v>0.45319581750963556</v>
      </c>
      <c r="O554" s="81">
        <v>0.15220177626430026</v>
      </c>
      <c r="P554" s="81">
        <v>0.84971808514478087</v>
      </c>
      <c r="Q554" s="81">
        <v>2.1856210836943901E-2</v>
      </c>
      <c r="R554" s="81">
        <v>15.142779376576497</v>
      </c>
      <c r="S554" s="81">
        <v>7.9557954E-2</v>
      </c>
      <c r="T554" s="82"/>
      <c r="U554" s="81">
        <v>0</v>
      </c>
      <c r="V554" s="81">
        <v>42</v>
      </c>
      <c r="W554" s="81">
        <v>0</v>
      </c>
      <c r="X554" s="81">
        <v>171</v>
      </c>
      <c r="Y554" s="81">
        <v>177</v>
      </c>
      <c r="Z554" s="81">
        <v>91</v>
      </c>
      <c r="AA554" s="81">
        <v>176</v>
      </c>
      <c r="AB554" s="81">
        <v>320</v>
      </c>
      <c r="AC554" s="81">
        <v>2637553.9999999991</v>
      </c>
      <c r="AD554" s="81">
        <v>7.9557954E-2</v>
      </c>
      <c r="AE554" s="82"/>
      <c r="AF554" s="81">
        <v>0</v>
      </c>
      <c r="AG554" s="81">
        <v>74733.076798482231</v>
      </c>
      <c r="AH554" s="81">
        <v>0</v>
      </c>
      <c r="AI554" s="81">
        <v>1012454.977850771</v>
      </c>
      <c r="AJ554" s="81">
        <v>654467.3202907024</v>
      </c>
      <c r="AK554" s="81">
        <v>0</v>
      </c>
      <c r="AL554" s="81">
        <v>0</v>
      </c>
      <c r="AM554" s="81">
        <v>43957.402296137298</v>
      </c>
      <c r="AN554" s="81">
        <v>0</v>
      </c>
      <c r="AO554" s="81">
        <v>0</v>
      </c>
      <c r="AP554" s="82"/>
      <c r="AQ554" s="81">
        <v>1</v>
      </c>
      <c r="AR554" s="81">
        <v>0</v>
      </c>
      <c r="AS554" s="81">
        <v>0</v>
      </c>
      <c r="AT554" s="81">
        <v>0</v>
      </c>
      <c r="AU554" s="81">
        <v>0</v>
      </c>
      <c r="AV554" s="81">
        <v>0</v>
      </c>
      <c r="AW554" s="81" t="s">
        <v>564</v>
      </c>
      <c r="AX554" s="82"/>
      <c r="AY554" s="81">
        <v>6.4</v>
      </c>
      <c r="AZ554" s="81">
        <v>0</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2446</v>
      </c>
      <c r="B555" s="80">
        <v>491</v>
      </c>
      <c r="C555" s="80">
        <v>15</v>
      </c>
      <c r="D555" s="80">
        <v>29</v>
      </c>
      <c r="E555" s="80">
        <v>2018</v>
      </c>
      <c r="F555" s="80" t="s">
        <v>93</v>
      </c>
      <c r="G555" s="80" t="s">
        <v>2431</v>
      </c>
      <c r="H555" s="80" t="s">
        <v>2432</v>
      </c>
      <c r="I555" s="177"/>
      <c r="J555" s="81">
        <v>0</v>
      </c>
      <c r="K555" s="81">
        <v>8.6876242330332282E-2</v>
      </c>
      <c r="L555" s="81">
        <v>0</v>
      </c>
      <c r="M555" s="81">
        <v>0.62334634514513698</v>
      </c>
      <c r="N555" s="81">
        <v>0.41411748176703145</v>
      </c>
      <c r="O555" s="81">
        <v>0.14934223706006605</v>
      </c>
      <c r="P555" s="81">
        <v>0.76478162694436502</v>
      </c>
      <c r="Q555" s="81">
        <v>2.0091321970033434E-2</v>
      </c>
      <c r="R555" s="81">
        <v>14.055563120355735</v>
      </c>
      <c r="S555" s="81">
        <v>7.9557954E-2</v>
      </c>
      <c r="T555" s="82"/>
      <c r="U555" s="81">
        <v>0</v>
      </c>
      <c r="V555" s="81">
        <v>42</v>
      </c>
      <c r="W555" s="81">
        <v>0</v>
      </c>
      <c r="X555" s="81">
        <v>171</v>
      </c>
      <c r="Y555" s="81">
        <v>170</v>
      </c>
      <c r="Z555" s="81">
        <v>91</v>
      </c>
      <c r="AA555" s="81">
        <v>160</v>
      </c>
      <c r="AB555" s="81">
        <v>317</v>
      </c>
      <c r="AC555" s="81">
        <v>2438589</v>
      </c>
      <c r="AD555" s="81">
        <v>7.9557954E-2</v>
      </c>
      <c r="AE555" s="82"/>
      <c r="AF555" s="81">
        <v>0</v>
      </c>
      <c r="AG555" s="81">
        <v>66282.86610059769</v>
      </c>
      <c r="AH555" s="81">
        <v>0</v>
      </c>
      <c r="AI555" s="81">
        <v>969533.22539370297</v>
      </c>
      <c r="AJ555" s="81">
        <v>614873.27394740621</v>
      </c>
      <c r="AK555" s="81">
        <v>0</v>
      </c>
      <c r="AL555" s="81">
        <v>0</v>
      </c>
      <c r="AM555" s="81">
        <v>43635.40209559269</v>
      </c>
      <c r="AN555" s="81">
        <v>0</v>
      </c>
      <c r="AO555" s="81">
        <v>0</v>
      </c>
      <c r="AP555" s="82"/>
      <c r="AQ555" s="81">
        <v>1</v>
      </c>
      <c r="AR555" s="81">
        <v>0</v>
      </c>
      <c r="AS555" s="81">
        <v>0</v>
      </c>
      <c r="AT555" s="81">
        <v>0</v>
      </c>
      <c r="AU555" s="81">
        <v>0</v>
      </c>
      <c r="AV555" s="81">
        <v>0</v>
      </c>
      <c r="AW555" s="81" t="s">
        <v>564</v>
      </c>
      <c r="AX555" s="82"/>
      <c r="AY555" s="81">
        <v>6.4</v>
      </c>
      <c r="AZ555" s="81">
        <v>0</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2447</v>
      </c>
      <c r="B556" s="80">
        <v>492</v>
      </c>
      <c r="C556" s="80">
        <v>16</v>
      </c>
      <c r="D556" s="80">
        <v>29</v>
      </c>
      <c r="E556" s="80">
        <v>2019</v>
      </c>
      <c r="F556" s="80" t="s">
        <v>73</v>
      </c>
      <c r="G556" s="80" t="s">
        <v>2431</v>
      </c>
      <c r="H556" s="80" t="s">
        <v>2432</v>
      </c>
      <c r="I556" s="177"/>
      <c r="J556" s="81">
        <v>0</v>
      </c>
      <c r="K556" s="81">
        <v>7.8671774316234858E-2</v>
      </c>
      <c r="L556" s="81">
        <v>0</v>
      </c>
      <c r="M556" s="81">
        <v>0.60311537584472918</v>
      </c>
      <c r="N556" s="81">
        <v>0.39699936837575978</v>
      </c>
      <c r="O556" s="81">
        <v>0.14854604041907474</v>
      </c>
      <c r="P556" s="81">
        <v>0.70312574292238883</v>
      </c>
      <c r="Q556" s="81">
        <v>1.9623395194811745E-2</v>
      </c>
      <c r="R556" s="81">
        <v>12.273558440021761</v>
      </c>
      <c r="S556" s="81">
        <v>7.9179106599999979E-2</v>
      </c>
      <c r="T556" s="82"/>
      <c r="U556" s="81">
        <v>0</v>
      </c>
      <c r="V556" s="81">
        <v>42</v>
      </c>
      <c r="W556" s="81">
        <v>0</v>
      </c>
      <c r="X556" s="81">
        <v>171</v>
      </c>
      <c r="Y556" s="81">
        <v>174</v>
      </c>
      <c r="Z556" s="81">
        <v>93</v>
      </c>
      <c r="AA556" s="81">
        <v>146</v>
      </c>
      <c r="AB556" s="81">
        <v>318</v>
      </c>
      <c r="AC556" s="81">
        <v>2164295</v>
      </c>
      <c r="AD556" s="81">
        <v>7.9179106599999979E-2</v>
      </c>
      <c r="AE556" s="82"/>
      <c r="AF556" s="81">
        <v>0</v>
      </c>
      <c r="AG556" s="81">
        <v>63931.988484738242</v>
      </c>
      <c r="AH556" s="81">
        <v>0</v>
      </c>
      <c r="AI556" s="81">
        <v>978912.82707838435</v>
      </c>
      <c r="AJ556" s="81">
        <v>591243.91410436796</v>
      </c>
      <c r="AK556" s="81">
        <v>0</v>
      </c>
      <c r="AL556" s="81">
        <v>0</v>
      </c>
      <c r="AM556" s="81">
        <v>43309.206097281683</v>
      </c>
      <c r="AN556" s="81">
        <v>0</v>
      </c>
      <c r="AO556" s="81">
        <v>0</v>
      </c>
      <c r="AP556" s="82"/>
      <c r="AQ556" s="81">
        <v>1</v>
      </c>
      <c r="AR556" s="81">
        <v>0</v>
      </c>
      <c r="AS556" s="81">
        <v>0</v>
      </c>
      <c r="AT556" s="81">
        <v>0</v>
      </c>
      <c r="AU556" s="81">
        <v>0</v>
      </c>
      <c r="AV556" s="81">
        <v>0</v>
      </c>
      <c r="AW556" s="81" t="s">
        <v>564</v>
      </c>
      <c r="AX556" s="82"/>
      <c r="AY556" s="81">
        <v>6.4</v>
      </c>
      <c r="AZ556" s="81">
        <v>0</v>
      </c>
      <c r="BA556" s="81">
        <v>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2448</v>
      </c>
      <c r="B557" s="80">
        <v>493</v>
      </c>
      <c r="C557" s="80">
        <v>17</v>
      </c>
      <c r="D557" s="80">
        <v>29</v>
      </c>
      <c r="E557" s="80">
        <v>2020</v>
      </c>
      <c r="F557" s="80" t="s">
        <v>218</v>
      </c>
      <c r="G557" s="80" t="s">
        <v>2431</v>
      </c>
      <c r="H557" s="80" t="s">
        <v>2432</v>
      </c>
      <c r="I557" s="177"/>
      <c r="J557" s="81">
        <v>0</v>
      </c>
      <c r="K557" s="81">
        <v>6.4248996459788307E-2</v>
      </c>
      <c r="L557" s="81">
        <v>0</v>
      </c>
      <c r="M557" s="81">
        <v>0.54482654973655253</v>
      </c>
      <c r="N557" s="81">
        <v>0.39210862313513783</v>
      </c>
      <c r="O557" s="81">
        <v>0.11615301209078906</v>
      </c>
      <c r="P557" s="81">
        <v>0.67818566217040732</v>
      </c>
      <c r="Q557" s="81">
        <v>1.8101693513024802E-2</v>
      </c>
      <c r="R557" s="81">
        <v>13.972793963741472</v>
      </c>
      <c r="S557" s="81">
        <v>7.9557954E-2</v>
      </c>
      <c r="T557" s="82"/>
      <c r="U557" s="81">
        <v>0</v>
      </c>
      <c r="V557" s="81">
        <v>34</v>
      </c>
      <c r="W557" s="81">
        <v>0</v>
      </c>
      <c r="X557" s="81">
        <v>177</v>
      </c>
      <c r="Y557" s="81">
        <v>171</v>
      </c>
      <c r="Z557" s="81">
        <v>83</v>
      </c>
      <c r="AA557" s="81">
        <v>153</v>
      </c>
      <c r="AB557" s="81">
        <v>307</v>
      </c>
      <c r="AC557" s="81">
        <v>2476788.9999999995</v>
      </c>
      <c r="AD557" s="81">
        <v>7.9557954E-2</v>
      </c>
      <c r="AE557" s="82"/>
      <c r="AF557" s="81"/>
      <c r="AG557" s="81">
        <v>49154.669796981965</v>
      </c>
      <c r="AH557" s="81">
        <v>0</v>
      </c>
      <c r="AI557" s="81">
        <v>898026.55986728473</v>
      </c>
      <c r="AJ557" s="81">
        <v>582372.94775061775</v>
      </c>
      <c r="AK557" s="81"/>
      <c r="AL557" s="81"/>
      <c r="AM557" s="81">
        <v>40066.910841140074</v>
      </c>
      <c r="AN557" s="81"/>
      <c r="AO557" s="81"/>
      <c r="AP557" s="82"/>
      <c r="AQ557" s="81">
        <v>1</v>
      </c>
      <c r="AR557" s="81">
        <v>0</v>
      </c>
      <c r="AS557" s="81">
        <v>0</v>
      </c>
      <c r="AT557" s="81">
        <v>0</v>
      </c>
      <c r="AU557" s="81">
        <v>0</v>
      </c>
      <c r="AV557" s="81">
        <v>0</v>
      </c>
      <c r="AW557" s="81">
        <v>0</v>
      </c>
      <c r="AX557" s="82"/>
      <c r="AY557" s="81">
        <v>6.4</v>
      </c>
      <c r="AZ557" s="81">
        <v>0</v>
      </c>
      <c r="BA557" s="81">
        <v>0</v>
      </c>
      <c r="BB557" s="81">
        <v>0</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2449</v>
      </c>
      <c r="B558" s="80">
        <v>493</v>
      </c>
      <c r="C558" s="80">
        <v>18</v>
      </c>
      <c r="D558" s="80">
        <v>29</v>
      </c>
      <c r="E558" s="80">
        <v>2021</v>
      </c>
      <c r="F558" s="80" t="s">
        <v>75</v>
      </c>
      <c r="G558" s="174" t="s">
        <v>2431</v>
      </c>
      <c r="H558" s="80" t="s">
        <v>2432</v>
      </c>
      <c r="I558" s="177"/>
      <c r="J558" s="81">
        <v>0</v>
      </c>
      <c r="K558" s="81">
        <v>7.358733879205899E-2</v>
      </c>
      <c r="L558" s="81">
        <v>0</v>
      </c>
      <c r="M558" s="81">
        <v>0.59391115629011948</v>
      </c>
      <c r="N558" s="81">
        <v>0.35813094770983056</v>
      </c>
      <c r="O558" s="81">
        <v>0.11416346947209742</v>
      </c>
      <c r="P558" s="81">
        <v>0.69542966250243421</v>
      </c>
      <c r="Q558" s="81">
        <v>1.7841562298459686E-2</v>
      </c>
      <c r="R558" s="81">
        <v>14.743443738821643</v>
      </c>
      <c r="S558" s="81">
        <v>9.7948981199999993E-2</v>
      </c>
      <c r="T558" s="82"/>
      <c r="U558" s="81"/>
      <c r="V558" s="81">
        <v>34</v>
      </c>
      <c r="W558" s="81">
        <v>0</v>
      </c>
      <c r="X558" s="81">
        <v>177</v>
      </c>
      <c r="Y558" s="81">
        <v>163</v>
      </c>
      <c r="Z558" s="81">
        <v>84</v>
      </c>
      <c r="AA558" s="81">
        <v>153</v>
      </c>
      <c r="AB558" s="81">
        <v>299</v>
      </c>
      <c r="AC558" s="81">
        <v>2533066.9999999995</v>
      </c>
      <c r="AD558" s="81">
        <v>9.7948981199999993E-2</v>
      </c>
      <c r="AE558" s="82"/>
      <c r="AF558" s="81">
        <v>0</v>
      </c>
      <c r="AG558" s="81">
        <v>56419.186750425622</v>
      </c>
      <c r="AH558" s="81">
        <v>0</v>
      </c>
      <c r="AI558" s="81">
        <v>967582.63003881811</v>
      </c>
      <c r="AJ558" s="81">
        <v>517025.45371991547</v>
      </c>
      <c r="AK558" s="81">
        <v>0</v>
      </c>
      <c r="AL558" s="81">
        <v>0</v>
      </c>
      <c r="AM558" s="81">
        <v>39247.902454533069</v>
      </c>
      <c r="AN558" s="81">
        <v>0</v>
      </c>
      <c r="AO558" s="81">
        <v>0</v>
      </c>
      <c r="AP558" s="82"/>
      <c r="AQ558" s="81">
        <v>1</v>
      </c>
      <c r="AR558" s="81">
        <v>0</v>
      </c>
      <c r="AS558" s="81">
        <v>0</v>
      </c>
      <c r="AT558" s="81">
        <v>0</v>
      </c>
      <c r="AU558" s="81">
        <v>0</v>
      </c>
      <c r="AV558" s="81">
        <v>0</v>
      </c>
      <c r="AW558" s="81"/>
      <c r="AX558" s="82"/>
      <c r="AY558" s="81">
        <v>6.4</v>
      </c>
      <c r="AZ558" s="81">
        <v>0</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2450</v>
      </c>
      <c r="B559" s="80">
        <v>493</v>
      </c>
      <c r="C559" s="80">
        <v>19</v>
      </c>
      <c r="D559" s="80">
        <v>29</v>
      </c>
      <c r="E559" s="80">
        <v>2022</v>
      </c>
      <c r="F559" s="80" t="s">
        <v>568</v>
      </c>
      <c r="G559" s="174" t="s">
        <v>2431</v>
      </c>
      <c r="H559" s="80" t="s">
        <v>2432</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v>
      </c>
      <c r="AR559" s="81">
        <v>0</v>
      </c>
      <c r="AS559" s="81">
        <v>0</v>
      </c>
      <c r="AT559" s="81">
        <v>0</v>
      </c>
      <c r="AU559" s="81">
        <v>0</v>
      </c>
      <c r="AV559" s="81">
        <v>0</v>
      </c>
      <c r="AW559" s="81"/>
      <c r="AX559" s="82"/>
      <c r="AY559" s="81">
        <v>6.4</v>
      </c>
      <c r="AZ559" s="81">
        <v>0</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2451</v>
      </c>
      <c r="B560" s="80">
        <v>494</v>
      </c>
      <c r="C560" s="80">
        <v>1</v>
      </c>
      <c r="D560" s="80">
        <v>30</v>
      </c>
      <c r="E560" s="80">
        <v>1990</v>
      </c>
      <c r="F560" s="80" t="s">
        <v>562</v>
      </c>
      <c r="G560" s="80" t="s">
        <v>2452</v>
      </c>
      <c r="H560" s="80" t="s">
        <v>2453</v>
      </c>
      <c r="I560" s="177"/>
      <c r="J560" s="81">
        <v>0</v>
      </c>
      <c r="K560" s="81">
        <v>0.20315000092694513</v>
      </c>
      <c r="L560" s="81">
        <v>0</v>
      </c>
      <c r="M560" s="81">
        <v>0.18220257323605052</v>
      </c>
      <c r="N560" s="81">
        <v>0.25813197493263285</v>
      </c>
      <c r="O560" s="81">
        <v>8.9956110081361493E-2</v>
      </c>
      <c r="P560" s="81">
        <v>0.68777747198668782</v>
      </c>
      <c r="Q560" s="81">
        <v>1.2502615079519615E-2</v>
      </c>
      <c r="R560" s="81">
        <v>0.20637776294041124</v>
      </c>
      <c r="S560" s="81">
        <v>1.5722640670038191E-2</v>
      </c>
      <c r="T560" s="82"/>
      <c r="U560" s="81">
        <v>0</v>
      </c>
      <c r="V560" s="81">
        <v>78</v>
      </c>
      <c r="W560" s="81">
        <v>0</v>
      </c>
      <c r="X560" s="81">
        <v>76</v>
      </c>
      <c r="Y560" s="81">
        <v>113</v>
      </c>
      <c r="Z560" s="81">
        <v>37</v>
      </c>
      <c r="AA560" s="81">
        <v>167</v>
      </c>
      <c r="AB560" s="81">
        <v>203</v>
      </c>
      <c r="AC560" s="81">
        <v>35745</v>
      </c>
      <c r="AD560" s="81">
        <v>1.5722640670038191E-2</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2454</v>
      </c>
      <c r="B561" s="80">
        <v>495</v>
      </c>
      <c r="C561" s="80">
        <v>2</v>
      </c>
      <c r="D561" s="80">
        <v>30</v>
      </c>
      <c r="E561" s="80">
        <v>2005</v>
      </c>
      <c r="F561" s="80" t="s">
        <v>565</v>
      </c>
      <c r="G561" s="80" t="s">
        <v>2452</v>
      </c>
      <c r="H561" s="80" t="s">
        <v>2453</v>
      </c>
      <c r="I561" s="177"/>
      <c r="J561" s="81">
        <v>0</v>
      </c>
      <c r="K561" s="81">
        <v>0.1066930867673223</v>
      </c>
      <c r="L561" s="81">
        <v>0</v>
      </c>
      <c r="M561" s="81">
        <v>9.237891555703398E-2</v>
      </c>
      <c r="N561" s="81">
        <v>0.30437790947848214</v>
      </c>
      <c r="O561" s="81">
        <v>0.12605940996689713</v>
      </c>
      <c r="P561" s="81">
        <v>0.87498745039795445</v>
      </c>
      <c r="Q561" s="81">
        <v>1.1488386564245268E-2</v>
      </c>
      <c r="R561" s="81">
        <v>0.35254905196665692</v>
      </c>
      <c r="S561" s="81">
        <v>1.350733E-2</v>
      </c>
      <c r="T561" s="82"/>
      <c r="U561" s="81">
        <v>0</v>
      </c>
      <c r="V561" s="81">
        <v>50</v>
      </c>
      <c r="W561" s="81">
        <v>0</v>
      </c>
      <c r="X561" s="81">
        <v>22</v>
      </c>
      <c r="Y561" s="81">
        <v>115</v>
      </c>
      <c r="Z561" s="81">
        <v>60</v>
      </c>
      <c r="AA561" s="81">
        <v>174</v>
      </c>
      <c r="AB561" s="81">
        <v>195</v>
      </c>
      <c r="AC561" s="81">
        <v>62341</v>
      </c>
      <c r="AD561" s="81">
        <v>1.350733E-2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2455</v>
      </c>
      <c r="B562" s="80">
        <v>496</v>
      </c>
      <c r="C562" s="80">
        <v>3</v>
      </c>
      <c r="D562" s="80">
        <v>30</v>
      </c>
      <c r="E562" s="80">
        <v>2006</v>
      </c>
      <c r="F562" s="80" t="s">
        <v>566</v>
      </c>
      <c r="G562" s="80" t="s">
        <v>2452</v>
      </c>
      <c r="H562" s="80" t="s">
        <v>2453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2456</v>
      </c>
      <c r="B563" s="80">
        <v>497</v>
      </c>
      <c r="C563" s="80">
        <v>4</v>
      </c>
      <c r="D563" s="80">
        <v>30</v>
      </c>
      <c r="E563" s="80">
        <v>2007</v>
      </c>
      <c r="F563" s="80" t="s">
        <v>567</v>
      </c>
      <c r="G563" s="80" t="s">
        <v>2452</v>
      </c>
      <c r="H563" s="80" t="s">
        <v>2453</v>
      </c>
      <c r="I563" s="177"/>
      <c r="J563" s="81">
        <v>0</v>
      </c>
      <c r="K563" s="81">
        <v>0.12324908206577559</v>
      </c>
      <c r="L563" s="81">
        <v>0</v>
      </c>
      <c r="M563" s="81">
        <v>0.34497346670624601</v>
      </c>
      <c r="N563" s="81">
        <v>0.28058127724136162</v>
      </c>
      <c r="O563" s="81">
        <v>0.10307376477574873</v>
      </c>
      <c r="P563" s="81">
        <v>0.83235972989320883</v>
      </c>
      <c r="Q563" s="81">
        <v>1.076137965014185E-2</v>
      </c>
      <c r="R563" s="81">
        <v>0.35051651981952459</v>
      </c>
      <c r="S563" s="81">
        <v>2.7014659999999999E-2</v>
      </c>
      <c r="T563" s="82"/>
      <c r="U563" s="81">
        <v>0</v>
      </c>
      <c r="V563" s="81">
        <v>52</v>
      </c>
      <c r="W563" s="81">
        <v>0</v>
      </c>
      <c r="X563" s="81">
        <v>88</v>
      </c>
      <c r="Y563" s="81">
        <v>101</v>
      </c>
      <c r="Z563" s="81">
        <v>51</v>
      </c>
      <c r="AA563" s="81">
        <v>163</v>
      </c>
      <c r="AB563" s="81">
        <v>173</v>
      </c>
      <c r="AC563" s="81">
        <v>63760</v>
      </c>
      <c r="AD563" s="81">
        <v>2.7014659999999999E-2</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2457</v>
      </c>
      <c r="B564" s="80">
        <v>498</v>
      </c>
      <c r="C564" s="80">
        <v>5</v>
      </c>
      <c r="D564" s="80">
        <v>30</v>
      </c>
      <c r="E564" s="80">
        <v>2008</v>
      </c>
      <c r="F564" s="80" t="s">
        <v>84</v>
      </c>
      <c r="G564" s="80" t="s">
        <v>2452</v>
      </c>
      <c r="H564" s="80" t="s">
        <v>2453</v>
      </c>
      <c r="I564" s="177"/>
      <c r="J564" s="81">
        <v>0</v>
      </c>
      <c r="K564" s="81">
        <v>9.7768620180209723E-2</v>
      </c>
      <c r="L564" s="81">
        <v>0</v>
      </c>
      <c r="M564" s="81">
        <v>0.34424808164198623</v>
      </c>
      <c r="N564" s="81">
        <v>0.25672797201388675</v>
      </c>
      <c r="O564" s="81">
        <v>9.3721153885193531E-2</v>
      </c>
      <c r="P564" s="81">
        <v>0.84671317816282476</v>
      </c>
      <c r="Q564" s="81">
        <v>9.6082236295552074E-3</v>
      </c>
      <c r="R564" s="81">
        <v>0.35356730943558345</v>
      </c>
      <c r="S564" s="81">
        <v>0</v>
      </c>
      <c r="T564" s="82"/>
      <c r="U564" s="81">
        <v>0</v>
      </c>
      <c r="V564" s="81">
        <v>52</v>
      </c>
      <c r="W564" s="81">
        <v>0</v>
      </c>
      <c r="X564" s="81">
        <v>88</v>
      </c>
      <c r="Y564" s="81">
        <v>94</v>
      </c>
      <c r="Z564" s="81">
        <v>48</v>
      </c>
      <c r="AA564" s="81">
        <v>166</v>
      </c>
      <c r="AB564" s="81">
        <v>157</v>
      </c>
      <c r="AC564" s="81">
        <v>66784</v>
      </c>
      <c r="AD564" s="81">
        <v>0</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2458</v>
      </c>
      <c r="B565" s="80">
        <v>499</v>
      </c>
      <c r="C565" s="80">
        <v>6</v>
      </c>
      <c r="D565" s="80">
        <v>30</v>
      </c>
      <c r="E565" s="80">
        <v>2009</v>
      </c>
      <c r="F565" s="80" t="s">
        <v>85</v>
      </c>
      <c r="G565" s="80" t="s">
        <v>2452</v>
      </c>
      <c r="H565" s="80" t="s">
        <v>2453</v>
      </c>
      <c r="I565" s="177"/>
      <c r="J565" s="81">
        <v>0</v>
      </c>
      <c r="K565" s="81">
        <v>7.1753610033517448E-2</v>
      </c>
      <c r="L565" s="81">
        <v>0</v>
      </c>
      <c r="M565" s="81">
        <v>0.25676504279421725</v>
      </c>
      <c r="N565" s="81">
        <v>0.24425330198462922</v>
      </c>
      <c r="O565" s="81">
        <v>8.7038326742345004E-2</v>
      </c>
      <c r="P565" s="81">
        <v>0.81482692805415147</v>
      </c>
      <c r="Q565" s="81">
        <v>9.6192059135278129E-3</v>
      </c>
      <c r="R565" s="81">
        <v>0.30828061628768322</v>
      </c>
      <c r="S565" s="81">
        <v>3.4001209999999997E-2</v>
      </c>
      <c r="T565" s="82"/>
      <c r="U565" s="81">
        <v>0</v>
      </c>
      <c r="V565" s="81">
        <v>44</v>
      </c>
      <c r="W565" s="81">
        <v>0</v>
      </c>
      <c r="X565" s="81">
        <v>75</v>
      </c>
      <c r="Y565" s="81">
        <v>98</v>
      </c>
      <c r="Z565" s="81">
        <v>44</v>
      </c>
      <c r="AA565" s="81">
        <v>164</v>
      </c>
      <c r="AB565" s="81">
        <v>165</v>
      </c>
      <c r="AC565" s="81">
        <v>56808</v>
      </c>
      <c r="AD565" s="81">
        <v>3.4001209999999997E-2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0</v>
      </c>
      <c r="BJ565" s="81">
        <v>0</v>
      </c>
      <c r="BK565" s="81">
        <v>0</v>
      </c>
      <c r="BL565" s="81">
        <v>0</v>
      </c>
      <c r="BM565" s="82"/>
      <c r="BN565" s="81">
        <v>0</v>
      </c>
      <c r="BO565" s="81">
        <v>0</v>
      </c>
      <c r="BP565" s="81">
        <v>0</v>
      </c>
      <c r="BQ565" s="81">
        <v>0</v>
      </c>
      <c r="BR565" s="81">
        <v>0</v>
      </c>
      <c r="BS565" s="81">
        <v>0</v>
      </c>
      <c r="BT565"/>
      <c r="BU565" s="80"/>
      <c r="BV565" s="80"/>
      <c r="BW565" s="80"/>
      <c r="BX565" s="80"/>
      <c r="BY565" s="80"/>
      <c r="BZ565" s="80"/>
      <c r="CA565" s="80"/>
      <c r="CB565" s="80"/>
      <c r="CC565" s="80"/>
    </row>
    <row r="566" spans="1:81">
      <c r="A566" s="80" t="s">
        <v>2459</v>
      </c>
      <c r="B566" s="80">
        <v>500</v>
      </c>
      <c r="C566" s="80">
        <v>7</v>
      </c>
      <c r="D566" s="80">
        <v>30</v>
      </c>
      <c r="E566" s="80">
        <v>2010</v>
      </c>
      <c r="F566" s="80" t="s">
        <v>86</v>
      </c>
      <c r="G566" s="80" t="s">
        <v>2452</v>
      </c>
      <c r="H566" s="80" t="s">
        <v>2453</v>
      </c>
      <c r="I566" s="177"/>
      <c r="J566" s="81">
        <v>0</v>
      </c>
      <c r="K566" s="81">
        <v>6.4324303876156161E-2</v>
      </c>
      <c r="L566" s="81">
        <v>0</v>
      </c>
      <c r="M566" s="81">
        <v>0.25975191914873003</v>
      </c>
      <c r="N566" s="81">
        <v>0.25014602827934479</v>
      </c>
      <c r="O566" s="81">
        <v>8.2697759254069358E-2</v>
      </c>
      <c r="P566" s="81">
        <v>0.82550594341339101</v>
      </c>
      <c r="Q566" s="81">
        <v>1.0343016508685507E-2</v>
      </c>
      <c r="R566" s="81">
        <v>0.3401791665438782</v>
      </c>
      <c r="S566" s="81">
        <v>3.2603899999999998E-2</v>
      </c>
      <c r="T566" s="82"/>
      <c r="U566" s="81">
        <v>0</v>
      </c>
      <c r="V566" s="81">
        <v>44</v>
      </c>
      <c r="W566" s="81">
        <v>0</v>
      </c>
      <c r="X566" s="81">
        <v>75</v>
      </c>
      <c r="Y566" s="81">
        <v>99</v>
      </c>
      <c r="Z566" s="81">
        <v>42</v>
      </c>
      <c r="AA566" s="81">
        <v>162</v>
      </c>
      <c r="AB566" s="81">
        <v>170</v>
      </c>
      <c r="AC566" s="81">
        <v>59405</v>
      </c>
      <c r="AD566" s="81">
        <v>3.2603899999999998E-2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0</v>
      </c>
      <c r="BJ566" s="81">
        <v>0</v>
      </c>
      <c r="BK566" s="81">
        <v>0</v>
      </c>
      <c r="BL566" s="81">
        <v>0</v>
      </c>
      <c r="BM566" s="82"/>
      <c r="BN566" s="81">
        <v>0</v>
      </c>
      <c r="BO566" s="81">
        <v>0</v>
      </c>
      <c r="BP566" s="81">
        <v>0</v>
      </c>
      <c r="BQ566" s="81">
        <v>0</v>
      </c>
      <c r="BR566" s="81">
        <v>0</v>
      </c>
      <c r="BS566" s="81">
        <v>0</v>
      </c>
      <c r="BT566"/>
      <c r="BU566" s="80">
        <v>0</v>
      </c>
      <c r="BV566" s="80">
        <v>0</v>
      </c>
      <c r="BW566" s="80">
        <v>0</v>
      </c>
      <c r="BX566" s="80">
        <v>0</v>
      </c>
      <c r="BY566" s="80">
        <v>0</v>
      </c>
      <c r="BZ566" s="80">
        <v>0</v>
      </c>
      <c r="CA566" s="80">
        <v>0</v>
      </c>
      <c r="CB566" s="80">
        <v>0</v>
      </c>
      <c r="CC566" s="80">
        <v>0</v>
      </c>
    </row>
    <row r="567" spans="1:81">
      <c r="A567" s="80" t="s">
        <v>2460</v>
      </c>
      <c r="B567" s="80">
        <v>501</v>
      </c>
      <c r="C567" s="80">
        <v>8</v>
      </c>
      <c r="D567" s="80">
        <v>30</v>
      </c>
      <c r="E567" s="80">
        <v>2011</v>
      </c>
      <c r="F567" s="80" t="s">
        <v>87</v>
      </c>
      <c r="G567" s="80" t="s">
        <v>2452</v>
      </c>
      <c r="H567" s="80" t="s">
        <v>2453</v>
      </c>
      <c r="I567" s="177"/>
      <c r="J567" s="81">
        <v>0</v>
      </c>
      <c r="K567" s="81">
        <v>9.7107268781804104E-2</v>
      </c>
      <c r="L567" s="81">
        <v>0</v>
      </c>
      <c r="M567" s="81">
        <v>0.33030600643596286</v>
      </c>
      <c r="N567" s="81">
        <v>0.30061652691785473</v>
      </c>
      <c r="O567" s="81">
        <v>8.2866478948156214E-2</v>
      </c>
      <c r="P567" s="81">
        <v>0.81649548477370026</v>
      </c>
      <c r="Q567" s="81">
        <v>1.2000491996856905E-2</v>
      </c>
      <c r="R567" s="81">
        <v>0.38282146934244293</v>
      </c>
      <c r="S567" s="81">
        <v>3.5398519999999996E-2</v>
      </c>
      <c r="T567" s="82"/>
      <c r="U567" s="81">
        <v>0</v>
      </c>
      <c r="V567" s="81">
        <v>44</v>
      </c>
      <c r="W567" s="81">
        <v>0</v>
      </c>
      <c r="X567" s="81">
        <v>75</v>
      </c>
      <c r="Y567" s="81">
        <v>103</v>
      </c>
      <c r="Z567" s="81">
        <v>43</v>
      </c>
      <c r="AA567" s="81">
        <v>165</v>
      </c>
      <c r="AB567" s="81">
        <v>171</v>
      </c>
      <c r="AC567" s="81">
        <v>66741</v>
      </c>
      <c r="AD567" s="81">
        <v>3.5398519999999996E-2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0</v>
      </c>
      <c r="BJ567" s="81">
        <v>0</v>
      </c>
      <c r="BK567" s="81">
        <v>0</v>
      </c>
      <c r="BL567" s="81">
        <v>0</v>
      </c>
      <c r="BM567" s="82"/>
      <c r="BN567" s="81">
        <v>0</v>
      </c>
      <c r="BO567" s="81">
        <v>0</v>
      </c>
      <c r="BP567" s="81">
        <v>0</v>
      </c>
      <c r="BQ567" s="81">
        <v>0</v>
      </c>
      <c r="BR567" s="81">
        <v>0</v>
      </c>
      <c r="BS567" s="81">
        <v>0</v>
      </c>
      <c r="BT567"/>
      <c r="BU567" s="80">
        <v>0</v>
      </c>
      <c r="BV567" s="80">
        <v>0</v>
      </c>
      <c r="BW567" s="80">
        <v>0</v>
      </c>
      <c r="BX567" s="80">
        <v>0</v>
      </c>
      <c r="BY567" s="80">
        <v>0</v>
      </c>
      <c r="BZ567" s="80">
        <v>0</v>
      </c>
      <c r="CA567" s="80">
        <v>0</v>
      </c>
      <c r="CB567" s="80">
        <v>0</v>
      </c>
      <c r="CC567" s="80">
        <v>0</v>
      </c>
    </row>
    <row r="568" spans="1:81">
      <c r="A568" s="80" t="s">
        <v>2461</v>
      </c>
      <c r="B568" s="80">
        <v>502</v>
      </c>
      <c r="C568" s="80">
        <v>9</v>
      </c>
      <c r="D568" s="80">
        <v>30</v>
      </c>
      <c r="E568" s="80">
        <v>2012</v>
      </c>
      <c r="F568" s="80" t="s">
        <v>88</v>
      </c>
      <c r="G568" s="80" t="s">
        <v>2452</v>
      </c>
      <c r="H568" s="80" t="s">
        <v>2453</v>
      </c>
      <c r="I568" s="177"/>
      <c r="J568" s="81">
        <v>0</v>
      </c>
      <c r="K568" s="81">
        <v>9.5789468919443427E-2</v>
      </c>
      <c r="L568" s="81">
        <v>0</v>
      </c>
      <c r="M568" s="81">
        <v>0.34778379960566896</v>
      </c>
      <c r="N568" s="81">
        <v>0.32046607124320742</v>
      </c>
      <c r="O568" s="81">
        <v>9.1774199112569801E-2</v>
      </c>
      <c r="P568" s="81">
        <v>0.84104748716503597</v>
      </c>
      <c r="Q568" s="81">
        <v>1.2504518281162849E-2</v>
      </c>
      <c r="R568" s="81">
        <v>0.4125795694980855</v>
      </c>
      <c r="S568" s="81">
        <v>3.5398519999999996E-2</v>
      </c>
      <c r="T568" s="82"/>
      <c r="U568" s="81">
        <v>0</v>
      </c>
      <c r="V568" s="81">
        <v>44</v>
      </c>
      <c r="W568" s="81">
        <v>0</v>
      </c>
      <c r="X568" s="81">
        <v>75</v>
      </c>
      <c r="Y568" s="81">
        <v>104</v>
      </c>
      <c r="Z568" s="81">
        <v>48</v>
      </c>
      <c r="AA568" s="81">
        <v>169</v>
      </c>
      <c r="AB568" s="81">
        <v>164</v>
      </c>
      <c r="AC568" s="81">
        <v>70066</v>
      </c>
      <c r="AD568" s="81">
        <v>3.5398519999999996E-2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0</v>
      </c>
      <c r="BJ568" s="81">
        <v>0</v>
      </c>
      <c r="BK568" s="81">
        <v>0</v>
      </c>
      <c r="BL568" s="81">
        <v>0</v>
      </c>
      <c r="BM568" s="82"/>
      <c r="BN568" s="81">
        <v>0</v>
      </c>
      <c r="BO568" s="81">
        <v>0</v>
      </c>
      <c r="BP568" s="81">
        <v>0</v>
      </c>
      <c r="BQ568" s="81">
        <v>0</v>
      </c>
      <c r="BR568" s="81">
        <v>0</v>
      </c>
      <c r="BS568" s="81">
        <v>0</v>
      </c>
      <c r="BT568"/>
      <c r="BU568" s="80">
        <v>0</v>
      </c>
      <c r="BV568" s="80">
        <v>0</v>
      </c>
      <c r="BW568" s="80">
        <v>0</v>
      </c>
      <c r="BX568" s="80">
        <v>0</v>
      </c>
      <c r="BY568" s="80">
        <v>0</v>
      </c>
      <c r="BZ568" s="80">
        <v>0</v>
      </c>
      <c r="CA568" s="80">
        <v>0</v>
      </c>
      <c r="CB568" s="80">
        <v>0</v>
      </c>
      <c r="CC568" s="80">
        <v>0</v>
      </c>
    </row>
    <row r="569" spans="1:81">
      <c r="A569" s="80" t="s">
        <v>2462</v>
      </c>
      <c r="B569" s="80">
        <v>503</v>
      </c>
      <c r="C569" s="80">
        <v>10</v>
      </c>
      <c r="D569" s="80">
        <v>30</v>
      </c>
      <c r="E569" s="80">
        <v>2013</v>
      </c>
      <c r="F569" s="80" t="s">
        <v>89</v>
      </c>
      <c r="G569" s="80" t="s">
        <v>2452</v>
      </c>
      <c r="H569" s="80" t="s">
        <v>2453</v>
      </c>
      <c r="I569" s="177"/>
      <c r="J569" s="81">
        <v>0</v>
      </c>
      <c r="K569" s="81">
        <v>8.2601967419317315E-2</v>
      </c>
      <c r="L569" s="81">
        <v>0</v>
      </c>
      <c r="M569" s="81">
        <v>0.37004870629913855</v>
      </c>
      <c r="N569" s="81">
        <v>0.32290491371248747</v>
      </c>
      <c r="O569" s="81">
        <v>9.7003005710889101E-2</v>
      </c>
      <c r="P569" s="81">
        <v>0.8791840094668566</v>
      </c>
      <c r="Q569" s="81">
        <v>1.3150556657241465E-2</v>
      </c>
      <c r="R569" s="81">
        <v>0.4097138114835337</v>
      </c>
      <c r="S569" s="81">
        <v>3.5398519999999996E-2</v>
      </c>
      <c r="T569" s="82"/>
      <c r="U569" s="81">
        <v>0</v>
      </c>
      <c r="V569" s="81">
        <v>44</v>
      </c>
      <c r="W569" s="81">
        <v>0</v>
      </c>
      <c r="X569" s="81">
        <v>75</v>
      </c>
      <c r="Y569" s="81">
        <v>109</v>
      </c>
      <c r="Z569" s="81">
        <v>53</v>
      </c>
      <c r="AA569" s="81">
        <v>176</v>
      </c>
      <c r="AB569" s="81">
        <v>170</v>
      </c>
      <c r="AC569" s="81">
        <v>67919</v>
      </c>
      <c r="AD569" s="81">
        <v>3.5398519999999996E-2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0</v>
      </c>
      <c r="BJ569" s="81">
        <v>0</v>
      </c>
      <c r="BK569" s="81">
        <v>0</v>
      </c>
      <c r="BL569" s="81">
        <v>0</v>
      </c>
      <c r="BM569" s="82"/>
      <c r="BN569" s="81">
        <v>0</v>
      </c>
      <c r="BO569" s="81">
        <v>0</v>
      </c>
      <c r="BP569" s="81">
        <v>0</v>
      </c>
      <c r="BQ569" s="81">
        <v>0</v>
      </c>
      <c r="BR569" s="81">
        <v>0</v>
      </c>
      <c r="BS569" s="81">
        <v>0</v>
      </c>
      <c r="BT569"/>
      <c r="BU569" s="80">
        <v>0</v>
      </c>
      <c r="BV569" s="80">
        <v>0</v>
      </c>
      <c r="BW569" s="80">
        <v>0</v>
      </c>
      <c r="BX569" s="80">
        <v>0</v>
      </c>
      <c r="BY569" s="80">
        <v>0</v>
      </c>
      <c r="BZ569" s="80">
        <v>0</v>
      </c>
      <c r="CA569" s="80">
        <v>0</v>
      </c>
      <c r="CB569" s="80">
        <v>0</v>
      </c>
      <c r="CC569" s="80">
        <v>0</v>
      </c>
    </row>
    <row r="570" spans="1:81">
      <c r="A570" s="80" t="s">
        <v>2463</v>
      </c>
      <c r="B570" s="80">
        <v>504</v>
      </c>
      <c r="C570" s="80">
        <v>11</v>
      </c>
      <c r="D570" s="80">
        <v>30</v>
      </c>
      <c r="E570" s="80">
        <v>2014</v>
      </c>
      <c r="F570" s="80" t="s">
        <v>90</v>
      </c>
      <c r="G570" s="80" t="s">
        <v>2452</v>
      </c>
      <c r="H570" s="80" t="s">
        <v>2453</v>
      </c>
      <c r="I570" s="177"/>
      <c r="J570" s="81">
        <v>0</v>
      </c>
      <c r="K570" s="81">
        <v>9.8170032629106854E-2</v>
      </c>
      <c r="L570" s="81">
        <v>0</v>
      </c>
      <c r="M570" s="81">
        <v>0.34848870429464468</v>
      </c>
      <c r="N570" s="81">
        <v>0.29500732614304448</v>
      </c>
      <c r="O570" s="81">
        <v>0.10947990044824576</v>
      </c>
      <c r="P570" s="81">
        <v>0.88877806511611679</v>
      </c>
      <c r="Q570" s="81">
        <v>1.2394705901692072E-2</v>
      </c>
      <c r="R570" s="81">
        <v>0.53309501209117005</v>
      </c>
      <c r="S570" s="81">
        <v>3.6330059999999997E-2</v>
      </c>
      <c r="T570" s="82"/>
      <c r="U570" s="81">
        <v>0</v>
      </c>
      <c r="V570" s="81">
        <v>50</v>
      </c>
      <c r="W570" s="81">
        <v>0</v>
      </c>
      <c r="X570" s="81">
        <v>78</v>
      </c>
      <c r="Y570" s="81">
        <v>111</v>
      </c>
      <c r="Z570" s="81">
        <v>63</v>
      </c>
      <c r="AA570" s="81">
        <v>177</v>
      </c>
      <c r="AB570" s="81">
        <v>167</v>
      </c>
      <c r="AC570" s="81">
        <v>88650</v>
      </c>
      <c r="AD570" s="81">
        <v>3.6330059999999997E-2</v>
      </c>
      <c r="AE570" s="82"/>
      <c r="AF570" s="81">
        <v>0</v>
      </c>
      <c r="AG570" s="81">
        <v>92490.860522777613</v>
      </c>
      <c r="AH570" s="81">
        <v>0</v>
      </c>
      <c r="AI570" s="81">
        <v>478567.30875391717</v>
      </c>
      <c r="AJ570" s="81">
        <v>409948.16363461065</v>
      </c>
      <c r="AK570" s="81">
        <v>0</v>
      </c>
      <c r="AL570" s="81">
        <v>0</v>
      </c>
      <c r="AM570" s="81">
        <v>22926.604483100418</v>
      </c>
      <c r="AN570" s="81">
        <v>0</v>
      </c>
      <c r="AO570" s="81">
        <v>0</v>
      </c>
      <c r="AP570" s="82"/>
      <c r="AQ570" s="81">
        <v>0</v>
      </c>
      <c r="AR570" s="81">
        <v>0</v>
      </c>
      <c r="AS570" s="81">
        <v>0</v>
      </c>
      <c r="AT570" s="81">
        <v>0</v>
      </c>
      <c r="AU570" s="81">
        <v>0</v>
      </c>
      <c r="AV570" s="81">
        <v>0</v>
      </c>
      <c r="AW570" s="81" t="s">
        <v>564</v>
      </c>
      <c r="AX570" s="82"/>
      <c r="AY570" s="81">
        <v>0</v>
      </c>
      <c r="AZ570" s="81">
        <v>0</v>
      </c>
      <c r="BA570" s="81">
        <v>0</v>
      </c>
      <c r="BB570" s="81">
        <v>0</v>
      </c>
      <c r="BC570" s="81">
        <v>0</v>
      </c>
      <c r="BD570" s="81">
        <v>0</v>
      </c>
      <c r="BE570" s="81" t="s">
        <v>564</v>
      </c>
      <c r="BF570" s="82"/>
      <c r="BG570" s="81">
        <v>0</v>
      </c>
      <c r="BH570" s="81">
        <v>0</v>
      </c>
      <c r="BI570" s="81">
        <v>0</v>
      </c>
      <c r="BJ570" s="81">
        <v>0</v>
      </c>
      <c r="BK570" s="81">
        <v>0</v>
      </c>
      <c r="BL570" s="81">
        <v>0</v>
      </c>
      <c r="BM570" s="82"/>
      <c r="BN570" s="81">
        <v>0</v>
      </c>
      <c r="BO570" s="81">
        <v>0</v>
      </c>
      <c r="BP570" s="81">
        <v>0</v>
      </c>
      <c r="BQ570" s="81">
        <v>0</v>
      </c>
      <c r="BR570" s="81">
        <v>0</v>
      </c>
      <c r="BS570" s="81">
        <v>0</v>
      </c>
      <c r="BT570"/>
      <c r="BU570" s="80">
        <v>0</v>
      </c>
      <c r="BV570" s="80">
        <v>0</v>
      </c>
      <c r="BW570" s="80">
        <v>0</v>
      </c>
      <c r="BX570" s="80">
        <v>0</v>
      </c>
      <c r="BY570" s="80">
        <v>0</v>
      </c>
      <c r="BZ570" s="80">
        <v>0</v>
      </c>
      <c r="CA570" s="80">
        <v>0</v>
      </c>
      <c r="CB570" s="80">
        <v>0</v>
      </c>
      <c r="CC570" s="80">
        <v>0</v>
      </c>
    </row>
    <row r="571" spans="1:81">
      <c r="A571" s="80" t="s">
        <v>2464</v>
      </c>
      <c r="B571" s="80">
        <v>505</v>
      </c>
      <c r="C571" s="80">
        <v>12</v>
      </c>
      <c r="D571" s="80">
        <v>30</v>
      </c>
      <c r="E571" s="80">
        <v>2015</v>
      </c>
      <c r="F571" s="80" t="s">
        <v>91</v>
      </c>
      <c r="G571" s="80" t="s">
        <v>2452</v>
      </c>
      <c r="H571" s="80" t="s">
        <v>2453</v>
      </c>
      <c r="I571" s="177"/>
      <c r="J571" s="81">
        <v>0</v>
      </c>
      <c r="K571" s="81">
        <v>0.10440516755346935</v>
      </c>
      <c r="L571" s="81">
        <v>0</v>
      </c>
      <c r="M571" s="81">
        <v>0.37077086625619016</v>
      </c>
      <c r="N571" s="81">
        <v>0.28840252032117436</v>
      </c>
      <c r="O571" s="81">
        <v>0.11531992535134913</v>
      </c>
      <c r="P571" s="81">
        <v>0.95480621704236923</v>
      </c>
      <c r="Q571" s="81">
        <v>1.2061144266148042E-2</v>
      </c>
      <c r="R571" s="81">
        <v>0.46682250651003787</v>
      </c>
      <c r="S571" s="81">
        <v>3.6795830000000002E-2</v>
      </c>
      <c r="T571" s="82"/>
      <c r="U571" s="81">
        <v>0</v>
      </c>
      <c r="V571" s="81">
        <v>50</v>
      </c>
      <c r="W571" s="81">
        <v>0</v>
      </c>
      <c r="X571" s="81">
        <v>78</v>
      </c>
      <c r="Y571" s="81">
        <v>109</v>
      </c>
      <c r="Z571" s="81">
        <v>67</v>
      </c>
      <c r="AA571" s="81">
        <v>190</v>
      </c>
      <c r="AB571" s="81">
        <v>166</v>
      </c>
      <c r="AC571" s="81">
        <v>79968</v>
      </c>
      <c r="AD571" s="81">
        <v>3.6795830000000002E-2</v>
      </c>
      <c r="AE571" s="82"/>
      <c r="AF571" s="81">
        <v>0</v>
      </c>
      <c r="AG571" s="81">
        <v>86538.249391774923</v>
      </c>
      <c r="AH571" s="81">
        <v>0</v>
      </c>
      <c r="AI571" s="81">
        <v>456378.10349058302</v>
      </c>
      <c r="AJ571" s="81">
        <v>411493.8165696105</v>
      </c>
      <c r="AK571" s="81">
        <v>0</v>
      </c>
      <c r="AL571" s="81">
        <v>0</v>
      </c>
      <c r="AM571" s="81">
        <v>22749.603656189993</v>
      </c>
      <c r="AN571" s="81">
        <v>0</v>
      </c>
      <c r="AO571" s="81">
        <v>0</v>
      </c>
      <c r="AP571" s="82"/>
      <c r="AQ571" s="81">
        <v>0</v>
      </c>
      <c r="AR571" s="81">
        <v>0</v>
      </c>
      <c r="AS571" s="81">
        <v>0</v>
      </c>
      <c r="AT571" s="81">
        <v>0</v>
      </c>
      <c r="AU571" s="81">
        <v>0</v>
      </c>
      <c r="AV571" s="81">
        <v>0</v>
      </c>
      <c r="AW571" s="81" t="s">
        <v>564</v>
      </c>
      <c r="AX571" s="82"/>
      <c r="AY571" s="81">
        <v>0</v>
      </c>
      <c r="AZ571" s="81">
        <v>0</v>
      </c>
      <c r="BA571" s="81">
        <v>0</v>
      </c>
      <c r="BB571" s="81">
        <v>0</v>
      </c>
      <c r="BC571" s="81">
        <v>0</v>
      </c>
      <c r="BD571" s="81">
        <v>0</v>
      </c>
      <c r="BE571" s="81" t="s">
        <v>564</v>
      </c>
      <c r="BF571" s="82"/>
      <c r="BG571" s="81">
        <v>0</v>
      </c>
      <c r="BH571" s="81">
        <v>0</v>
      </c>
      <c r="BI571" s="81">
        <v>0</v>
      </c>
      <c r="BJ571" s="81">
        <v>0</v>
      </c>
      <c r="BK571" s="81">
        <v>0</v>
      </c>
      <c r="BL571" s="81">
        <v>0</v>
      </c>
      <c r="BM571" s="82"/>
      <c r="BN571" s="81">
        <v>0</v>
      </c>
      <c r="BO571" s="81">
        <v>0</v>
      </c>
      <c r="BP571" s="81">
        <v>0</v>
      </c>
      <c r="BQ571" s="81">
        <v>0</v>
      </c>
      <c r="BR571" s="81">
        <v>0</v>
      </c>
      <c r="BS571" s="81">
        <v>0</v>
      </c>
      <c r="BT571"/>
      <c r="BU571" s="80">
        <v>0</v>
      </c>
      <c r="BV571" s="80">
        <v>0</v>
      </c>
      <c r="BW571" s="80">
        <v>0</v>
      </c>
      <c r="BX571" s="80">
        <v>0</v>
      </c>
      <c r="BY571" s="80">
        <v>0</v>
      </c>
      <c r="BZ571" s="80">
        <v>0</v>
      </c>
      <c r="CA571" s="80">
        <v>0</v>
      </c>
      <c r="CB571" s="80">
        <v>0</v>
      </c>
      <c r="CC571" s="80">
        <v>0</v>
      </c>
    </row>
    <row r="572" spans="1:81">
      <c r="A572" s="80" t="s">
        <v>2465</v>
      </c>
      <c r="B572" s="80">
        <v>506</v>
      </c>
      <c r="C572" s="80">
        <v>13</v>
      </c>
      <c r="D572" s="80">
        <v>30</v>
      </c>
      <c r="E572" s="80">
        <v>2016</v>
      </c>
      <c r="F572" s="80" t="s">
        <v>92</v>
      </c>
      <c r="G572" s="80" t="s">
        <v>2452</v>
      </c>
      <c r="H572" s="80" t="s">
        <v>2453</v>
      </c>
      <c r="I572" s="177"/>
      <c r="J572" s="81">
        <v>0</v>
      </c>
      <c r="K572" s="81">
        <v>0.10753610546183885</v>
      </c>
      <c r="L572" s="81">
        <v>0</v>
      </c>
      <c r="M572" s="81">
        <v>0.28558915899003623</v>
      </c>
      <c r="N572" s="81">
        <v>0.27105281676458998</v>
      </c>
      <c r="O572" s="81">
        <v>0.12752187758385652</v>
      </c>
      <c r="P572" s="81">
        <v>0.98632055261432572</v>
      </c>
      <c r="Q572" s="81">
        <v>1.1301124456208973E-2</v>
      </c>
      <c r="R572" s="81">
        <v>0.46565823455840283</v>
      </c>
      <c r="S572" s="81">
        <v>3.6795830000000002E-2</v>
      </c>
      <c r="T572" s="82"/>
      <c r="U572" s="81">
        <v>0</v>
      </c>
      <c r="V572" s="81">
        <v>50</v>
      </c>
      <c r="W572" s="81">
        <v>0</v>
      </c>
      <c r="X572" s="81">
        <v>78</v>
      </c>
      <c r="Y572" s="81">
        <v>108</v>
      </c>
      <c r="Z572" s="81">
        <v>75</v>
      </c>
      <c r="AA572" s="81">
        <v>203</v>
      </c>
      <c r="AB572" s="81">
        <v>160</v>
      </c>
      <c r="AC572" s="81">
        <v>79529.842765034409</v>
      </c>
      <c r="AD572" s="81">
        <v>3.6795830000000002E-2</v>
      </c>
      <c r="AE572" s="82"/>
      <c r="AF572" s="81">
        <v>0</v>
      </c>
      <c r="AG572" s="81">
        <v>85069.394427270934</v>
      </c>
      <c r="AH572" s="81">
        <v>0</v>
      </c>
      <c r="AI572" s="81">
        <v>441255.79387905862</v>
      </c>
      <c r="AJ572" s="81">
        <v>391228.47745587351</v>
      </c>
      <c r="AK572" s="81">
        <v>0</v>
      </c>
      <c r="AL572" s="81">
        <v>0</v>
      </c>
      <c r="AM572" s="81">
        <v>21944.364208250361</v>
      </c>
      <c r="AN572" s="81">
        <v>0</v>
      </c>
      <c r="AO572" s="81">
        <v>0</v>
      </c>
      <c r="AP572" s="82"/>
      <c r="AQ572" s="81">
        <v>0</v>
      </c>
      <c r="AR572" s="81">
        <v>0</v>
      </c>
      <c r="AS572" s="81">
        <v>0</v>
      </c>
      <c r="AT572" s="81">
        <v>0</v>
      </c>
      <c r="AU572" s="81">
        <v>0</v>
      </c>
      <c r="AV572" s="81">
        <v>0</v>
      </c>
      <c r="AW572" s="81" t="s">
        <v>564</v>
      </c>
      <c r="AX572" s="82"/>
      <c r="AY572" s="81">
        <v>0</v>
      </c>
      <c r="AZ572" s="81">
        <v>0</v>
      </c>
      <c r="BA572" s="81">
        <v>0</v>
      </c>
      <c r="BB572" s="81">
        <v>0</v>
      </c>
      <c r="BC572" s="81">
        <v>0</v>
      </c>
      <c r="BD572" s="81">
        <v>0</v>
      </c>
      <c r="BE572" s="81" t="s">
        <v>564</v>
      </c>
      <c r="BF572" s="82"/>
      <c r="BG572" s="81">
        <v>0</v>
      </c>
      <c r="BH572" s="81">
        <v>0</v>
      </c>
      <c r="BI572" s="81">
        <v>0</v>
      </c>
      <c r="BJ572" s="81">
        <v>0</v>
      </c>
      <c r="BK572" s="81">
        <v>0</v>
      </c>
      <c r="BL572" s="81">
        <v>0</v>
      </c>
      <c r="BM572" s="82"/>
      <c r="BN572" s="81">
        <v>0</v>
      </c>
      <c r="BO572" s="81">
        <v>0</v>
      </c>
      <c r="BP572" s="81">
        <v>0</v>
      </c>
      <c r="BQ572" s="81">
        <v>0</v>
      </c>
      <c r="BR572" s="81">
        <v>0</v>
      </c>
      <c r="BS572" s="81">
        <v>0</v>
      </c>
      <c r="BT572"/>
      <c r="BU572" s="80">
        <v>0</v>
      </c>
      <c r="BV572" s="80">
        <v>0</v>
      </c>
      <c r="BW572" s="80">
        <v>0</v>
      </c>
      <c r="BX572" s="80">
        <v>0</v>
      </c>
      <c r="BY572" s="80">
        <v>0</v>
      </c>
      <c r="BZ572" s="80">
        <v>0</v>
      </c>
      <c r="CA572" s="80">
        <v>0</v>
      </c>
      <c r="CB572" s="80">
        <v>0</v>
      </c>
      <c r="CC572" s="80">
        <v>0</v>
      </c>
    </row>
    <row r="573" spans="1:81">
      <c r="A573" s="80" t="s">
        <v>2466</v>
      </c>
      <c r="B573" s="80">
        <v>507</v>
      </c>
      <c r="C573" s="80">
        <v>14</v>
      </c>
      <c r="D573" s="80">
        <v>30</v>
      </c>
      <c r="E573" s="80">
        <v>2017</v>
      </c>
      <c r="F573" s="80" t="s">
        <v>71</v>
      </c>
      <c r="G573" s="80" t="s">
        <v>2452</v>
      </c>
      <c r="H573" s="80" t="s">
        <v>2453</v>
      </c>
      <c r="I573" s="177"/>
      <c r="J573" s="81">
        <v>0</v>
      </c>
      <c r="K573" s="81">
        <v>0.11001132400341676</v>
      </c>
      <c r="L573" s="81">
        <v>0</v>
      </c>
      <c r="M573" s="81">
        <v>0.28651811667832522</v>
      </c>
      <c r="N573" s="81">
        <v>0.27652626153130311</v>
      </c>
      <c r="O573" s="81">
        <v>0.14049394732089257</v>
      </c>
      <c r="P573" s="81">
        <v>0.9800725641158553</v>
      </c>
      <c r="Q573" s="81">
        <v>1.1337909371664649E-2</v>
      </c>
      <c r="R573" s="81">
        <v>0.60057186402459917</v>
      </c>
      <c r="S573" s="81">
        <v>3.7261599999999999E-2</v>
      </c>
      <c r="T573" s="82"/>
      <c r="U573" s="81">
        <v>0</v>
      </c>
      <c r="V573" s="81">
        <v>50</v>
      </c>
      <c r="W573" s="81">
        <v>0</v>
      </c>
      <c r="X573" s="81">
        <v>78</v>
      </c>
      <c r="Y573" s="81">
        <v>108</v>
      </c>
      <c r="Z573" s="81">
        <v>84</v>
      </c>
      <c r="AA573" s="81">
        <v>203</v>
      </c>
      <c r="AB573" s="81">
        <v>166</v>
      </c>
      <c r="AC573" s="81">
        <v>104607</v>
      </c>
      <c r="AD573" s="81">
        <v>3.7261599999999999E-2</v>
      </c>
      <c r="AE573" s="82"/>
      <c r="AF573" s="81">
        <v>0</v>
      </c>
      <c r="AG573" s="81">
        <v>88967.948569621702</v>
      </c>
      <c r="AH573" s="81">
        <v>0</v>
      </c>
      <c r="AI573" s="81">
        <v>461821.56884421129</v>
      </c>
      <c r="AJ573" s="81">
        <v>399335.99204178451</v>
      </c>
      <c r="AK573" s="81">
        <v>0</v>
      </c>
      <c r="AL573" s="81">
        <v>0</v>
      </c>
      <c r="AM573" s="81">
        <v>22802.90244112123</v>
      </c>
      <c r="AN573" s="81">
        <v>0</v>
      </c>
      <c r="AO573" s="81">
        <v>0</v>
      </c>
      <c r="AP573" s="82"/>
      <c r="AQ573" s="81">
        <v>0</v>
      </c>
      <c r="AR573" s="81">
        <v>0</v>
      </c>
      <c r="AS573" s="81">
        <v>0</v>
      </c>
      <c r="AT573" s="81">
        <v>0</v>
      </c>
      <c r="AU573" s="81">
        <v>0</v>
      </c>
      <c r="AV573" s="81">
        <v>0</v>
      </c>
      <c r="AW573" s="81" t="s">
        <v>564</v>
      </c>
      <c r="AX573" s="82"/>
      <c r="AY573" s="81">
        <v>0</v>
      </c>
      <c r="AZ573" s="81">
        <v>0</v>
      </c>
      <c r="BA573" s="81">
        <v>0</v>
      </c>
      <c r="BB573" s="81">
        <v>0</v>
      </c>
      <c r="BC573" s="81">
        <v>0</v>
      </c>
      <c r="BD573" s="81">
        <v>0</v>
      </c>
      <c r="BE573" s="81" t="s">
        <v>564</v>
      </c>
      <c r="BF573" s="82"/>
      <c r="BG573" s="81">
        <v>0</v>
      </c>
      <c r="BH573" s="81">
        <v>0</v>
      </c>
      <c r="BI573" s="81">
        <v>0</v>
      </c>
      <c r="BJ573" s="81">
        <v>0</v>
      </c>
      <c r="BK573" s="81">
        <v>0</v>
      </c>
      <c r="BL573" s="81">
        <v>0</v>
      </c>
      <c r="BM573" s="82"/>
      <c r="BN573" s="81">
        <v>0</v>
      </c>
      <c r="BO573" s="81">
        <v>0</v>
      </c>
      <c r="BP573" s="81">
        <v>0</v>
      </c>
      <c r="BQ573" s="81">
        <v>0</v>
      </c>
      <c r="BR573" s="81">
        <v>0</v>
      </c>
      <c r="BS573" s="81">
        <v>0</v>
      </c>
      <c r="BT573"/>
      <c r="BU573" s="80">
        <v>0</v>
      </c>
      <c r="BV573" s="80">
        <v>0</v>
      </c>
      <c r="BW573" s="80">
        <v>0</v>
      </c>
      <c r="BX573" s="80">
        <v>0</v>
      </c>
      <c r="BY573" s="80">
        <v>0</v>
      </c>
      <c r="BZ573" s="80">
        <v>0</v>
      </c>
      <c r="CA573" s="80">
        <v>0</v>
      </c>
      <c r="CB573" s="80">
        <v>0</v>
      </c>
      <c r="CC573" s="80">
        <v>0</v>
      </c>
    </row>
    <row r="574" spans="1:81">
      <c r="A574" s="80" t="s">
        <v>2467</v>
      </c>
      <c r="B574" s="80">
        <v>508</v>
      </c>
      <c r="C574" s="80">
        <v>15</v>
      </c>
      <c r="D574" s="80">
        <v>30</v>
      </c>
      <c r="E574" s="80">
        <v>2018</v>
      </c>
      <c r="F574" s="80" t="s">
        <v>93</v>
      </c>
      <c r="G574" s="80" t="s">
        <v>2452</v>
      </c>
      <c r="H574" s="80" t="s">
        <v>2453</v>
      </c>
      <c r="I574" s="177"/>
      <c r="J574" s="81">
        <v>0</v>
      </c>
      <c r="K574" s="81">
        <v>0.10342409801230033</v>
      </c>
      <c r="L574" s="81">
        <v>0</v>
      </c>
      <c r="M574" s="81">
        <v>0.28433342059251865</v>
      </c>
      <c r="N574" s="81">
        <v>0.26552238536827311</v>
      </c>
      <c r="O574" s="81">
        <v>0.12472538479741781</v>
      </c>
      <c r="P574" s="81">
        <v>1.0181155408696858</v>
      </c>
      <c r="Q574" s="81">
        <v>1.0077350767303837E-2</v>
      </c>
      <c r="R574" s="81">
        <v>0.69630280392378352</v>
      </c>
      <c r="S574" s="81">
        <v>2.7946199999999997E-2</v>
      </c>
      <c r="T574" s="82"/>
      <c r="U574" s="81">
        <v>0</v>
      </c>
      <c r="V574" s="81">
        <v>50</v>
      </c>
      <c r="W574" s="81">
        <v>0</v>
      </c>
      <c r="X574" s="81">
        <v>78</v>
      </c>
      <c r="Y574" s="81">
        <v>109</v>
      </c>
      <c r="Z574" s="81">
        <v>76</v>
      </c>
      <c r="AA574" s="81">
        <v>213</v>
      </c>
      <c r="AB574" s="81">
        <v>159</v>
      </c>
      <c r="AC574" s="81">
        <v>120806</v>
      </c>
      <c r="AD574" s="81">
        <v>2.7946200000000001E-2</v>
      </c>
      <c r="AE574" s="82"/>
      <c r="AF574" s="81">
        <v>0</v>
      </c>
      <c r="AG574" s="81">
        <v>78908.173929282973</v>
      </c>
      <c r="AH574" s="81">
        <v>0</v>
      </c>
      <c r="AI574" s="81">
        <v>442243.22561818041</v>
      </c>
      <c r="AJ574" s="81">
        <v>394242.27564863098</v>
      </c>
      <c r="AK574" s="81">
        <v>0</v>
      </c>
      <c r="AL574" s="81">
        <v>0</v>
      </c>
      <c r="AM574" s="81">
        <v>21886.526603152171</v>
      </c>
      <c r="AN574" s="81">
        <v>0</v>
      </c>
      <c r="AO574" s="81">
        <v>0</v>
      </c>
      <c r="AP574" s="82"/>
      <c r="AQ574" s="81">
        <v>0</v>
      </c>
      <c r="AR574" s="81">
        <v>0</v>
      </c>
      <c r="AS574" s="81">
        <v>0</v>
      </c>
      <c r="AT574" s="81">
        <v>0</v>
      </c>
      <c r="AU574" s="81">
        <v>0</v>
      </c>
      <c r="AV574" s="81">
        <v>0</v>
      </c>
      <c r="AW574" s="81" t="s">
        <v>564</v>
      </c>
      <c r="AX574" s="82"/>
      <c r="AY574" s="81">
        <v>0</v>
      </c>
      <c r="AZ574" s="81">
        <v>0</v>
      </c>
      <c r="BA574" s="81">
        <v>0</v>
      </c>
      <c r="BB574" s="81">
        <v>0</v>
      </c>
      <c r="BC574" s="81">
        <v>0</v>
      </c>
      <c r="BD574" s="81">
        <v>0</v>
      </c>
      <c r="BE574" s="81" t="s">
        <v>564</v>
      </c>
      <c r="BF574" s="82"/>
      <c r="BG574" s="81">
        <v>0</v>
      </c>
      <c r="BH574" s="81">
        <v>0</v>
      </c>
      <c r="BI574" s="81">
        <v>0</v>
      </c>
      <c r="BJ574" s="81">
        <v>0</v>
      </c>
      <c r="BK574" s="81">
        <v>0</v>
      </c>
      <c r="BL574" s="81">
        <v>0</v>
      </c>
      <c r="BM574" s="82"/>
      <c r="BN574" s="81">
        <v>0</v>
      </c>
      <c r="BO574" s="81">
        <v>0</v>
      </c>
      <c r="BP574" s="81">
        <v>0</v>
      </c>
      <c r="BQ574" s="81">
        <v>0</v>
      </c>
      <c r="BR574" s="81">
        <v>0</v>
      </c>
      <c r="BS574" s="81">
        <v>0</v>
      </c>
      <c r="BT574"/>
      <c r="BU574" s="80">
        <v>0</v>
      </c>
      <c r="BV574" s="80">
        <v>0</v>
      </c>
      <c r="BW574" s="80">
        <v>0</v>
      </c>
      <c r="BX574" s="80">
        <v>0</v>
      </c>
      <c r="BY574" s="80">
        <v>0</v>
      </c>
      <c r="BZ574" s="80">
        <v>0</v>
      </c>
      <c r="CA574" s="80">
        <v>0</v>
      </c>
      <c r="CB574" s="80">
        <v>0</v>
      </c>
      <c r="CC574" s="80">
        <v>0</v>
      </c>
    </row>
    <row r="575" spans="1:81">
      <c r="A575" s="80" t="s">
        <v>2468</v>
      </c>
      <c r="B575" s="80">
        <v>509</v>
      </c>
      <c r="C575" s="80">
        <v>16</v>
      </c>
      <c r="D575" s="80">
        <v>30</v>
      </c>
      <c r="E575" s="80">
        <v>2019</v>
      </c>
      <c r="F575" s="80" t="s">
        <v>73</v>
      </c>
      <c r="G575" s="80" t="s">
        <v>2452</v>
      </c>
      <c r="H575" s="80" t="s">
        <v>2453</v>
      </c>
      <c r="I575" s="177"/>
      <c r="J575" s="81">
        <v>0</v>
      </c>
      <c r="K575" s="81">
        <v>9.3656874185993874E-2</v>
      </c>
      <c r="L575" s="81">
        <v>0</v>
      </c>
      <c r="M575" s="81">
        <v>0.27510525915724487</v>
      </c>
      <c r="N575" s="81">
        <v>0.24869500662619431</v>
      </c>
      <c r="O575" s="81">
        <v>0.1277815401454406</v>
      </c>
      <c r="P575" s="81">
        <v>0.91984258149435805</v>
      </c>
      <c r="Q575" s="81">
        <v>1.0367076706692997E-2</v>
      </c>
      <c r="R575" s="81">
        <v>0.61176256648665162</v>
      </c>
      <c r="S575" s="81">
        <v>2.3754269999999997E-2</v>
      </c>
      <c r="T575" s="82"/>
      <c r="U575" s="81">
        <v>0</v>
      </c>
      <c r="V575" s="81">
        <v>50</v>
      </c>
      <c r="W575" s="81">
        <v>0</v>
      </c>
      <c r="X575" s="81">
        <v>78</v>
      </c>
      <c r="Y575" s="81">
        <v>109</v>
      </c>
      <c r="Z575" s="81">
        <v>80</v>
      </c>
      <c r="AA575" s="81">
        <v>191</v>
      </c>
      <c r="AB575" s="81">
        <v>168</v>
      </c>
      <c r="AC575" s="81">
        <v>107877</v>
      </c>
      <c r="AD575" s="81">
        <v>2.3754270000000001E-2</v>
      </c>
      <c r="AE575" s="82"/>
      <c r="AF575" s="81">
        <v>0</v>
      </c>
      <c r="AG575" s="81">
        <v>76109.510100878862</v>
      </c>
      <c r="AH575" s="81">
        <v>0</v>
      </c>
      <c r="AI575" s="81">
        <v>446521.64042171917</v>
      </c>
      <c r="AJ575" s="81">
        <v>370376.93469756382</v>
      </c>
      <c r="AK575" s="81">
        <v>0</v>
      </c>
      <c r="AL575" s="81">
        <v>0</v>
      </c>
      <c r="AM575" s="81">
        <v>22880.33529667712</v>
      </c>
      <c r="AN575" s="81">
        <v>0</v>
      </c>
      <c r="AO575" s="81">
        <v>0</v>
      </c>
      <c r="AP575" s="82"/>
      <c r="AQ575" s="81">
        <v>0</v>
      </c>
      <c r="AR575" s="81">
        <v>0</v>
      </c>
      <c r="AS575" s="81">
        <v>0</v>
      </c>
      <c r="AT575" s="81">
        <v>0</v>
      </c>
      <c r="AU575" s="81">
        <v>0</v>
      </c>
      <c r="AV575" s="81">
        <v>0</v>
      </c>
      <c r="AW575" s="81" t="s">
        <v>564</v>
      </c>
      <c r="AX575" s="82"/>
      <c r="AY575" s="81">
        <v>0</v>
      </c>
      <c r="AZ575" s="81">
        <v>0</v>
      </c>
      <c r="BA575" s="81">
        <v>0</v>
      </c>
      <c r="BB575" s="81">
        <v>0</v>
      </c>
      <c r="BC575" s="81">
        <v>0</v>
      </c>
      <c r="BD575" s="81">
        <v>0</v>
      </c>
      <c r="BE575" s="81" t="s">
        <v>564</v>
      </c>
      <c r="BF575" s="82"/>
      <c r="BG575" s="81">
        <v>0</v>
      </c>
      <c r="BH575" s="81">
        <v>0</v>
      </c>
      <c r="BI575" s="81">
        <v>0</v>
      </c>
      <c r="BJ575" s="81">
        <v>0</v>
      </c>
      <c r="BK575" s="81">
        <v>0</v>
      </c>
      <c r="BL575" s="81">
        <v>0</v>
      </c>
      <c r="BM575" s="82"/>
      <c r="BN575" s="81">
        <v>0</v>
      </c>
      <c r="BO575" s="81">
        <v>0</v>
      </c>
      <c r="BP575" s="81">
        <v>0</v>
      </c>
      <c r="BQ575" s="81">
        <v>0</v>
      </c>
      <c r="BR575" s="81">
        <v>0</v>
      </c>
      <c r="BS575" s="81">
        <v>0</v>
      </c>
      <c r="BT575"/>
      <c r="BU575" s="80">
        <v>0</v>
      </c>
      <c r="BV575" s="80">
        <v>0</v>
      </c>
      <c r="BW575" s="80">
        <v>0</v>
      </c>
      <c r="BX575" s="80">
        <v>0</v>
      </c>
      <c r="BY575" s="80">
        <v>0</v>
      </c>
      <c r="BZ575" s="80">
        <v>0</v>
      </c>
      <c r="CA575" s="80">
        <v>0</v>
      </c>
      <c r="CB575" s="80">
        <v>0</v>
      </c>
      <c r="CC575" s="80">
        <v>0</v>
      </c>
    </row>
    <row r="576" spans="1:81">
      <c r="A576" s="80" t="s">
        <v>2469</v>
      </c>
      <c r="B576" s="80">
        <v>510</v>
      </c>
      <c r="C576" s="80">
        <v>17</v>
      </c>
      <c r="D576" s="80">
        <v>30</v>
      </c>
      <c r="E576" s="80">
        <v>2020</v>
      </c>
      <c r="F576" s="80" t="s">
        <v>218</v>
      </c>
      <c r="G576" s="80" t="s">
        <v>2452</v>
      </c>
      <c r="H576" s="80" t="s">
        <v>2453</v>
      </c>
      <c r="I576" s="177"/>
      <c r="J576" s="81">
        <v>0</v>
      </c>
      <c r="K576" s="81">
        <v>5.2910938261002148E-2</v>
      </c>
      <c r="L576" s="81">
        <v>0</v>
      </c>
      <c r="M576" s="81">
        <v>0.24624928801652088</v>
      </c>
      <c r="N576" s="81">
        <v>0.25223361722143373</v>
      </c>
      <c r="O576" s="81">
        <v>0.1035581071652818</v>
      </c>
      <c r="P576" s="81">
        <v>0.97073633996940645</v>
      </c>
      <c r="Q576" s="81">
        <v>9.7289232236126774E-3</v>
      </c>
      <c r="R576" s="81">
        <v>0.58760124535494163</v>
      </c>
      <c r="S576" s="81">
        <v>2.3754270000000001E-2</v>
      </c>
      <c r="T576" s="82"/>
      <c r="U576" s="81">
        <v>0</v>
      </c>
      <c r="V576" s="81">
        <v>28</v>
      </c>
      <c r="W576" s="81">
        <v>0</v>
      </c>
      <c r="X576" s="81">
        <v>80</v>
      </c>
      <c r="Y576" s="81">
        <v>110</v>
      </c>
      <c r="Z576" s="81">
        <v>74</v>
      </c>
      <c r="AA576" s="81">
        <v>219</v>
      </c>
      <c r="AB576" s="81">
        <v>165</v>
      </c>
      <c r="AC576" s="81">
        <v>104156.99999999999</v>
      </c>
      <c r="AD576" s="81">
        <v>2.3754270000000001E-2</v>
      </c>
      <c r="AE576" s="82"/>
      <c r="AF576" s="81">
        <v>0</v>
      </c>
      <c r="AG576" s="81">
        <v>40480.316303396918</v>
      </c>
      <c r="AH576" s="81">
        <v>0</v>
      </c>
      <c r="AI576" s="81">
        <v>405887.71067447896</v>
      </c>
      <c r="AJ576" s="81">
        <v>374625.87282203487</v>
      </c>
      <c r="AK576" s="81"/>
      <c r="AL576" s="81"/>
      <c r="AM576" s="81">
        <v>21534.333188234894</v>
      </c>
      <c r="AN576" s="81"/>
      <c r="AO576" s="81"/>
      <c r="AP576" s="82"/>
      <c r="AQ576" s="81">
        <v>0</v>
      </c>
      <c r="AR576" s="81">
        <v>0</v>
      </c>
      <c r="AS576" s="81">
        <v>0</v>
      </c>
      <c r="AT576" s="81">
        <v>0</v>
      </c>
      <c r="AU576" s="81">
        <v>0</v>
      </c>
      <c r="AV576" s="81">
        <v>0</v>
      </c>
      <c r="AW576" s="81">
        <v>0</v>
      </c>
      <c r="AX576" s="82"/>
      <c r="AY576" s="81">
        <v>0</v>
      </c>
      <c r="AZ576" s="81">
        <v>0</v>
      </c>
      <c r="BA576" s="81">
        <v>0</v>
      </c>
      <c r="BB576" s="81">
        <v>0</v>
      </c>
      <c r="BC576" s="81">
        <v>0</v>
      </c>
      <c r="BD576" s="81">
        <v>0</v>
      </c>
      <c r="BE576" s="81">
        <v>0</v>
      </c>
      <c r="BF576" s="82"/>
      <c r="BG576" s="81">
        <v>0</v>
      </c>
      <c r="BH576" s="81">
        <v>0</v>
      </c>
      <c r="BI576" s="81">
        <v>0</v>
      </c>
      <c r="BJ576" s="81">
        <v>0</v>
      </c>
      <c r="BK576" s="81">
        <v>0</v>
      </c>
      <c r="BL576" s="81">
        <v>0</v>
      </c>
      <c r="BM576" s="82"/>
      <c r="BN576" s="81">
        <v>0</v>
      </c>
      <c r="BO576" s="81">
        <v>0</v>
      </c>
      <c r="BP576" s="81">
        <v>0</v>
      </c>
      <c r="BQ576" s="81">
        <v>0</v>
      </c>
      <c r="BR576" s="81">
        <v>0</v>
      </c>
      <c r="BS576" s="81">
        <v>0</v>
      </c>
      <c r="BT576"/>
      <c r="BU576" s="80">
        <v>0</v>
      </c>
      <c r="BV576" s="80">
        <v>0</v>
      </c>
      <c r="BW576" s="80">
        <v>0</v>
      </c>
      <c r="BX576" s="80">
        <v>0</v>
      </c>
      <c r="BY576" s="80">
        <v>0</v>
      </c>
      <c r="BZ576" s="80">
        <v>0</v>
      </c>
      <c r="CA576" s="80">
        <v>0</v>
      </c>
      <c r="CB576" s="80">
        <v>0</v>
      </c>
      <c r="CC576" s="80">
        <v>0</v>
      </c>
    </row>
    <row r="577" spans="1:81">
      <c r="A577" s="80" t="s">
        <v>2470</v>
      </c>
      <c r="B577" s="80">
        <v>510</v>
      </c>
      <c r="C577" s="80">
        <v>18</v>
      </c>
      <c r="D577" s="80">
        <v>30</v>
      </c>
      <c r="E577" s="80">
        <v>2021</v>
      </c>
      <c r="F577" s="80" t="s">
        <v>75</v>
      </c>
      <c r="G577" s="174" t="s">
        <v>2452</v>
      </c>
      <c r="H577" s="80" t="s">
        <v>2453</v>
      </c>
      <c r="I577" s="177"/>
      <c r="J577" s="81">
        <v>0</v>
      </c>
      <c r="K577" s="81">
        <v>6.0601337828754459E-2</v>
      </c>
      <c r="L577" s="81">
        <v>0</v>
      </c>
      <c r="M577" s="81">
        <v>0.26843442092208791</v>
      </c>
      <c r="N577" s="81">
        <v>0.26145756305196222</v>
      </c>
      <c r="O577" s="81">
        <v>9.5136224560081195E-2</v>
      </c>
      <c r="P577" s="81">
        <v>0.99996422059173529</v>
      </c>
      <c r="Q577" s="81">
        <v>1.0144032076047313E-2</v>
      </c>
      <c r="R577" s="81">
        <v>0.62885264853772394</v>
      </c>
      <c r="S577" s="81">
        <v>0</v>
      </c>
      <c r="T577" s="82"/>
      <c r="U577" s="81">
        <v>0</v>
      </c>
      <c r="V577" s="81">
        <v>28</v>
      </c>
      <c r="W577" s="81">
        <v>0</v>
      </c>
      <c r="X577" s="81">
        <v>80</v>
      </c>
      <c r="Y577" s="81">
        <v>119</v>
      </c>
      <c r="Z577" s="81">
        <v>70</v>
      </c>
      <c r="AA577" s="81">
        <v>220</v>
      </c>
      <c r="AB577" s="81">
        <v>170</v>
      </c>
      <c r="AC577" s="81">
        <v>108042.99999999997</v>
      </c>
      <c r="AD577" s="81">
        <v>0</v>
      </c>
      <c r="AE577" s="82"/>
      <c r="AF577" s="81">
        <v>0</v>
      </c>
      <c r="AG577" s="81">
        <v>46462.859676821099</v>
      </c>
      <c r="AH577" s="81">
        <v>0</v>
      </c>
      <c r="AI577" s="81">
        <v>437325.48250342062</v>
      </c>
      <c r="AJ577" s="81">
        <v>377460.30056852719</v>
      </c>
      <c r="AK577" s="81">
        <v>0</v>
      </c>
      <c r="AL577" s="81">
        <v>0</v>
      </c>
      <c r="AM577" s="81">
        <v>22314.860927326496</v>
      </c>
      <c r="AN577" s="81">
        <v>0</v>
      </c>
      <c r="AO577" s="81">
        <v>0</v>
      </c>
      <c r="AP577" s="82"/>
      <c r="AQ577" s="81">
        <v>0</v>
      </c>
      <c r="AR577" s="81">
        <v>0</v>
      </c>
      <c r="AS577" s="81">
        <v>0</v>
      </c>
      <c r="AT577" s="81">
        <v>0</v>
      </c>
      <c r="AU577" s="81">
        <v>0</v>
      </c>
      <c r="AV577" s="81">
        <v>0</v>
      </c>
      <c r="AW577" s="81"/>
      <c r="AX577" s="82"/>
      <c r="AY577" s="81">
        <v>0</v>
      </c>
      <c r="AZ577" s="81">
        <v>0</v>
      </c>
      <c r="BA577" s="81">
        <v>0</v>
      </c>
      <c r="BB577" s="81">
        <v>0</v>
      </c>
      <c r="BC577" s="81">
        <v>0</v>
      </c>
      <c r="BD577" s="81">
        <v>0</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2471</v>
      </c>
      <c r="B578" s="80">
        <v>510</v>
      </c>
      <c r="C578" s="80">
        <v>19</v>
      </c>
      <c r="D578" s="80">
        <v>30</v>
      </c>
      <c r="E578" s="80">
        <v>2022</v>
      </c>
      <c r="F578" s="80" t="s">
        <v>568</v>
      </c>
      <c r="G578" s="174" t="s">
        <v>2452</v>
      </c>
      <c r="H578" s="80" t="s">
        <v>2453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0</v>
      </c>
      <c r="AR578" s="81">
        <v>0</v>
      </c>
      <c r="AS578" s="81">
        <v>0</v>
      </c>
      <c r="AT578" s="81">
        <v>0</v>
      </c>
      <c r="AU578" s="81">
        <v>0</v>
      </c>
      <c r="AV578" s="81">
        <v>0</v>
      </c>
      <c r="AW578" s="81"/>
      <c r="AX578" s="82"/>
      <c r="AY578" s="81">
        <v>0</v>
      </c>
      <c r="AZ578" s="81">
        <v>0</v>
      </c>
      <c r="BA578" s="81">
        <v>0</v>
      </c>
      <c r="BB578" s="81">
        <v>0</v>
      </c>
      <c r="BC578" s="81">
        <v>0</v>
      </c>
      <c r="BD578" s="81">
        <v>0</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2572</v>
      </c>
      <c r="B579" s="80">
        <v>511</v>
      </c>
      <c r="C579" s="80">
        <v>1</v>
      </c>
      <c r="D579" s="80">
        <v>31</v>
      </c>
      <c r="E579" s="80">
        <v>1990</v>
      </c>
      <c r="F579" s="80" t="s">
        <v>562</v>
      </c>
      <c r="G579" s="80" t="s">
        <v>2573</v>
      </c>
      <c r="H579" s="80" t="s">
        <v>2574</v>
      </c>
      <c r="I579" s="177"/>
      <c r="J579" s="81">
        <v>4396.0148895070024</v>
      </c>
      <c r="K579" s="81">
        <v>374.44871415554223</v>
      </c>
      <c r="L579" s="81">
        <v>450.88330556960648</v>
      </c>
      <c r="M579" s="81">
        <v>1797.0898943792438</v>
      </c>
      <c r="N579" s="81">
        <v>2642.2202577038879</v>
      </c>
      <c r="O579" s="81">
        <v>1850.1346097820165</v>
      </c>
      <c r="P579" s="81">
        <v>2508.8680728282789</v>
      </c>
      <c r="Q579" s="81">
        <v>132.69185515909973</v>
      </c>
      <c r="R579" s="81">
        <v>0</v>
      </c>
      <c r="S579" s="81">
        <v>119.61997999999998</v>
      </c>
      <c r="T579" s="82"/>
      <c r="U579" s="81">
        <v>654466202</v>
      </c>
      <c r="V579" s="81">
        <v>109192</v>
      </c>
      <c r="W579" s="81">
        <v>6418</v>
      </c>
      <c r="X579" s="81">
        <v>618451</v>
      </c>
      <c r="Y579" s="81">
        <v>656694</v>
      </c>
      <c r="Z579" s="81">
        <v>760982</v>
      </c>
      <c r="AA579" s="81">
        <v>609181</v>
      </c>
      <c r="AB579" s="81">
        <v>2154465</v>
      </c>
      <c r="AC579" s="81">
        <v>0</v>
      </c>
      <c r="AD579" s="81">
        <v>119.61998</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2575</v>
      </c>
      <c r="B580" s="80">
        <v>512</v>
      </c>
      <c r="C580" s="80">
        <v>2</v>
      </c>
      <c r="D580" s="80">
        <v>31</v>
      </c>
      <c r="E580" s="80">
        <v>2005</v>
      </c>
      <c r="F580" s="80" t="s">
        <v>565</v>
      </c>
      <c r="G580" s="80" t="s">
        <v>2573</v>
      </c>
      <c r="H580" s="80" t="s">
        <v>2574</v>
      </c>
      <c r="I580" s="177"/>
      <c r="J580" s="81">
        <v>3473.888456020929</v>
      </c>
      <c r="K580" s="81">
        <v>238.40208131667231</v>
      </c>
      <c r="L580" s="81">
        <v>598.94443100134299</v>
      </c>
      <c r="M580" s="81">
        <v>3174.4817098041408</v>
      </c>
      <c r="N580" s="81">
        <v>4240.3571582162294</v>
      </c>
      <c r="O580" s="81">
        <v>2752.5345294993581</v>
      </c>
      <c r="P580" s="81">
        <v>2551.8757557680938</v>
      </c>
      <c r="Q580" s="81">
        <v>129.0749098746374</v>
      </c>
      <c r="R580" s="81">
        <v>0</v>
      </c>
      <c r="S580" s="81">
        <v>178.50542091139275</v>
      </c>
      <c r="T580" s="82"/>
      <c r="U580" s="81">
        <v>625948680</v>
      </c>
      <c r="V580" s="81">
        <v>91580</v>
      </c>
      <c r="W580" s="81">
        <v>8009</v>
      </c>
      <c r="X580" s="81">
        <v>582600</v>
      </c>
      <c r="Y580" s="81">
        <v>792352</v>
      </c>
      <c r="Z580" s="81">
        <v>1310113</v>
      </c>
      <c r="AA580" s="81">
        <v>507466</v>
      </c>
      <c r="AB580" s="81">
        <v>2190874</v>
      </c>
      <c r="AC580" s="81">
        <v>0</v>
      </c>
      <c r="AD580" s="81">
        <v>178.50542091139275</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2576</v>
      </c>
      <c r="B581" s="80">
        <v>513</v>
      </c>
      <c r="C581" s="80">
        <v>3</v>
      </c>
      <c r="D581" s="80">
        <v>31</v>
      </c>
      <c r="E581" s="80">
        <v>2006</v>
      </c>
      <c r="F581" s="80" t="s">
        <v>566</v>
      </c>
      <c r="G581" s="80" t="s">
        <v>2573</v>
      </c>
      <c r="H581" s="80" t="s">
        <v>2574</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2577</v>
      </c>
      <c r="B582" s="80">
        <v>514</v>
      </c>
      <c r="C582" s="80">
        <v>4</v>
      </c>
      <c r="D582" s="80">
        <v>31</v>
      </c>
      <c r="E582" s="80">
        <v>2007</v>
      </c>
      <c r="F582" s="80" t="s">
        <v>567</v>
      </c>
      <c r="G582" s="80" t="s">
        <v>2573</v>
      </c>
      <c r="H582" s="80" t="s">
        <v>2574</v>
      </c>
      <c r="I582" s="177"/>
      <c r="J582" s="81">
        <v>3812.6023007180984</v>
      </c>
      <c r="K582" s="81">
        <v>219.82113893680972</v>
      </c>
      <c r="L582" s="81">
        <v>540.74694531653381</v>
      </c>
      <c r="M582" s="81">
        <v>3195.986847224955</v>
      </c>
      <c r="N582" s="81">
        <v>3780.7673124524349</v>
      </c>
      <c r="O582" s="81">
        <v>2668.5757279357122</v>
      </c>
      <c r="P582" s="81">
        <v>2528.8518414550595</v>
      </c>
      <c r="Q582" s="81">
        <v>135.40714329888252</v>
      </c>
      <c r="R582" s="81">
        <v>0</v>
      </c>
      <c r="S582" s="81">
        <v>163.03786220859843</v>
      </c>
      <c r="T582" s="82"/>
      <c r="U582" s="81">
        <v>702799516</v>
      </c>
      <c r="V582" s="81">
        <v>82149</v>
      </c>
      <c r="W582" s="81">
        <v>8806</v>
      </c>
      <c r="X582" s="81">
        <v>684385</v>
      </c>
      <c r="Y582" s="81">
        <v>804784</v>
      </c>
      <c r="Z582" s="81">
        <v>1320388</v>
      </c>
      <c r="AA582" s="81">
        <v>495222</v>
      </c>
      <c r="AB582" s="81">
        <v>2176806</v>
      </c>
      <c r="AC582" s="81">
        <v>0</v>
      </c>
      <c r="AD582" s="81">
        <v>163.03786220859843</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2578</v>
      </c>
      <c r="B583" s="80">
        <v>515</v>
      </c>
      <c r="C583" s="80">
        <v>5</v>
      </c>
      <c r="D583" s="80">
        <v>31</v>
      </c>
      <c r="E583" s="80">
        <v>2008</v>
      </c>
      <c r="F583" s="80" t="s">
        <v>84</v>
      </c>
      <c r="G583" s="80" t="s">
        <v>2573</v>
      </c>
      <c r="H583" s="80" t="s">
        <v>2574</v>
      </c>
      <c r="I583" s="177"/>
      <c r="J583" s="81">
        <v>3093.6649755465569</v>
      </c>
      <c r="K583" s="81">
        <v>162.95025565831648</v>
      </c>
      <c r="L583" s="81">
        <v>491.28114340635545</v>
      </c>
      <c r="M583" s="81">
        <v>3457.4310896483476</v>
      </c>
      <c r="N583" s="81">
        <v>3456.9139325790575</v>
      </c>
      <c r="O583" s="81">
        <v>2584.6478394179849</v>
      </c>
      <c r="P583" s="81">
        <v>2473.8153690929848</v>
      </c>
      <c r="Q583" s="81">
        <v>132.73583467488317</v>
      </c>
      <c r="R583" s="81">
        <v>0</v>
      </c>
      <c r="S583" s="81">
        <v>170.27699016619965</v>
      </c>
      <c r="T583" s="82"/>
      <c r="U583" s="81">
        <v>661754970</v>
      </c>
      <c r="V583" s="81">
        <v>82149</v>
      </c>
      <c r="W583" s="81">
        <v>8806</v>
      </c>
      <c r="X583" s="81">
        <v>684385</v>
      </c>
      <c r="Y583" s="81">
        <v>809650</v>
      </c>
      <c r="Z583" s="81">
        <v>1323747</v>
      </c>
      <c r="AA583" s="81">
        <v>484997</v>
      </c>
      <c r="AB583" s="81">
        <v>2168926</v>
      </c>
      <c r="AC583" s="81">
        <v>0</v>
      </c>
      <c r="AD583" s="81">
        <v>170.27699016619965</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2579</v>
      </c>
      <c r="B584" s="80">
        <v>516</v>
      </c>
      <c r="C584" s="80">
        <v>6</v>
      </c>
      <c r="D584" s="80">
        <v>31</v>
      </c>
      <c r="E584" s="80">
        <v>2009</v>
      </c>
      <c r="F584" s="80" t="s">
        <v>85</v>
      </c>
      <c r="G584" s="80" t="s">
        <v>2573</v>
      </c>
      <c r="H584" s="80" t="s">
        <v>2574</v>
      </c>
      <c r="I584" s="177"/>
      <c r="J584" s="81">
        <v>3130.6485324403425</v>
      </c>
      <c r="K584" s="81">
        <v>168.39209183841604</v>
      </c>
      <c r="L584" s="81">
        <v>570.8110608263197</v>
      </c>
      <c r="M584" s="81">
        <v>3697.562002801305</v>
      </c>
      <c r="N584" s="81">
        <v>3504.1817443824802</v>
      </c>
      <c r="O584" s="81">
        <v>2628.2884400634343</v>
      </c>
      <c r="P584" s="81">
        <v>2365.1693070128908</v>
      </c>
      <c r="Q584" s="81">
        <v>126.01579493888566</v>
      </c>
      <c r="R584" s="81">
        <v>0</v>
      </c>
      <c r="S584" s="81">
        <v>147.67557757457553</v>
      </c>
      <c r="T584" s="82"/>
      <c r="U584" s="81">
        <v>497466910</v>
      </c>
      <c r="V584" s="81">
        <v>81342</v>
      </c>
      <c r="W584" s="81">
        <v>14253</v>
      </c>
      <c r="X584" s="81">
        <v>746285</v>
      </c>
      <c r="Y584" s="81">
        <v>814404</v>
      </c>
      <c r="Z584" s="81">
        <v>1328664</v>
      </c>
      <c r="AA584" s="81">
        <v>476037</v>
      </c>
      <c r="AB584" s="81">
        <v>2161572</v>
      </c>
      <c r="AC584" s="81">
        <v>0</v>
      </c>
      <c r="AD584" s="81">
        <v>147.67557757457553</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26.110000000000003</v>
      </c>
      <c r="BH584" s="81">
        <v>0</v>
      </c>
      <c r="BI584" s="81">
        <v>1822.2977000000003</v>
      </c>
      <c r="BJ584" s="81">
        <v>4.7939999999999996</v>
      </c>
      <c r="BK584" s="81">
        <v>264.59100000000001</v>
      </c>
      <c r="BL584" s="81">
        <v>0</v>
      </c>
      <c r="BM584" s="82"/>
      <c r="BN584" s="81">
        <v>4</v>
      </c>
      <c r="BO584" s="81">
        <v>0</v>
      </c>
      <c r="BP584" s="81">
        <v>179</v>
      </c>
      <c r="BQ584" s="81">
        <v>1</v>
      </c>
      <c r="BR584" s="81">
        <v>42</v>
      </c>
      <c r="BS584" s="81">
        <v>0</v>
      </c>
      <c r="BT584"/>
      <c r="BU584" s="80"/>
      <c r="BV584" s="80"/>
      <c r="BW584" s="80"/>
      <c r="BX584" s="80"/>
      <c r="BY584" s="80"/>
      <c r="BZ584" s="80"/>
      <c r="CA584" s="80"/>
      <c r="CB584" s="80"/>
      <c r="CC584" s="80"/>
    </row>
    <row r="585" spans="1:81">
      <c r="A585" s="80" t="s">
        <v>2580</v>
      </c>
      <c r="B585" s="80">
        <v>517</v>
      </c>
      <c r="C585" s="80">
        <v>7</v>
      </c>
      <c r="D585" s="80">
        <v>31</v>
      </c>
      <c r="E585" s="80">
        <v>2010</v>
      </c>
      <c r="F585" s="80" t="s">
        <v>86</v>
      </c>
      <c r="G585" s="80" t="s">
        <v>2573</v>
      </c>
      <c r="H585" s="80" t="s">
        <v>2574</v>
      </c>
      <c r="I585" s="177"/>
      <c r="J585" s="81">
        <v>3033.1392759241553</v>
      </c>
      <c r="K585" s="81">
        <v>180.39654836865498</v>
      </c>
      <c r="L585" s="81">
        <v>581.28214748154767</v>
      </c>
      <c r="M585" s="81">
        <v>3820.3111123950885</v>
      </c>
      <c r="N585" s="81">
        <v>3753.3429749090888</v>
      </c>
      <c r="O585" s="81">
        <v>2629.5209610589636</v>
      </c>
      <c r="P585" s="81">
        <v>2388.5504901096469</v>
      </c>
      <c r="Q585" s="81">
        <v>131.0400567202345</v>
      </c>
      <c r="R585" s="81">
        <v>0</v>
      </c>
      <c r="S585" s="81">
        <v>151.38925170847577</v>
      </c>
      <c r="T585" s="82"/>
      <c r="U585" s="81">
        <v>562823032</v>
      </c>
      <c r="V585" s="81">
        <v>81342</v>
      </c>
      <c r="W585" s="81">
        <v>14253</v>
      </c>
      <c r="X585" s="81">
        <v>746285</v>
      </c>
      <c r="Y585" s="81">
        <v>819637</v>
      </c>
      <c r="Z585" s="81">
        <v>1335464</v>
      </c>
      <c r="AA585" s="81">
        <v>468737</v>
      </c>
      <c r="AB585" s="81">
        <v>2153802</v>
      </c>
      <c r="AC585" s="81">
        <v>0</v>
      </c>
      <c r="AD585" s="81">
        <v>151.3892517084758</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27.33</v>
      </c>
      <c r="BH585" s="81">
        <v>0</v>
      </c>
      <c r="BI585" s="81">
        <v>2111.569</v>
      </c>
      <c r="BJ585" s="81">
        <v>5.101</v>
      </c>
      <c r="BK585" s="81">
        <v>324.20699999999994</v>
      </c>
      <c r="BL585" s="81">
        <v>0</v>
      </c>
      <c r="BM585" s="82"/>
      <c r="BN585" s="81">
        <v>4</v>
      </c>
      <c r="BO585" s="81">
        <v>0</v>
      </c>
      <c r="BP585" s="81">
        <v>186</v>
      </c>
      <c r="BQ585" s="81">
        <v>1</v>
      </c>
      <c r="BR585" s="81">
        <v>52</v>
      </c>
      <c r="BS585" s="81">
        <v>0</v>
      </c>
      <c r="BT585"/>
      <c r="BU585" s="80">
        <v>2432.1480000000001</v>
      </c>
      <c r="BV585" s="80">
        <v>0</v>
      </c>
      <c r="BW585" s="80">
        <v>5.3760000000000003</v>
      </c>
      <c r="BX585" s="80">
        <v>0</v>
      </c>
      <c r="BY585" s="80">
        <v>15.523</v>
      </c>
      <c r="BZ585" s="80">
        <v>5.46</v>
      </c>
      <c r="CA585" s="80">
        <v>9.6999999999999993</v>
      </c>
      <c r="CB585" s="80">
        <v>0</v>
      </c>
      <c r="CC585" s="80">
        <v>0</v>
      </c>
    </row>
    <row r="586" spans="1:81">
      <c r="A586" s="80" t="s">
        <v>2581</v>
      </c>
      <c r="B586" s="80">
        <v>518</v>
      </c>
      <c r="C586" s="80">
        <v>8</v>
      </c>
      <c r="D586" s="80">
        <v>31</v>
      </c>
      <c r="E586" s="80">
        <v>2011</v>
      </c>
      <c r="F586" s="80" t="s">
        <v>87</v>
      </c>
      <c r="G586" s="80" t="s">
        <v>2573</v>
      </c>
      <c r="H586" s="80" t="s">
        <v>2574</v>
      </c>
      <c r="I586" s="177"/>
      <c r="J586" s="81">
        <v>2996.3281588162331</v>
      </c>
      <c r="K586" s="81">
        <v>226.42112941285677</v>
      </c>
      <c r="L586" s="81">
        <v>518.65562157983481</v>
      </c>
      <c r="M586" s="81">
        <v>4204.2983859824153</v>
      </c>
      <c r="N586" s="81">
        <v>3547.7468154770581</v>
      </c>
      <c r="O586" s="81">
        <v>2599.4501408892174</v>
      </c>
      <c r="P586" s="81">
        <v>2300.8199461450017</v>
      </c>
      <c r="Q586" s="81">
        <v>150.59999886876625</v>
      </c>
      <c r="R586" s="81">
        <v>0</v>
      </c>
      <c r="S586" s="81">
        <v>164.89758052485155</v>
      </c>
      <c r="T586" s="82"/>
      <c r="U586" s="81">
        <v>527221138</v>
      </c>
      <c r="V586" s="81">
        <v>81342</v>
      </c>
      <c r="W586" s="81">
        <v>14253</v>
      </c>
      <c r="X586" s="81">
        <v>746285</v>
      </c>
      <c r="Y586" s="81">
        <v>825012</v>
      </c>
      <c r="Z586" s="81">
        <v>1348873</v>
      </c>
      <c r="AA586" s="81">
        <v>464957</v>
      </c>
      <c r="AB586" s="81">
        <v>2145962</v>
      </c>
      <c r="AC586" s="81">
        <v>0</v>
      </c>
      <c r="AD586" s="81">
        <v>164.89758052485152</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36.225999999999999</v>
      </c>
      <c r="BH586" s="81">
        <v>0</v>
      </c>
      <c r="BI586" s="81">
        <v>2100.2759999999998</v>
      </c>
      <c r="BJ586" s="81">
        <v>0</v>
      </c>
      <c r="BK586" s="81">
        <v>345.28199999999998</v>
      </c>
      <c r="BL586" s="81">
        <v>0</v>
      </c>
      <c r="BM586" s="82"/>
      <c r="BN586" s="81">
        <v>5</v>
      </c>
      <c r="BO586" s="81">
        <v>0</v>
      </c>
      <c r="BP586" s="81">
        <v>192</v>
      </c>
      <c r="BQ586" s="81">
        <v>0</v>
      </c>
      <c r="BR586" s="81">
        <v>56</v>
      </c>
      <c r="BS586" s="81">
        <v>0</v>
      </c>
      <c r="BT586"/>
      <c r="BU586" s="80">
        <v>2320.328</v>
      </c>
      <c r="BV586" s="80">
        <v>86.491</v>
      </c>
      <c r="BW586" s="80">
        <v>10.976000000000001</v>
      </c>
      <c r="BX586" s="80">
        <v>0</v>
      </c>
      <c r="BY586" s="80">
        <v>7.7569999999999997</v>
      </c>
      <c r="BZ586" s="80">
        <v>3.6589999999999998</v>
      </c>
      <c r="CA586" s="80">
        <v>48.613</v>
      </c>
      <c r="CB586" s="80">
        <v>3.96</v>
      </c>
      <c r="CC586" s="80">
        <v>0</v>
      </c>
    </row>
    <row r="587" spans="1:81">
      <c r="A587" s="80" t="s">
        <v>2582</v>
      </c>
      <c r="B587" s="80">
        <v>519</v>
      </c>
      <c r="C587" s="80">
        <v>9</v>
      </c>
      <c r="D587" s="80">
        <v>31</v>
      </c>
      <c r="E587" s="80">
        <v>2012</v>
      </c>
      <c r="F587" s="80" t="s">
        <v>88</v>
      </c>
      <c r="G587" s="80" t="s">
        <v>2573</v>
      </c>
      <c r="H587" s="80" t="s">
        <v>2574</v>
      </c>
      <c r="I587" s="177"/>
      <c r="J587" s="81">
        <v>2812.5545460887574</v>
      </c>
      <c r="K587" s="81">
        <v>204.37371558041292</v>
      </c>
      <c r="L587" s="81">
        <v>527.34972093961198</v>
      </c>
      <c r="M587" s="81">
        <v>3785.1670698720336</v>
      </c>
      <c r="N587" s="81">
        <v>3512.1922884145092</v>
      </c>
      <c r="O587" s="81">
        <v>2608.6452824876483</v>
      </c>
      <c r="P587" s="81">
        <v>2284.6582210664942</v>
      </c>
      <c r="Q587" s="81">
        <v>165.12094394975239</v>
      </c>
      <c r="R587" s="81">
        <v>0</v>
      </c>
      <c r="S587" s="81">
        <v>149.05909889046706</v>
      </c>
      <c r="T587" s="82"/>
      <c r="U587" s="81">
        <v>507792687</v>
      </c>
      <c r="V587" s="81">
        <v>81342</v>
      </c>
      <c r="W587" s="81">
        <v>14253</v>
      </c>
      <c r="X587" s="81">
        <v>746285</v>
      </c>
      <c r="Y587" s="81">
        <v>843222</v>
      </c>
      <c r="Z587" s="81">
        <v>1364381</v>
      </c>
      <c r="AA587" s="81">
        <v>459079</v>
      </c>
      <c r="AB587" s="81">
        <v>2165604</v>
      </c>
      <c r="AC587" s="81">
        <v>0</v>
      </c>
      <c r="AD587" s="81">
        <v>149.05909889046706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36.389000000000003</v>
      </c>
      <c r="BH587" s="81">
        <v>0</v>
      </c>
      <c r="BI587" s="81">
        <v>2106.6480000000001</v>
      </c>
      <c r="BJ587" s="81">
        <v>0.74099999999999999</v>
      </c>
      <c r="BK587" s="81">
        <v>411.16299999999995</v>
      </c>
      <c r="BL587" s="81">
        <v>0</v>
      </c>
      <c r="BM587" s="82"/>
      <c r="BN587" s="81">
        <v>5</v>
      </c>
      <c r="BO587" s="81">
        <v>0</v>
      </c>
      <c r="BP587" s="81">
        <v>197</v>
      </c>
      <c r="BQ587" s="81">
        <v>1</v>
      </c>
      <c r="BR587" s="81">
        <v>61</v>
      </c>
      <c r="BS587" s="81">
        <v>0</v>
      </c>
      <c r="BT587"/>
      <c r="BU587" s="80">
        <v>2408.35</v>
      </c>
      <c r="BV587" s="80">
        <v>74.59</v>
      </c>
      <c r="BW587" s="80">
        <v>15.129</v>
      </c>
      <c r="BX587" s="80">
        <v>0</v>
      </c>
      <c r="BY587" s="80">
        <v>7.4880000000000004</v>
      </c>
      <c r="BZ587" s="80">
        <v>3.6139999999999999</v>
      </c>
      <c r="CA587" s="80">
        <v>36.905999999999999</v>
      </c>
      <c r="CB587" s="80">
        <v>8.8640000000000008</v>
      </c>
      <c r="CC587" s="80">
        <v>0</v>
      </c>
    </row>
    <row r="588" spans="1:81">
      <c r="A588" s="80" t="s">
        <v>2583</v>
      </c>
      <c r="B588" s="80">
        <v>520</v>
      </c>
      <c r="C588" s="80">
        <v>10</v>
      </c>
      <c r="D588" s="80">
        <v>31</v>
      </c>
      <c r="E588" s="80">
        <v>2013</v>
      </c>
      <c r="F588" s="80" t="s">
        <v>89</v>
      </c>
      <c r="G588" s="80" t="s">
        <v>2573</v>
      </c>
      <c r="H588" s="80" t="s">
        <v>2574</v>
      </c>
      <c r="I588" s="177"/>
      <c r="J588" s="81">
        <v>2845.6006078466016</v>
      </c>
      <c r="K588" s="81">
        <v>168.11478190616489</v>
      </c>
      <c r="L588" s="81">
        <v>536.07014466398994</v>
      </c>
      <c r="M588" s="81">
        <v>3648.9717522925703</v>
      </c>
      <c r="N588" s="81">
        <v>3773.3473030311025</v>
      </c>
      <c r="O588" s="81">
        <v>2529.1282537283678</v>
      </c>
      <c r="P588" s="81">
        <v>2283.280835494947</v>
      </c>
      <c r="Q588" s="81">
        <v>167.15239372212093</v>
      </c>
      <c r="R588" s="81">
        <v>0</v>
      </c>
      <c r="S588" s="81">
        <v>138.56816558174995</v>
      </c>
      <c r="T588" s="82"/>
      <c r="U588" s="81">
        <v>510182960</v>
      </c>
      <c r="V588" s="81">
        <v>81342</v>
      </c>
      <c r="W588" s="81">
        <v>14253</v>
      </c>
      <c r="X588" s="81">
        <v>746285</v>
      </c>
      <c r="Y588" s="81">
        <v>846447</v>
      </c>
      <c r="Z588" s="81">
        <v>1381852</v>
      </c>
      <c r="AA588" s="81">
        <v>457080</v>
      </c>
      <c r="AB588" s="81">
        <v>2160814</v>
      </c>
      <c r="AC588" s="81">
        <v>0</v>
      </c>
      <c r="AD588" s="81">
        <v>138.56816558174998</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50.493000000000002</v>
      </c>
      <c r="BH588" s="81">
        <v>0</v>
      </c>
      <c r="BI588" s="81">
        <v>2160.8939999999998</v>
      </c>
      <c r="BJ588" s="81">
        <v>0.69499999999999995</v>
      </c>
      <c r="BK588" s="81">
        <v>405.33100000000002</v>
      </c>
      <c r="BL588" s="81">
        <v>0</v>
      </c>
      <c r="BM588" s="82"/>
      <c r="BN588" s="81">
        <v>6</v>
      </c>
      <c r="BO588" s="81">
        <v>0</v>
      </c>
      <c r="BP588" s="81">
        <v>200</v>
      </c>
      <c r="BQ588" s="81">
        <v>1</v>
      </c>
      <c r="BR588" s="81">
        <v>63</v>
      </c>
      <c r="BS588" s="81">
        <v>0</v>
      </c>
      <c r="BT588"/>
      <c r="BU588" s="80">
        <v>2439.8980000000001</v>
      </c>
      <c r="BV588" s="80">
        <v>100.684</v>
      </c>
      <c r="BW588" s="80">
        <v>15.263999999999999</v>
      </c>
      <c r="BX588" s="80">
        <v>0</v>
      </c>
      <c r="BY588" s="80">
        <v>7.03</v>
      </c>
      <c r="BZ588" s="80">
        <v>0</v>
      </c>
      <c r="CA588" s="80">
        <v>48.441000000000003</v>
      </c>
      <c r="CB588" s="80">
        <v>6.0960000000000001</v>
      </c>
      <c r="CC588" s="80">
        <v>0</v>
      </c>
    </row>
    <row r="589" spans="1:81">
      <c r="A589" s="80" t="s">
        <v>2584</v>
      </c>
      <c r="B589" s="80">
        <v>521</v>
      </c>
      <c r="C589" s="80">
        <v>11</v>
      </c>
      <c r="D589" s="80">
        <v>31</v>
      </c>
      <c r="E589" s="80">
        <v>2014</v>
      </c>
      <c r="F589" s="80" t="s">
        <v>90</v>
      </c>
      <c r="G589" s="80" t="s">
        <v>2573</v>
      </c>
      <c r="H589" s="80" t="s">
        <v>2574</v>
      </c>
      <c r="I589" s="177"/>
      <c r="J589" s="81">
        <v>2773.6946774022736</v>
      </c>
      <c r="K589" s="81">
        <v>166.82601506567386</v>
      </c>
      <c r="L589" s="81">
        <v>386.0011045023341</v>
      </c>
      <c r="M589" s="81">
        <v>3535.9660039791729</v>
      </c>
      <c r="N589" s="81">
        <v>3761.2323012763181</v>
      </c>
      <c r="O589" s="81">
        <v>2421.3843359758284</v>
      </c>
      <c r="P589" s="81">
        <v>2282.7034372982298</v>
      </c>
      <c r="Q589" s="81">
        <v>159.46145397546783</v>
      </c>
      <c r="R589" s="81">
        <v>0</v>
      </c>
      <c r="S589" s="81">
        <v>151.44270500617344</v>
      </c>
      <c r="T589" s="82"/>
      <c r="U589" s="81">
        <v>544365113</v>
      </c>
      <c r="V589" s="81">
        <v>68737</v>
      </c>
      <c r="W589" s="81">
        <v>14251</v>
      </c>
      <c r="X589" s="81">
        <v>726422</v>
      </c>
      <c r="Y589" s="81">
        <v>851059</v>
      </c>
      <c r="Z589" s="81">
        <v>1393381</v>
      </c>
      <c r="AA589" s="81">
        <v>454600</v>
      </c>
      <c r="AB589" s="81">
        <v>2148503</v>
      </c>
      <c r="AC589" s="81">
        <v>0</v>
      </c>
      <c r="AD589" s="81">
        <v>151.44270500617347</v>
      </c>
      <c r="AE589" s="82"/>
      <c r="AF589" s="81">
        <v>3867128021.9520078</v>
      </c>
      <c r="AG589" s="81">
        <v>137498515.92628369</v>
      </c>
      <c r="AH589" s="81">
        <v>98692893.609846115</v>
      </c>
      <c r="AI589" s="81">
        <v>4396134593.610033</v>
      </c>
      <c r="AJ589" s="81">
        <v>4671831079.8712215</v>
      </c>
      <c r="AK589" s="81">
        <v>0</v>
      </c>
      <c r="AL589" s="81">
        <v>0</v>
      </c>
      <c r="AM589" s="81">
        <v>294957356.35781246</v>
      </c>
      <c r="AN589" s="81">
        <v>0</v>
      </c>
      <c r="AO589" s="81">
        <v>0</v>
      </c>
      <c r="AP589" s="82"/>
      <c r="AQ589" s="81">
        <v>60015</v>
      </c>
      <c r="AR589" s="81">
        <v>10494</v>
      </c>
      <c r="AS589" s="81">
        <v>0</v>
      </c>
      <c r="AT589" s="81">
        <v>20</v>
      </c>
      <c r="AU589" s="81">
        <v>1</v>
      </c>
      <c r="AV589" s="81">
        <v>5</v>
      </c>
      <c r="AW589" s="81" t="s">
        <v>564</v>
      </c>
      <c r="AX589" s="82"/>
      <c r="AY589" s="81">
        <v>256105.40000000002</v>
      </c>
      <c r="AZ589" s="81">
        <v>407929.50000000006</v>
      </c>
      <c r="BA589" s="81">
        <v>0</v>
      </c>
      <c r="BB589" s="81">
        <v>47723.199999999997</v>
      </c>
      <c r="BC589" s="81">
        <v>20</v>
      </c>
      <c r="BD589" s="81">
        <v>3480</v>
      </c>
      <c r="BE589" s="81" t="s">
        <v>564</v>
      </c>
      <c r="BF589" s="82"/>
      <c r="BG589" s="81">
        <v>45.646000000000001</v>
      </c>
      <c r="BH589" s="81">
        <v>0</v>
      </c>
      <c r="BI589" s="81">
        <v>2168.7629999999999</v>
      </c>
      <c r="BJ589" s="81">
        <v>0.70199999999999996</v>
      </c>
      <c r="BK589" s="81">
        <v>415.70100000000002</v>
      </c>
      <c r="BL589" s="81">
        <v>0</v>
      </c>
      <c r="BM589" s="82"/>
      <c r="BN589" s="81">
        <v>5</v>
      </c>
      <c r="BO589" s="81">
        <v>0</v>
      </c>
      <c r="BP589" s="81">
        <v>198</v>
      </c>
      <c r="BQ589" s="81">
        <v>1</v>
      </c>
      <c r="BR589" s="81">
        <v>63</v>
      </c>
      <c r="BS589" s="81">
        <v>0</v>
      </c>
      <c r="BT589"/>
      <c r="BU589" s="80">
        <v>2458.4450000000002</v>
      </c>
      <c r="BV589" s="80">
        <v>92.701999999999998</v>
      </c>
      <c r="BW589" s="80">
        <v>14.978999999999999</v>
      </c>
      <c r="BX589" s="80">
        <v>0</v>
      </c>
      <c r="BY589" s="80">
        <v>7.2910000000000004</v>
      </c>
      <c r="BZ589" s="80">
        <v>0</v>
      </c>
      <c r="CA589" s="80">
        <v>46.335000000000001</v>
      </c>
      <c r="CB589" s="80">
        <v>11.06</v>
      </c>
      <c r="CC589" s="80">
        <v>0</v>
      </c>
    </row>
    <row r="590" spans="1:81">
      <c r="A590" s="80" t="s">
        <v>2585</v>
      </c>
      <c r="B590" s="80">
        <v>522</v>
      </c>
      <c r="C590" s="80">
        <v>12</v>
      </c>
      <c r="D590" s="80">
        <v>31</v>
      </c>
      <c r="E590" s="80">
        <v>2015</v>
      </c>
      <c r="F590" s="80" t="s">
        <v>91</v>
      </c>
      <c r="G590" s="80" t="s">
        <v>2573</v>
      </c>
      <c r="H590" s="80" t="s">
        <v>2574</v>
      </c>
      <c r="I590" s="177"/>
      <c r="J590" s="81">
        <v>2768.9610026363989</v>
      </c>
      <c r="K590" s="81">
        <v>155.24805611940613</v>
      </c>
      <c r="L590" s="81">
        <v>416.43673640537793</v>
      </c>
      <c r="M590" s="81">
        <v>3769.5131587499209</v>
      </c>
      <c r="N590" s="81">
        <v>3243.7540275563811</v>
      </c>
      <c r="O590" s="81">
        <v>2406.7905262205386</v>
      </c>
      <c r="P590" s="81">
        <v>2269.4336696250953</v>
      </c>
      <c r="Q590" s="81">
        <v>155.31745794481705</v>
      </c>
      <c r="R590" s="81">
        <v>0</v>
      </c>
      <c r="S590" s="81">
        <v>159.89959146995736</v>
      </c>
      <c r="T590" s="82"/>
      <c r="U590" s="81">
        <v>586607148</v>
      </c>
      <c r="V590" s="81">
        <v>68737</v>
      </c>
      <c r="W590" s="81">
        <v>14251</v>
      </c>
      <c r="X590" s="81">
        <v>726422</v>
      </c>
      <c r="Y590" s="81">
        <v>856348</v>
      </c>
      <c r="Z590" s="81">
        <v>1398327</v>
      </c>
      <c r="AA590" s="81">
        <v>451602</v>
      </c>
      <c r="AB590" s="81">
        <v>2137666</v>
      </c>
      <c r="AC590" s="81">
        <v>0</v>
      </c>
      <c r="AD590" s="81">
        <v>159.89959146995741</v>
      </c>
      <c r="AE590" s="82"/>
      <c r="AF590" s="81">
        <v>3984169736.0906405</v>
      </c>
      <c r="AG590" s="81">
        <v>119357711.53641744</v>
      </c>
      <c r="AH590" s="81">
        <v>87574020.687192217</v>
      </c>
      <c r="AI590" s="81">
        <v>4717404166.3413286</v>
      </c>
      <c r="AJ590" s="81">
        <v>4066150023.2975554</v>
      </c>
      <c r="AK590" s="81">
        <v>0</v>
      </c>
      <c r="AL590" s="81">
        <v>0</v>
      </c>
      <c r="AM590" s="81">
        <v>292958158.12839168</v>
      </c>
      <c r="AN590" s="81">
        <v>0</v>
      </c>
      <c r="AO590" s="81">
        <v>0</v>
      </c>
      <c r="AP590" s="82"/>
      <c r="AQ590" s="81">
        <v>64746</v>
      </c>
      <c r="AR590" s="81">
        <v>15101</v>
      </c>
      <c r="AS590" s="81">
        <v>0</v>
      </c>
      <c r="AT590" s="81">
        <v>24</v>
      </c>
      <c r="AU590" s="81">
        <v>1</v>
      </c>
      <c r="AV590" s="81">
        <v>5</v>
      </c>
      <c r="AW590" s="81" t="s">
        <v>564</v>
      </c>
      <c r="AX590" s="82"/>
      <c r="AY590" s="81">
        <v>279975.2</v>
      </c>
      <c r="AZ590" s="81">
        <v>588216.89999999991</v>
      </c>
      <c r="BA590" s="81">
        <v>0</v>
      </c>
      <c r="BB590" s="81">
        <v>26334.600000000002</v>
      </c>
      <c r="BC590" s="81">
        <v>20</v>
      </c>
      <c r="BD590" s="81">
        <v>3480</v>
      </c>
      <c r="BE590" s="81" t="s">
        <v>564</v>
      </c>
      <c r="BF590" s="82"/>
      <c r="BG590" s="81">
        <v>44.578000000000003</v>
      </c>
      <c r="BH590" s="81">
        <v>0</v>
      </c>
      <c r="BI590" s="81">
        <v>1984.578</v>
      </c>
      <c r="BJ590" s="81">
        <v>0.73299999999999998</v>
      </c>
      <c r="BK590" s="81">
        <v>412.36500000000001</v>
      </c>
      <c r="BL590" s="81">
        <v>0</v>
      </c>
      <c r="BM590" s="82"/>
      <c r="BN590" s="81">
        <v>5</v>
      </c>
      <c r="BO590" s="81">
        <v>0</v>
      </c>
      <c r="BP590" s="81">
        <v>201</v>
      </c>
      <c r="BQ590" s="81">
        <v>1</v>
      </c>
      <c r="BR590" s="81">
        <v>64</v>
      </c>
      <c r="BS590" s="81">
        <v>0</v>
      </c>
      <c r="BT590"/>
      <c r="BU590" s="80">
        <v>2325.5920000000001</v>
      </c>
      <c r="BV590" s="80">
        <v>88.963999999999999</v>
      </c>
      <c r="BW590" s="80">
        <v>15.292999999999999</v>
      </c>
      <c r="BX590" s="80">
        <v>0</v>
      </c>
      <c r="BY590" s="80">
        <v>3.9039999999999999</v>
      </c>
      <c r="BZ590" s="80">
        <v>0</v>
      </c>
      <c r="CA590" s="80">
        <v>8.5009999999999994</v>
      </c>
      <c r="CB590" s="80">
        <v>0</v>
      </c>
      <c r="CC590" s="80">
        <v>0</v>
      </c>
    </row>
    <row r="591" spans="1:81">
      <c r="A591" s="80" t="s">
        <v>2586</v>
      </c>
      <c r="B591" s="80">
        <v>523</v>
      </c>
      <c r="C591" s="80">
        <v>13</v>
      </c>
      <c r="D591" s="80">
        <v>31</v>
      </c>
      <c r="E591" s="80">
        <v>2016</v>
      </c>
      <c r="F591" s="80" t="s">
        <v>92</v>
      </c>
      <c r="G591" s="80" t="s">
        <v>2573</v>
      </c>
      <c r="H591" s="80" t="s">
        <v>2574</v>
      </c>
      <c r="I591" s="177"/>
      <c r="J591" s="81">
        <v>2773.9513577824655</v>
      </c>
      <c r="K591" s="81">
        <v>156.180969515237</v>
      </c>
      <c r="L591" s="81">
        <v>400.20718949346582</v>
      </c>
      <c r="M591" s="81">
        <v>3047.2230257286669</v>
      </c>
      <c r="N591" s="81">
        <v>3472.5044999025108</v>
      </c>
      <c r="O591" s="81">
        <v>2390.8566740686952</v>
      </c>
      <c r="P591" s="81">
        <v>2218.6916426914195</v>
      </c>
      <c r="Q591" s="81">
        <v>150.16821166165914</v>
      </c>
      <c r="R591" s="81">
        <v>0</v>
      </c>
      <c r="S591" s="81">
        <v>165.32713389410046</v>
      </c>
      <c r="T591" s="82"/>
      <c r="U591" s="81">
        <v>581956497</v>
      </c>
      <c r="V591" s="81">
        <v>68737</v>
      </c>
      <c r="W591" s="81">
        <v>14251</v>
      </c>
      <c r="X591" s="81">
        <v>726422</v>
      </c>
      <c r="Y591" s="81">
        <v>861074</v>
      </c>
      <c r="Z591" s="81">
        <v>1406145</v>
      </c>
      <c r="AA591" s="81">
        <v>456641</v>
      </c>
      <c r="AB591" s="81">
        <v>2126064</v>
      </c>
      <c r="AC591" s="81">
        <v>0</v>
      </c>
      <c r="AD591" s="81">
        <v>165.32713389410051</v>
      </c>
      <c r="AE591" s="82"/>
      <c r="AF591" s="81">
        <v>4066051798.2364879</v>
      </c>
      <c r="AG591" s="81">
        <v>115413306.30094039</v>
      </c>
      <c r="AH591" s="81">
        <v>65358992.350097783</v>
      </c>
      <c r="AI591" s="81">
        <v>4589256784.69732</v>
      </c>
      <c r="AJ591" s="81">
        <v>4280383536.2404718</v>
      </c>
      <c r="AK591" s="81"/>
      <c r="AL591" s="81"/>
      <c r="AM591" s="81">
        <v>291594517.16280979</v>
      </c>
      <c r="AN591" s="81"/>
      <c r="AO591" s="81"/>
      <c r="AP591" s="82"/>
      <c r="AQ591" s="81">
        <v>69276</v>
      </c>
      <c r="AR591" s="81">
        <v>18020</v>
      </c>
      <c r="AS591" s="81">
        <v>0</v>
      </c>
      <c r="AT591" s="81">
        <v>31</v>
      </c>
      <c r="AU591" s="81">
        <v>1</v>
      </c>
      <c r="AV591" s="81">
        <v>8</v>
      </c>
      <c r="AW591" s="81" t="s">
        <v>564</v>
      </c>
      <c r="AX591" s="82"/>
      <c r="AY591" s="81">
        <v>303131.09999999992</v>
      </c>
      <c r="AZ591" s="81">
        <v>710009.40000000014</v>
      </c>
      <c r="BA591" s="81">
        <v>0</v>
      </c>
      <c r="BB591" s="81">
        <v>59264.4</v>
      </c>
      <c r="BC591" s="81">
        <v>20</v>
      </c>
      <c r="BD591" s="81">
        <v>6795</v>
      </c>
      <c r="BE591" s="81" t="s">
        <v>564</v>
      </c>
      <c r="BF591" s="82"/>
      <c r="BG591" s="81">
        <v>49.018000000000001</v>
      </c>
      <c r="BH591" s="81">
        <v>0</v>
      </c>
      <c r="BI591" s="81">
        <v>2010.9690000000001</v>
      </c>
      <c r="BJ591" s="81">
        <v>1.101</v>
      </c>
      <c r="BK591" s="81">
        <v>433.63300000000004</v>
      </c>
      <c r="BL591" s="81">
        <v>0</v>
      </c>
      <c r="BM591" s="82"/>
      <c r="BN591" s="81">
        <v>6</v>
      </c>
      <c r="BO591" s="81">
        <v>0</v>
      </c>
      <c r="BP591" s="81">
        <v>197</v>
      </c>
      <c r="BQ591" s="81">
        <v>1</v>
      </c>
      <c r="BR591" s="81">
        <v>63</v>
      </c>
      <c r="BS591" s="81">
        <v>0</v>
      </c>
      <c r="BT591"/>
      <c r="BU591" s="80">
        <v>2330.893</v>
      </c>
      <c r="BV591" s="80">
        <v>97.736000000000004</v>
      </c>
      <c r="BW591" s="80">
        <v>24.497</v>
      </c>
      <c r="BX591" s="80">
        <v>0</v>
      </c>
      <c r="BY591" s="80">
        <v>9.8070000000000004</v>
      </c>
      <c r="BZ591" s="80">
        <v>0.58599999999999997</v>
      </c>
      <c r="CA591" s="80">
        <v>28.155000000000001</v>
      </c>
      <c r="CB591" s="80">
        <v>3.0470000000000002</v>
      </c>
      <c r="CC591" s="80">
        <v>0</v>
      </c>
    </row>
    <row r="592" spans="1:81">
      <c r="A592" s="80" t="s">
        <v>2587</v>
      </c>
      <c r="B592" s="80">
        <v>524</v>
      </c>
      <c r="C592" s="80">
        <v>14</v>
      </c>
      <c r="D592" s="80">
        <v>31</v>
      </c>
      <c r="E592" s="80">
        <v>2017</v>
      </c>
      <c r="F592" s="80" t="s">
        <v>71</v>
      </c>
      <c r="G592" s="80" t="s">
        <v>2573</v>
      </c>
      <c r="H592" s="80" t="s">
        <v>2574</v>
      </c>
      <c r="I592" s="177"/>
      <c r="J592" s="81">
        <v>2763.5612133417162</v>
      </c>
      <c r="K592" s="81">
        <v>154.02223590005801</v>
      </c>
      <c r="L592" s="81">
        <v>393.55768058459603</v>
      </c>
      <c r="M592" s="81">
        <v>2894.8547853328437</v>
      </c>
      <c r="N592" s="81">
        <v>3600.4232935878899</v>
      </c>
      <c r="O592" s="81">
        <v>2364.8777486548593</v>
      </c>
      <c r="P592" s="81">
        <v>2195.5701451971358</v>
      </c>
      <c r="Q592" s="81">
        <v>144.39715493380186</v>
      </c>
      <c r="R592" s="81">
        <v>0</v>
      </c>
      <c r="S592" s="81">
        <v>169.26108129261789</v>
      </c>
      <c r="T592" s="82"/>
      <c r="U592" s="81">
        <v>615525130</v>
      </c>
      <c r="V592" s="81">
        <v>68737</v>
      </c>
      <c r="W592" s="81">
        <v>14251</v>
      </c>
      <c r="X592" s="81">
        <v>726422</v>
      </c>
      <c r="Y592" s="81">
        <v>866562</v>
      </c>
      <c r="Z592" s="81">
        <v>1413938</v>
      </c>
      <c r="AA592" s="81">
        <v>454763</v>
      </c>
      <c r="AB592" s="81">
        <v>2114140</v>
      </c>
      <c r="AC592" s="81">
        <v>0</v>
      </c>
      <c r="AD592" s="81">
        <v>169.26108129261789</v>
      </c>
      <c r="AE592" s="82"/>
      <c r="AF592" s="81">
        <v>4106167450.9508209</v>
      </c>
      <c r="AG592" s="81">
        <v>115103884.27756549</v>
      </c>
      <c r="AH592" s="81">
        <v>84293017.766212776</v>
      </c>
      <c r="AI592" s="81">
        <v>4545593255.7604904</v>
      </c>
      <c r="AJ592" s="81">
        <v>4252374829.5074172</v>
      </c>
      <c r="AK592" s="81"/>
      <c r="AL592" s="81"/>
      <c r="AM592" s="81">
        <v>290412820.28236139</v>
      </c>
      <c r="AN592" s="81"/>
      <c r="AO592" s="81"/>
      <c r="AP592" s="82"/>
      <c r="AQ592" s="81">
        <v>73081</v>
      </c>
      <c r="AR592" s="81">
        <v>20042</v>
      </c>
      <c r="AS592" s="81">
        <v>0</v>
      </c>
      <c r="AT592" s="81">
        <v>41</v>
      </c>
      <c r="AU592" s="81">
        <v>1</v>
      </c>
      <c r="AV592" s="81">
        <v>9</v>
      </c>
      <c r="AW592" s="81" t="s">
        <v>564</v>
      </c>
      <c r="AX592" s="82"/>
      <c r="AY592" s="81">
        <v>322669.99999999988</v>
      </c>
      <c r="AZ592" s="81">
        <v>873472.99999999953</v>
      </c>
      <c r="BA592" s="81">
        <v>0</v>
      </c>
      <c r="BB592" s="81">
        <v>77320</v>
      </c>
      <c r="BC592" s="81">
        <v>20</v>
      </c>
      <c r="BD592" s="81">
        <v>7437.5</v>
      </c>
      <c r="BE592" s="81" t="s">
        <v>564</v>
      </c>
      <c r="BF592" s="82"/>
      <c r="BG592" s="81">
        <v>50.033000000000001</v>
      </c>
      <c r="BH592" s="81">
        <v>0</v>
      </c>
      <c r="BI592" s="81">
        <v>2098.4859999999999</v>
      </c>
      <c r="BJ592" s="81">
        <v>0.76100000000000001</v>
      </c>
      <c r="BK592" s="81">
        <v>435.834</v>
      </c>
      <c r="BL592" s="81">
        <v>0</v>
      </c>
      <c r="BM592" s="82"/>
      <c r="BN592" s="81">
        <v>6</v>
      </c>
      <c r="BO592" s="81">
        <v>0</v>
      </c>
      <c r="BP592" s="81">
        <v>198</v>
      </c>
      <c r="BQ592" s="81">
        <v>1</v>
      </c>
      <c r="BR592" s="81">
        <v>60</v>
      </c>
      <c r="BS592" s="81">
        <v>0</v>
      </c>
      <c r="BT592"/>
      <c r="BU592" s="80">
        <v>2406.1799999999998</v>
      </c>
      <c r="BV592" s="80">
        <v>106.304</v>
      </c>
      <c r="BW592" s="80">
        <v>25.675000000000001</v>
      </c>
      <c r="BX592" s="80">
        <v>4.9000000000000002E-2</v>
      </c>
      <c r="BY592" s="80">
        <v>13.13</v>
      </c>
      <c r="BZ592" s="80">
        <v>0</v>
      </c>
      <c r="CA592" s="80">
        <v>30.734000000000002</v>
      </c>
      <c r="CB592" s="80">
        <v>3.0419999999999998</v>
      </c>
      <c r="CC592" s="80">
        <v>0</v>
      </c>
    </row>
    <row r="593" spans="1:81">
      <c r="A593" s="80" t="s">
        <v>2588</v>
      </c>
      <c r="B593" s="80">
        <v>525</v>
      </c>
      <c r="C593" s="80">
        <v>15</v>
      </c>
      <c r="D593" s="80">
        <v>31</v>
      </c>
      <c r="E593" s="80">
        <v>2018</v>
      </c>
      <c r="F593" s="80" t="s">
        <v>93</v>
      </c>
      <c r="G593" s="80" t="s">
        <v>2573</v>
      </c>
      <c r="H593" s="80" t="s">
        <v>2574</v>
      </c>
      <c r="I593" s="177"/>
      <c r="J593" s="81">
        <v>2694.6397667175211</v>
      </c>
      <c r="K593" s="81">
        <v>144.52777801560759</v>
      </c>
      <c r="L593" s="81">
        <v>352.82423638060135</v>
      </c>
      <c r="M593" s="81">
        <v>2817.3237049353152</v>
      </c>
      <c r="N593" s="81">
        <v>3511.8270147826947</v>
      </c>
      <c r="O593" s="81">
        <v>2328.444051708017</v>
      </c>
      <c r="P593" s="81">
        <v>2170.1491245024977</v>
      </c>
      <c r="Q593" s="81">
        <v>133.21693636250959</v>
      </c>
      <c r="R593" s="81">
        <v>0</v>
      </c>
      <c r="S593" s="81">
        <v>171.13507994700927</v>
      </c>
      <c r="T593" s="82"/>
      <c r="U593" s="81">
        <v>645362806</v>
      </c>
      <c r="V593" s="81">
        <v>68737</v>
      </c>
      <c r="W593" s="81">
        <v>14251</v>
      </c>
      <c r="X593" s="81">
        <v>726422</v>
      </c>
      <c r="Y593" s="81">
        <v>872084</v>
      </c>
      <c r="Z593" s="81">
        <v>1418811</v>
      </c>
      <c r="AA593" s="81">
        <v>454017</v>
      </c>
      <c r="AB593" s="81">
        <v>2101891</v>
      </c>
      <c r="AC593" s="81">
        <v>0</v>
      </c>
      <c r="AD593" s="81">
        <v>171.1350799470093</v>
      </c>
      <c r="AE593" s="82"/>
      <c r="AF593" s="81">
        <v>4116531759.4718862</v>
      </c>
      <c r="AG593" s="81">
        <v>102246087.4176275</v>
      </c>
      <c r="AH593" s="81">
        <v>79650743.83810693</v>
      </c>
      <c r="AI593" s="81">
        <v>4341860452.7321844</v>
      </c>
      <c r="AJ593" s="81">
        <v>4269616032.8839998</v>
      </c>
      <c r="AK593" s="81"/>
      <c r="AL593" s="81"/>
      <c r="AM593" s="81">
        <v>289327630.74481839</v>
      </c>
      <c r="AN593" s="81"/>
      <c r="AO593" s="81"/>
      <c r="AP593" s="82"/>
      <c r="AQ593" s="81">
        <v>77558</v>
      </c>
      <c r="AR593" s="81">
        <v>22326</v>
      </c>
      <c r="AS593" s="81">
        <v>0</v>
      </c>
      <c r="AT593" s="81">
        <v>48</v>
      </c>
      <c r="AU593" s="81">
        <v>1</v>
      </c>
      <c r="AV593" s="81">
        <v>10</v>
      </c>
      <c r="AW593" s="81" t="s">
        <v>564</v>
      </c>
      <c r="AX593" s="82"/>
      <c r="AY593" s="81">
        <v>345798.3</v>
      </c>
      <c r="AZ593" s="81">
        <v>972984.60000000009</v>
      </c>
      <c r="BA593" s="81">
        <v>0</v>
      </c>
      <c r="BB593" s="81">
        <v>64290.7</v>
      </c>
      <c r="BC593" s="81">
        <v>20</v>
      </c>
      <c r="BD593" s="81">
        <v>11418</v>
      </c>
      <c r="BE593" s="81" t="s">
        <v>564</v>
      </c>
      <c r="BF593" s="82"/>
      <c r="BG593" s="81">
        <v>55.731999999999999</v>
      </c>
      <c r="BH593" s="81">
        <v>0</v>
      </c>
      <c r="BI593" s="81">
        <v>1994.4480000000001</v>
      </c>
      <c r="BJ593" s="81">
        <v>0</v>
      </c>
      <c r="BK593" s="81">
        <v>413.66900000000004</v>
      </c>
      <c r="BL593" s="81">
        <v>0</v>
      </c>
      <c r="BM593" s="82"/>
      <c r="BN593" s="81">
        <v>7</v>
      </c>
      <c r="BO593" s="81">
        <v>0</v>
      </c>
      <c r="BP593" s="81">
        <v>201</v>
      </c>
      <c r="BQ593" s="81">
        <v>0</v>
      </c>
      <c r="BR593" s="81">
        <v>61</v>
      </c>
      <c r="BS593" s="81">
        <v>0</v>
      </c>
      <c r="BT593"/>
      <c r="BU593" s="80">
        <v>2314.2109999999998</v>
      </c>
      <c r="BV593" s="80">
        <v>85.113</v>
      </c>
      <c r="BW593" s="80">
        <v>26.826000000000001</v>
      </c>
      <c r="BX593" s="80">
        <v>0</v>
      </c>
      <c r="BY593" s="80">
        <v>9.984</v>
      </c>
      <c r="BZ593" s="80">
        <v>0</v>
      </c>
      <c r="CA593" s="80">
        <v>24.873000000000001</v>
      </c>
      <c r="CB593" s="80">
        <v>2.8420000000000001</v>
      </c>
      <c r="CC593" s="80">
        <v>0</v>
      </c>
    </row>
    <row r="594" spans="1:81">
      <c r="A594" s="80" t="s">
        <v>2589</v>
      </c>
      <c r="B594" s="80">
        <v>526</v>
      </c>
      <c r="C594" s="80">
        <v>16</v>
      </c>
      <c r="D594" s="80">
        <v>31</v>
      </c>
      <c r="E594" s="80">
        <v>2019</v>
      </c>
      <c r="F594" s="80" t="s">
        <v>73</v>
      </c>
      <c r="G594" s="80" t="s">
        <v>2573</v>
      </c>
      <c r="H594" s="80" t="s">
        <v>2574</v>
      </c>
      <c r="I594" s="177"/>
      <c r="J594" s="81">
        <v>2531.6659278432317</v>
      </c>
      <c r="K594" s="81">
        <v>131.19057281277409</v>
      </c>
      <c r="L594" s="81">
        <v>354.74474123316395</v>
      </c>
      <c r="M594" s="81">
        <v>2697.8869703862197</v>
      </c>
      <c r="N594" s="81">
        <v>3132.8541380367365</v>
      </c>
      <c r="O594" s="81">
        <v>2266.9227883734552</v>
      </c>
      <c r="P594" s="81">
        <v>2139.2119135439079</v>
      </c>
      <c r="Q594" s="81">
        <v>128.80518916319784</v>
      </c>
      <c r="R594" s="81">
        <v>0</v>
      </c>
      <c r="S594" s="81">
        <v>204.59747644798134</v>
      </c>
      <c r="T594" s="82"/>
      <c r="U594" s="81">
        <v>614524040</v>
      </c>
      <c r="V594" s="81">
        <v>68737</v>
      </c>
      <c r="W594" s="81">
        <v>14251</v>
      </c>
      <c r="X594" s="81">
        <v>726422</v>
      </c>
      <c r="Y594" s="81">
        <v>876511</v>
      </c>
      <c r="Z594" s="81">
        <v>1419249</v>
      </c>
      <c r="AA594" s="81">
        <v>444195</v>
      </c>
      <c r="AB594" s="81">
        <v>2087307</v>
      </c>
      <c r="AC594" s="81">
        <v>0</v>
      </c>
      <c r="AD594" s="81">
        <v>204.59747644798111</v>
      </c>
      <c r="AE594" s="82"/>
      <c r="AF594" s="81">
        <v>4112255927.456192</v>
      </c>
      <c r="AG594" s="81">
        <v>99001296.937255472</v>
      </c>
      <c r="AH594" s="81">
        <v>84131283.110080555</v>
      </c>
      <c r="AI594" s="81">
        <v>4449319855.6127367</v>
      </c>
      <c r="AJ594" s="81">
        <v>3957812628.6875772</v>
      </c>
      <c r="AK594" s="81">
        <v>0</v>
      </c>
      <c r="AL594" s="81">
        <v>0</v>
      </c>
      <c r="AM594" s="81">
        <v>284275500.16131675</v>
      </c>
      <c r="AN594" s="81">
        <v>0</v>
      </c>
      <c r="AO594" s="81">
        <v>0</v>
      </c>
      <c r="AP594" s="82"/>
      <c r="AQ594" s="81">
        <v>81839</v>
      </c>
      <c r="AR594" s="81">
        <v>24185</v>
      </c>
      <c r="AS594" s="81">
        <v>0</v>
      </c>
      <c r="AT594" s="81">
        <v>57</v>
      </c>
      <c r="AU594" s="81">
        <v>1</v>
      </c>
      <c r="AV594" s="81">
        <v>12</v>
      </c>
      <c r="AW594" s="81" t="s">
        <v>564</v>
      </c>
      <c r="AX594" s="82"/>
      <c r="AY594" s="81">
        <v>368191.70000000013</v>
      </c>
      <c r="AZ594" s="81">
        <v>1077359.8</v>
      </c>
      <c r="BA594" s="81">
        <v>0</v>
      </c>
      <c r="BB594" s="81">
        <v>81432.699999999983</v>
      </c>
      <c r="BC594" s="81">
        <v>20</v>
      </c>
      <c r="BD594" s="81">
        <v>12782.5</v>
      </c>
      <c r="BE594" s="81" t="s">
        <v>564</v>
      </c>
      <c r="BF594" s="82"/>
      <c r="BG594" s="81">
        <v>54.442999999999998</v>
      </c>
      <c r="BH594" s="81">
        <v>4.8840000000000003</v>
      </c>
      <c r="BI594" s="81">
        <v>1866.9570000000001</v>
      </c>
      <c r="BJ594" s="81">
        <v>0</v>
      </c>
      <c r="BK594" s="81">
        <v>458.108</v>
      </c>
      <c r="BL594" s="81">
        <v>0</v>
      </c>
      <c r="BM594" s="82"/>
      <c r="BN594" s="81">
        <v>7</v>
      </c>
      <c r="BO594" s="81">
        <v>1</v>
      </c>
      <c r="BP594" s="81">
        <v>199</v>
      </c>
      <c r="BQ594" s="81">
        <v>0</v>
      </c>
      <c r="BR594" s="81">
        <v>62</v>
      </c>
      <c r="BS594" s="81">
        <v>0</v>
      </c>
      <c r="BT594"/>
      <c r="BU594" s="80">
        <v>2223.8710000000001</v>
      </c>
      <c r="BV594" s="80">
        <v>105.441</v>
      </c>
      <c r="BW594" s="80">
        <v>26.739000000000001</v>
      </c>
      <c r="BX594" s="80">
        <v>0</v>
      </c>
      <c r="BY594" s="80">
        <v>8.9250000000000007</v>
      </c>
      <c r="BZ594" s="80">
        <v>0.378</v>
      </c>
      <c r="CA594" s="80">
        <v>15.273</v>
      </c>
      <c r="CB594" s="80">
        <v>3.7650000000000001</v>
      </c>
      <c r="CC594" s="80">
        <v>0</v>
      </c>
    </row>
    <row r="595" spans="1:81">
      <c r="A595" s="80" t="s">
        <v>2590</v>
      </c>
      <c r="B595" s="80">
        <v>527</v>
      </c>
      <c r="C595" s="80">
        <v>17</v>
      </c>
      <c r="D595" s="80">
        <v>31</v>
      </c>
      <c r="E595" s="80">
        <v>2020</v>
      </c>
      <c r="F595" s="80" t="s">
        <v>218</v>
      </c>
      <c r="G595" s="80" t="s">
        <v>2573</v>
      </c>
      <c r="H595" s="80" t="s">
        <v>2574</v>
      </c>
      <c r="I595" s="177"/>
      <c r="J595" s="81">
        <v>2441.9874607943698</v>
      </c>
      <c r="K595" s="81">
        <v>139.9411643483453</v>
      </c>
      <c r="L595" s="81">
        <v>374.5691618799874</v>
      </c>
      <c r="M595" s="81">
        <v>2410.2767543391487</v>
      </c>
      <c r="N595" s="81">
        <v>3084.8844001392226</v>
      </c>
      <c r="O595" s="81">
        <v>1990.1251255810423</v>
      </c>
      <c r="P595" s="81">
        <v>2010.922437813884</v>
      </c>
      <c r="Q595" s="81">
        <v>122.18460335461478</v>
      </c>
      <c r="R595" s="81">
        <v>0</v>
      </c>
      <c r="S595" s="81">
        <v>191.19293292334865</v>
      </c>
      <c r="T595" s="82"/>
      <c r="U595" s="81">
        <v>604311631</v>
      </c>
      <c r="V595" s="81">
        <v>64151</v>
      </c>
      <c r="W595" s="81">
        <v>16842</v>
      </c>
      <c r="X595" s="81">
        <v>721086</v>
      </c>
      <c r="Y595" s="81">
        <v>880387</v>
      </c>
      <c r="Z595" s="81">
        <v>1422093</v>
      </c>
      <c r="AA595" s="81">
        <v>453668</v>
      </c>
      <c r="AB595" s="81">
        <v>2072219</v>
      </c>
      <c r="AC595" s="81">
        <v>0</v>
      </c>
      <c r="AD595" s="81">
        <v>191.19293292334865</v>
      </c>
      <c r="AE595" s="82"/>
      <c r="AF595" s="81">
        <v>4074018717.5558748</v>
      </c>
      <c r="AG595" s="81">
        <v>100908696.45166591</v>
      </c>
      <c r="AH595" s="81">
        <v>96381178.018814236</v>
      </c>
      <c r="AI595" s="81">
        <v>4166629113.5022521</v>
      </c>
      <c r="AJ595" s="81">
        <v>4016992931.9360332</v>
      </c>
      <c r="AK595" s="81">
        <v>0</v>
      </c>
      <c r="AL595" s="81">
        <v>0</v>
      </c>
      <c r="AM595" s="81">
        <v>270447602.3332783</v>
      </c>
      <c r="AN595" s="81">
        <v>0</v>
      </c>
      <c r="AO595" s="81">
        <v>0</v>
      </c>
      <c r="AP595" s="82"/>
      <c r="AQ595" s="81">
        <v>85767</v>
      </c>
      <c r="AR595" s="81">
        <v>25034</v>
      </c>
      <c r="AS595" s="81">
        <v>0</v>
      </c>
      <c r="AT595" s="81">
        <v>65</v>
      </c>
      <c r="AU595" s="81">
        <v>1</v>
      </c>
      <c r="AV595" s="81">
        <v>15</v>
      </c>
      <c r="AW595" s="81">
        <v>0</v>
      </c>
      <c r="AX595" s="82"/>
      <c r="AY595" s="81">
        <v>390967.70000000013</v>
      </c>
      <c r="AZ595" s="81">
        <v>1145903.199999999</v>
      </c>
      <c r="BA595" s="81">
        <v>0</v>
      </c>
      <c r="BB595" s="81">
        <v>123242.9</v>
      </c>
      <c r="BC595" s="81">
        <v>20</v>
      </c>
      <c r="BD595" s="81">
        <v>30387.081999999999</v>
      </c>
      <c r="BE595" s="81">
        <v>0</v>
      </c>
      <c r="BF595" s="82"/>
      <c r="BG595" s="81">
        <v>53.658999999999999</v>
      </c>
      <c r="BH595" s="81">
        <v>0</v>
      </c>
      <c r="BI595" s="81">
        <v>1811.5250000000001</v>
      </c>
      <c r="BJ595" s="81">
        <v>0</v>
      </c>
      <c r="BK595" s="81">
        <v>384.80299999999994</v>
      </c>
      <c r="BL595" s="81">
        <v>0</v>
      </c>
      <c r="BM595" s="82"/>
      <c r="BN595" s="81">
        <v>7</v>
      </c>
      <c r="BO595" s="81">
        <v>0</v>
      </c>
      <c r="BP595" s="81">
        <v>204</v>
      </c>
      <c r="BQ595" s="81">
        <v>0</v>
      </c>
      <c r="BR595" s="81">
        <v>60</v>
      </c>
      <c r="BS595" s="81">
        <v>0</v>
      </c>
      <c r="BT595"/>
      <c r="BU595" s="80">
        <v>2075.1480000000001</v>
      </c>
      <c r="BV595" s="80">
        <v>104.273</v>
      </c>
      <c r="BW595" s="80">
        <v>25.797000000000001</v>
      </c>
      <c r="BX595" s="80">
        <v>0</v>
      </c>
      <c r="BY595" s="80">
        <v>9.4350000000000005</v>
      </c>
      <c r="BZ595" s="80">
        <v>0</v>
      </c>
      <c r="CA595" s="80">
        <v>14.218</v>
      </c>
      <c r="CB595" s="80">
        <v>21.116</v>
      </c>
      <c r="CC595" s="80">
        <v>0</v>
      </c>
    </row>
    <row r="596" spans="1:81">
      <c r="A596" s="80" t="s">
        <v>2591</v>
      </c>
      <c r="B596" s="80">
        <v>527</v>
      </c>
      <c r="C596" s="80">
        <v>18</v>
      </c>
      <c r="D596" s="80">
        <v>31</v>
      </c>
      <c r="E596" s="80">
        <v>2021</v>
      </c>
      <c r="F596" s="80" t="s">
        <v>75</v>
      </c>
      <c r="G596" s="174" t="s">
        <v>2573</v>
      </c>
      <c r="H596" s="80" t="s">
        <v>2574</v>
      </c>
      <c r="I596" s="177"/>
      <c r="J596" s="81">
        <v>2539.2559045340186</v>
      </c>
      <c r="K596" s="81">
        <v>150.06083774543012</v>
      </c>
      <c r="L596" s="81">
        <v>491.40515390747186</v>
      </c>
      <c r="M596" s="81">
        <v>2993.9820003094105</v>
      </c>
      <c r="N596" s="81">
        <v>3295.6845596831386</v>
      </c>
      <c r="O596" s="81">
        <v>1931.6472625568101</v>
      </c>
      <c r="P596" s="81">
        <v>2065.7533586498794</v>
      </c>
      <c r="Q596" s="81">
        <v>122.74099799686492</v>
      </c>
      <c r="R596" s="81">
        <v>0</v>
      </c>
      <c r="S596" s="81">
        <v>198.51736757567471</v>
      </c>
      <c r="T596" s="82"/>
      <c r="U596" s="81">
        <v>664641579</v>
      </c>
      <c r="V596" s="81">
        <v>64151</v>
      </c>
      <c r="W596" s="81">
        <v>16842</v>
      </c>
      <c r="X596" s="81">
        <v>721086</v>
      </c>
      <c r="Y596" s="81">
        <v>884246</v>
      </c>
      <c r="Z596" s="81">
        <v>1421281</v>
      </c>
      <c r="AA596" s="81">
        <v>454482</v>
      </c>
      <c r="AB596" s="81">
        <v>2056970</v>
      </c>
      <c r="AC596" s="81">
        <v>0</v>
      </c>
      <c r="AD596" s="81">
        <v>198.51736757567471</v>
      </c>
      <c r="AE596" s="82"/>
      <c r="AF596" s="81">
        <v>4010614886.062263</v>
      </c>
      <c r="AG596" s="81">
        <v>103915079.1243816</v>
      </c>
      <c r="AH596" s="81">
        <v>115451340.5432145</v>
      </c>
      <c r="AI596" s="81">
        <v>4857645412.5831966</v>
      </c>
      <c r="AJ596" s="81">
        <v>4090423617.2020268</v>
      </c>
      <c r="AK596" s="81">
        <v>0</v>
      </c>
      <c r="AL596" s="81">
        <v>0</v>
      </c>
      <c r="AM596" s="81">
        <v>270005879.30401641</v>
      </c>
      <c r="AN596" s="81">
        <v>0</v>
      </c>
      <c r="AO596" s="81">
        <v>0</v>
      </c>
      <c r="AP596" s="82"/>
      <c r="AQ596" s="81">
        <v>90028</v>
      </c>
      <c r="AR596" s="81">
        <v>25557</v>
      </c>
      <c r="AS596" s="81">
        <v>0</v>
      </c>
      <c r="AT596" s="81">
        <v>73</v>
      </c>
      <c r="AU596" s="81">
        <v>1</v>
      </c>
      <c r="AV596" s="81">
        <v>16</v>
      </c>
      <c r="AW596" s="81"/>
      <c r="AX596" s="82"/>
      <c r="AY596" s="81">
        <v>416584.6999999868</v>
      </c>
      <c r="AZ596" s="81">
        <v>1267403.4999999651</v>
      </c>
      <c r="BA596" s="81">
        <v>0</v>
      </c>
      <c r="BB596" s="81">
        <v>127637.5</v>
      </c>
      <c r="BC596" s="81">
        <v>20</v>
      </c>
      <c r="BD596" s="81">
        <v>31955.452000000001</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2592</v>
      </c>
      <c r="B597" s="80">
        <v>527</v>
      </c>
      <c r="C597" s="80">
        <v>19</v>
      </c>
      <c r="D597" s="80">
        <v>31</v>
      </c>
      <c r="E597" s="80">
        <v>2022</v>
      </c>
      <c r="F597" s="80" t="s">
        <v>568</v>
      </c>
      <c r="G597" s="174" t="s">
        <v>2573</v>
      </c>
      <c r="H597" s="80" t="s">
        <v>2574</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94980</v>
      </c>
      <c r="AR597" s="81">
        <v>25904</v>
      </c>
      <c r="AS597" s="81">
        <v>0</v>
      </c>
      <c r="AT597" s="81">
        <v>80</v>
      </c>
      <c r="AU597" s="81">
        <v>1</v>
      </c>
      <c r="AV597" s="81">
        <v>18</v>
      </c>
      <c r="AW597" s="81"/>
      <c r="AX597" s="82"/>
      <c r="AY597" s="81">
        <v>446412.69999999565</v>
      </c>
      <c r="AZ597" s="81">
        <v>1312837.3999999624</v>
      </c>
      <c r="BA597" s="81">
        <v>0</v>
      </c>
      <c r="BB597" s="81">
        <v>133901.5</v>
      </c>
      <c r="BC597" s="81">
        <v>20</v>
      </c>
      <c r="BD597" s="81">
        <v>32304.452000000001</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t="s">
        <v>569</v>
      </c>
      <c r="B598" s="80">
        <v>528</v>
      </c>
      <c r="C598" s="80">
        <v>1</v>
      </c>
      <c r="D598" s="80">
        <v>32</v>
      </c>
      <c r="E598" s="80">
        <v>1990</v>
      </c>
      <c r="F598" s="80" t="s">
        <v>562</v>
      </c>
      <c r="G598" s="80" t="s">
        <v>570</v>
      </c>
      <c r="H598" s="80" t="s">
        <v>231</v>
      </c>
      <c r="I598" s="177"/>
      <c r="J598" s="81">
        <v>560498.77449761122</v>
      </c>
      <c r="K598" s="81">
        <v>17686.670927606454</v>
      </c>
      <c r="L598" s="81">
        <v>23608.059976262426</v>
      </c>
      <c r="M598" s="81">
        <v>108225.12995288827</v>
      </c>
      <c r="N598" s="81">
        <v>118940.99297005414</v>
      </c>
      <c r="O598" s="81">
        <v>88359.778126812249</v>
      </c>
      <c r="P598" s="81">
        <v>91993.07035666694</v>
      </c>
      <c r="Q598" s="81">
        <v>7613.1174410404801</v>
      </c>
      <c r="R598" s="81">
        <v>13300.086640956535</v>
      </c>
      <c r="S598" s="81">
        <v>8689.8260000000009</v>
      </c>
      <c r="T598" s="82"/>
      <c r="U598" s="81">
        <v>32332368532</v>
      </c>
      <c r="V598" s="81">
        <v>5358888</v>
      </c>
      <c r="W598" s="81">
        <v>259058</v>
      </c>
      <c r="X598" s="81">
        <v>40289007</v>
      </c>
      <c r="Y598" s="81">
        <v>41035777</v>
      </c>
      <c r="Z598" s="81">
        <v>36343410</v>
      </c>
      <c r="AA598" s="81">
        <v>22336938</v>
      </c>
      <c r="AB598" s="81">
        <v>123611167</v>
      </c>
      <c r="AC598" s="81">
        <v>2303598945</v>
      </c>
      <c r="AD598" s="81">
        <v>8689.8259999999882</v>
      </c>
      <c r="AE598" s="82"/>
      <c r="AF598" s="81" t="s">
        <v>564</v>
      </c>
      <c r="AG598" s="81" t="s">
        <v>564</v>
      </c>
      <c r="AH598" s="81" t="s">
        <v>564</v>
      </c>
      <c r="AI598" s="81" t="s">
        <v>564</v>
      </c>
      <c r="AJ598" s="81" t="s">
        <v>564</v>
      </c>
      <c r="AK598" s="81" t="s">
        <v>564</v>
      </c>
      <c r="AL598" s="81" t="s">
        <v>564</v>
      </c>
      <c r="AM598" s="81" t="s">
        <v>564</v>
      </c>
      <c r="AN598" s="81" t="s">
        <v>564</v>
      </c>
      <c r="AO598" s="81" t="s">
        <v>564</v>
      </c>
      <c r="AP598" s="82"/>
      <c r="AQ598" s="81" t="s">
        <v>564</v>
      </c>
      <c r="AR598" s="81" t="s">
        <v>564</v>
      </c>
      <c r="AS598" s="81" t="s">
        <v>564</v>
      </c>
      <c r="AT598" s="81" t="s">
        <v>564</v>
      </c>
      <c r="AU598" s="81" t="s">
        <v>564</v>
      </c>
      <c r="AV598" s="81" t="s">
        <v>564</v>
      </c>
      <c r="AW598" s="81" t="s">
        <v>564</v>
      </c>
      <c r="AX598" s="82"/>
      <c r="AY598" s="81" t="s">
        <v>564</v>
      </c>
      <c r="AZ598" s="81" t="s">
        <v>564</v>
      </c>
      <c r="BA598" s="81" t="s">
        <v>564</v>
      </c>
      <c r="BB598" s="81" t="s">
        <v>564</v>
      </c>
      <c r="BC598" s="81" t="s">
        <v>564</v>
      </c>
      <c r="BD598" s="81" t="s">
        <v>564</v>
      </c>
      <c r="BE598" s="81" t="s">
        <v>564</v>
      </c>
      <c r="BF598" s="82"/>
      <c r="BG598" s="81" t="s">
        <v>564</v>
      </c>
      <c r="BH598" s="81" t="s">
        <v>564</v>
      </c>
      <c r="BI598" s="81" t="s">
        <v>564</v>
      </c>
      <c r="BJ598" s="81" t="s">
        <v>564</v>
      </c>
      <c r="BK598" s="81" t="s">
        <v>564</v>
      </c>
      <c r="BL598" s="81" t="s">
        <v>564</v>
      </c>
      <c r="BM598" s="82"/>
      <c r="BN598" s="81" t="s">
        <v>564</v>
      </c>
      <c r="BO598" s="81" t="s">
        <v>564</v>
      </c>
      <c r="BP598" s="81" t="s">
        <v>564</v>
      </c>
      <c r="BQ598" s="81" t="s">
        <v>564</v>
      </c>
      <c r="BR598" s="81" t="s">
        <v>564</v>
      </c>
      <c r="BS598" s="81" t="s">
        <v>564</v>
      </c>
      <c r="BT598"/>
      <c r="BU598" s="80"/>
      <c r="BV598" s="80"/>
      <c r="BW598" s="80"/>
      <c r="BX598" s="80"/>
      <c r="BY598" s="80"/>
      <c r="BZ598" s="80"/>
      <c r="CA598" s="80"/>
      <c r="CB598" s="80"/>
      <c r="CC598" s="80"/>
    </row>
    <row r="599" spans="1:81">
      <c r="A599" s="80" t="s">
        <v>571</v>
      </c>
      <c r="B599" s="80">
        <v>529</v>
      </c>
      <c r="C599" s="80">
        <v>2</v>
      </c>
      <c r="D599" s="80">
        <v>32</v>
      </c>
      <c r="E599" s="80">
        <v>2005</v>
      </c>
      <c r="F599" s="80" t="s">
        <v>565</v>
      </c>
      <c r="G599" s="80" t="s">
        <v>570</v>
      </c>
      <c r="H599" s="80" t="s">
        <v>231</v>
      </c>
      <c r="I599" s="177"/>
      <c r="J599" s="81">
        <v>497454.99475560669</v>
      </c>
      <c r="K599" s="81">
        <v>11434.562817679916</v>
      </c>
      <c r="L599" s="81">
        <v>21307.895834230312</v>
      </c>
      <c r="M599" s="81">
        <v>192271.50204111307</v>
      </c>
      <c r="N599" s="81">
        <v>177786.16283027973</v>
      </c>
      <c r="O599" s="81">
        <v>123290.18727250834</v>
      </c>
      <c r="P599" s="81">
        <v>90301.249384803945</v>
      </c>
      <c r="Q599" s="81">
        <v>7485.4217545120355</v>
      </c>
      <c r="R599" s="81">
        <v>12573.665761286809</v>
      </c>
      <c r="S599" s="81">
        <v>13998.764157540036</v>
      </c>
      <c r="T599" s="82"/>
      <c r="U599" s="81">
        <v>29577259928</v>
      </c>
      <c r="V599" s="81">
        <v>4419854</v>
      </c>
      <c r="W599" s="81">
        <v>222216</v>
      </c>
      <c r="X599" s="81">
        <v>37471528</v>
      </c>
      <c r="Y599" s="81">
        <v>51102005</v>
      </c>
      <c r="Z599" s="81">
        <v>58681944</v>
      </c>
      <c r="AA599" s="81">
        <v>17957306</v>
      </c>
      <c r="AB599" s="81">
        <v>127055025</v>
      </c>
      <c r="AC599" s="81">
        <v>2223392441.0000005</v>
      </c>
      <c r="AD599" s="81">
        <v>13998.764157540041</v>
      </c>
      <c r="AE599" s="82"/>
      <c r="AF599" s="81" t="s">
        <v>564</v>
      </c>
      <c r="AG599" s="81" t="s">
        <v>564</v>
      </c>
      <c r="AH599" s="81" t="s">
        <v>564</v>
      </c>
      <c r="AI599" s="81" t="s">
        <v>564</v>
      </c>
      <c r="AJ599" s="81" t="s">
        <v>564</v>
      </c>
      <c r="AK599" s="81" t="s">
        <v>564</v>
      </c>
      <c r="AL599" s="81" t="s">
        <v>564</v>
      </c>
      <c r="AM599" s="81" t="s">
        <v>564</v>
      </c>
      <c r="AN599" s="81" t="s">
        <v>564</v>
      </c>
      <c r="AO599" s="81" t="s">
        <v>564</v>
      </c>
      <c r="AP599" s="82"/>
      <c r="AQ599" s="81" t="s">
        <v>564</v>
      </c>
      <c r="AR599" s="81" t="s">
        <v>564</v>
      </c>
      <c r="AS599" s="81" t="s">
        <v>564</v>
      </c>
      <c r="AT599" s="81" t="s">
        <v>564</v>
      </c>
      <c r="AU599" s="81" t="s">
        <v>564</v>
      </c>
      <c r="AV599" s="81" t="s">
        <v>564</v>
      </c>
      <c r="AW599" s="81" t="s">
        <v>564</v>
      </c>
      <c r="AX599" s="82"/>
      <c r="AY599" s="81" t="s">
        <v>564</v>
      </c>
      <c r="AZ599" s="81" t="s">
        <v>564</v>
      </c>
      <c r="BA599" s="81" t="s">
        <v>564</v>
      </c>
      <c r="BB599" s="81" t="s">
        <v>564</v>
      </c>
      <c r="BC599" s="81" t="s">
        <v>564</v>
      </c>
      <c r="BD599" s="81" t="s">
        <v>564</v>
      </c>
      <c r="BE599" s="81" t="s">
        <v>564</v>
      </c>
      <c r="BF599" s="82"/>
      <c r="BG599" s="81" t="s">
        <v>564</v>
      </c>
      <c r="BH599" s="81" t="s">
        <v>564</v>
      </c>
      <c r="BI599" s="81" t="s">
        <v>564</v>
      </c>
      <c r="BJ599" s="81" t="s">
        <v>564</v>
      </c>
      <c r="BK599" s="81" t="s">
        <v>564</v>
      </c>
      <c r="BL599" s="81" t="s">
        <v>564</v>
      </c>
      <c r="BM599" s="82"/>
      <c r="BN599" s="81" t="s">
        <v>564</v>
      </c>
      <c r="BO599" s="81" t="s">
        <v>564</v>
      </c>
      <c r="BP599" s="81" t="s">
        <v>564</v>
      </c>
      <c r="BQ599" s="81" t="s">
        <v>564</v>
      </c>
      <c r="BR599" s="81" t="s">
        <v>564</v>
      </c>
      <c r="BS599" s="81" t="s">
        <v>564</v>
      </c>
      <c r="BT599"/>
      <c r="BU599" s="80"/>
      <c r="BV599" s="80"/>
      <c r="BW599" s="80"/>
      <c r="BX599" s="80"/>
      <c r="BY599" s="80"/>
      <c r="BZ599" s="80"/>
      <c r="CA599" s="80"/>
      <c r="CB599" s="80"/>
      <c r="CC599" s="80"/>
    </row>
    <row r="600" spans="1:81">
      <c r="A600" s="80" t="s">
        <v>572</v>
      </c>
      <c r="B600" s="80">
        <v>530</v>
      </c>
      <c r="C600" s="80">
        <v>3</v>
      </c>
      <c r="D600" s="80">
        <v>32</v>
      </c>
      <c r="E600" s="80">
        <v>2006</v>
      </c>
      <c r="F600" s="80" t="s">
        <v>566</v>
      </c>
      <c r="G600" s="80" t="s">
        <v>570</v>
      </c>
      <c r="H600" s="80" t="s">
        <v>231</v>
      </c>
      <c r="I600" s="177"/>
      <c r="J600" s="81" t="s">
        <v>564</v>
      </c>
      <c r="K600" s="81" t="s">
        <v>564</v>
      </c>
      <c r="L600" s="81" t="s">
        <v>564</v>
      </c>
      <c r="M600" s="81" t="s">
        <v>564</v>
      </c>
      <c r="N600" s="81" t="s">
        <v>564</v>
      </c>
      <c r="O600" s="81" t="s">
        <v>564</v>
      </c>
      <c r="P600" s="81" t="s">
        <v>564</v>
      </c>
      <c r="Q600" s="81" t="s">
        <v>564</v>
      </c>
      <c r="R600" s="81" t="s">
        <v>564</v>
      </c>
      <c r="S600" s="81" t="s">
        <v>564</v>
      </c>
      <c r="T600" s="82"/>
      <c r="U600" s="81" t="s">
        <v>564</v>
      </c>
      <c r="V600" s="81" t="s">
        <v>564</v>
      </c>
      <c r="W600" s="81" t="s">
        <v>564</v>
      </c>
      <c r="X600" s="81" t="s">
        <v>564</v>
      </c>
      <c r="Y600" s="81" t="s">
        <v>564</v>
      </c>
      <c r="Z600" s="81" t="s">
        <v>564</v>
      </c>
      <c r="AA600" s="81" t="s">
        <v>564</v>
      </c>
      <c r="AB600" s="81" t="s">
        <v>564</v>
      </c>
      <c r="AC600" s="81" t="s">
        <v>564</v>
      </c>
      <c r="AD600" s="81" t="s">
        <v>564</v>
      </c>
      <c r="AE600" s="82"/>
      <c r="AF600" s="81" t="s">
        <v>564</v>
      </c>
      <c r="AG600" s="81" t="s">
        <v>564</v>
      </c>
      <c r="AH600" s="81" t="s">
        <v>564</v>
      </c>
      <c r="AI600" s="81" t="s">
        <v>564</v>
      </c>
      <c r="AJ600" s="81" t="s">
        <v>564</v>
      </c>
      <c r="AK600" s="81" t="s">
        <v>564</v>
      </c>
      <c r="AL600" s="81" t="s">
        <v>564</v>
      </c>
      <c r="AM600" s="81" t="s">
        <v>564</v>
      </c>
      <c r="AN600" s="81" t="s">
        <v>564</v>
      </c>
      <c r="AO600" s="81" t="s">
        <v>564</v>
      </c>
      <c r="AP600" s="82"/>
      <c r="AQ600" s="81" t="s">
        <v>564</v>
      </c>
      <c r="AR600" s="81" t="s">
        <v>564</v>
      </c>
      <c r="AS600" s="81" t="s">
        <v>564</v>
      </c>
      <c r="AT600" s="81" t="s">
        <v>564</v>
      </c>
      <c r="AU600" s="81" t="s">
        <v>564</v>
      </c>
      <c r="AV600" s="81" t="s">
        <v>564</v>
      </c>
      <c r="AW600" s="81" t="s">
        <v>564</v>
      </c>
      <c r="AX600" s="82"/>
      <c r="AY600" s="81" t="s">
        <v>564</v>
      </c>
      <c r="AZ600" s="81" t="s">
        <v>564</v>
      </c>
      <c r="BA600" s="81" t="s">
        <v>564</v>
      </c>
      <c r="BB600" s="81" t="s">
        <v>564</v>
      </c>
      <c r="BC600" s="81" t="s">
        <v>564</v>
      </c>
      <c r="BD600" s="81" t="s">
        <v>564</v>
      </c>
      <c r="BE600" s="81" t="s">
        <v>564</v>
      </c>
      <c r="BF600" s="82"/>
      <c r="BG600" s="81" t="s">
        <v>564</v>
      </c>
      <c r="BH600" s="81" t="s">
        <v>564</v>
      </c>
      <c r="BI600" s="81" t="s">
        <v>564</v>
      </c>
      <c r="BJ600" s="81" t="s">
        <v>564</v>
      </c>
      <c r="BK600" s="81" t="s">
        <v>564</v>
      </c>
      <c r="BL600" s="81" t="s">
        <v>564</v>
      </c>
      <c r="BM600" s="82"/>
      <c r="BN600" s="81" t="s">
        <v>564</v>
      </c>
      <c r="BO600" s="81" t="s">
        <v>564</v>
      </c>
      <c r="BP600" s="81" t="s">
        <v>564</v>
      </c>
      <c r="BQ600" s="81" t="s">
        <v>564</v>
      </c>
      <c r="BR600" s="81" t="s">
        <v>564</v>
      </c>
      <c r="BS600" s="81" t="s">
        <v>564</v>
      </c>
      <c r="BT600"/>
      <c r="BU600" s="80"/>
      <c r="BV600" s="80"/>
      <c r="BW600" s="80"/>
      <c r="BX600" s="80"/>
      <c r="BY600" s="80"/>
      <c r="BZ600" s="80"/>
      <c r="CA600" s="80"/>
      <c r="CB600" s="80"/>
      <c r="CC600" s="80"/>
    </row>
    <row r="601" spans="1:81">
      <c r="A601" s="80" t="s">
        <v>573</v>
      </c>
      <c r="B601" s="80">
        <v>531</v>
      </c>
      <c r="C601" s="80">
        <v>4</v>
      </c>
      <c r="D601" s="80">
        <v>32</v>
      </c>
      <c r="E601" s="80">
        <v>2007</v>
      </c>
      <c r="F601" s="80" t="s">
        <v>567</v>
      </c>
      <c r="G601" s="80" t="s">
        <v>570</v>
      </c>
      <c r="H601" s="80" t="s">
        <v>231</v>
      </c>
      <c r="I601" s="177"/>
      <c r="J601" s="81">
        <v>510141.10563013481</v>
      </c>
      <c r="K601" s="81">
        <v>10716.907263953197</v>
      </c>
      <c r="L601" s="81">
        <v>20474.027847563069</v>
      </c>
      <c r="M601" s="81">
        <v>195032.51944660017</v>
      </c>
      <c r="N601" s="81">
        <v>185161.3239475085</v>
      </c>
      <c r="O601" s="81">
        <v>119618.05189668149</v>
      </c>
      <c r="P601" s="81">
        <v>89215.492093831403</v>
      </c>
      <c r="Q601" s="81">
        <v>7904.0889141647503</v>
      </c>
      <c r="R601" s="81">
        <v>11787.24418367195</v>
      </c>
      <c r="S601" s="81">
        <v>13511.733612556787</v>
      </c>
      <c r="T601" s="82"/>
      <c r="U601" s="81">
        <v>33673286668</v>
      </c>
      <c r="V601" s="81">
        <v>4177414</v>
      </c>
      <c r="W601" s="81">
        <v>248459</v>
      </c>
      <c r="X601" s="81">
        <v>44272963</v>
      </c>
      <c r="Y601" s="81">
        <v>52324877</v>
      </c>
      <c r="Z601" s="81">
        <v>59185969</v>
      </c>
      <c r="AA601" s="81">
        <v>17470962</v>
      </c>
      <c r="AB601" s="81">
        <v>127066178</v>
      </c>
      <c r="AC601" s="81">
        <v>2144134859.9999998</v>
      </c>
      <c r="AD601" s="81">
        <v>13511.733612556769</v>
      </c>
      <c r="AE601" s="82"/>
      <c r="AF601" s="81" t="s">
        <v>564</v>
      </c>
      <c r="AG601" s="81" t="s">
        <v>564</v>
      </c>
      <c r="AH601" s="81" t="s">
        <v>564</v>
      </c>
      <c r="AI601" s="81" t="s">
        <v>564</v>
      </c>
      <c r="AJ601" s="81" t="s">
        <v>564</v>
      </c>
      <c r="AK601" s="81" t="s">
        <v>564</v>
      </c>
      <c r="AL601" s="81" t="s">
        <v>564</v>
      </c>
      <c r="AM601" s="81" t="s">
        <v>564</v>
      </c>
      <c r="AN601" s="81" t="s">
        <v>564</v>
      </c>
      <c r="AO601" s="81" t="s">
        <v>564</v>
      </c>
      <c r="AP601" s="82"/>
      <c r="AQ601" s="81" t="s">
        <v>564</v>
      </c>
      <c r="AR601" s="81" t="s">
        <v>564</v>
      </c>
      <c r="AS601" s="81" t="s">
        <v>564</v>
      </c>
      <c r="AT601" s="81" t="s">
        <v>564</v>
      </c>
      <c r="AU601" s="81" t="s">
        <v>564</v>
      </c>
      <c r="AV601" s="81" t="s">
        <v>564</v>
      </c>
      <c r="AW601" s="81" t="s">
        <v>564</v>
      </c>
      <c r="AX601" s="82"/>
      <c r="AY601" s="81" t="s">
        <v>564</v>
      </c>
      <c r="AZ601" s="81" t="s">
        <v>564</v>
      </c>
      <c r="BA601" s="81" t="s">
        <v>564</v>
      </c>
      <c r="BB601" s="81" t="s">
        <v>564</v>
      </c>
      <c r="BC601" s="81" t="s">
        <v>564</v>
      </c>
      <c r="BD601" s="81" t="s">
        <v>564</v>
      </c>
      <c r="BE601" s="81" t="s">
        <v>564</v>
      </c>
      <c r="BF601" s="82"/>
      <c r="BG601" s="81" t="s">
        <v>564</v>
      </c>
      <c r="BH601" s="81" t="s">
        <v>564</v>
      </c>
      <c r="BI601" s="81" t="s">
        <v>564</v>
      </c>
      <c r="BJ601" s="81" t="s">
        <v>564</v>
      </c>
      <c r="BK601" s="81" t="s">
        <v>564</v>
      </c>
      <c r="BL601" s="81" t="s">
        <v>564</v>
      </c>
      <c r="BM601" s="82"/>
      <c r="BN601" s="81" t="s">
        <v>564</v>
      </c>
      <c r="BO601" s="81" t="s">
        <v>564</v>
      </c>
      <c r="BP601" s="81" t="s">
        <v>564</v>
      </c>
      <c r="BQ601" s="81" t="s">
        <v>564</v>
      </c>
      <c r="BR601" s="81" t="s">
        <v>564</v>
      </c>
      <c r="BS601" s="81" t="s">
        <v>564</v>
      </c>
      <c r="BT601"/>
      <c r="BU601" s="80"/>
      <c r="BV601" s="80"/>
      <c r="BW601" s="80"/>
      <c r="BX601" s="80"/>
      <c r="BY601" s="80"/>
      <c r="BZ601" s="80"/>
      <c r="CA601" s="80"/>
      <c r="CB601" s="80"/>
      <c r="CC601" s="80"/>
    </row>
    <row r="602" spans="1:81">
      <c r="A602" s="80" t="s">
        <v>574</v>
      </c>
      <c r="B602" s="80">
        <v>532</v>
      </c>
      <c r="C602" s="80">
        <v>5</v>
      </c>
      <c r="D602" s="80">
        <v>32</v>
      </c>
      <c r="E602" s="80">
        <v>2008</v>
      </c>
      <c r="F602" s="80" t="s">
        <v>84</v>
      </c>
      <c r="G602" s="80" t="s">
        <v>570</v>
      </c>
      <c r="H602" s="80" t="s">
        <v>231</v>
      </c>
      <c r="I602" s="177"/>
      <c r="J602" s="81">
        <v>468718.46217654011</v>
      </c>
      <c r="K602" s="81">
        <v>8321.4920710124134</v>
      </c>
      <c r="L602" s="81">
        <v>17802.461086598356</v>
      </c>
      <c r="M602" s="81">
        <v>204514.15688414144</v>
      </c>
      <c r="N602" s="81">
        <v>180096.32774145075</v>
      </c>
      <c r="O602" s="81">
        <v>115869.7372387705</v>
      </c>
      <c r="P602" s="81">
        <v>86791.706943719459</v>
      </c>
      <c r="Q602" s="81">
        <v>7776.9196449317287</v>
      </c>
      <c r="R602" s="81">
        <v>10940.049474602856</v>
      </c>
      <c r="S602" s="81">
        <v>13474.890319148362</v>
      </c>
      <c r="T602" s="82"/>
      <c r="U602" s="81">
        <v>33554236019</v>
      </c>
      <c r="V602" s="81">
        <v>4177414</v>
      </c>
      <c r="W602" s="81">
        <v>248459</v>
      </c>
      <c r="X602" s="81">
        <v>44219023</v>
      </c>
      <c r="Y602" s="81">
        <v>52877802</v>
      </c>
      <c r="Z602" s="81">
        <v>59343565</v>
      </c>
      <c r="AA602" s="81">
        <v>17015707</v>
      </c>
      <c r="AB602" s="81">
        <v>127076183</v>
      </c>
      <c r="AC602" s="81">
        <v>2066424820.9999995</v>
      </c>
      <c r="AD602" s="81">
        <v>13474.890319148362</v>
      </c>
      <c r="AE602" s="82"/>
      <c r="AF602" s="81" t="s">
        <v>564</v>
      </c>
      <c r="AG602" s="81" t="s">
        <v>564</v>
      </c>
      <c r="AH602" s="81" t="s">
        <v>564</v>
      </c>
      <c r="AI602" s="81" t="s">
        <v>564</v>
      </c>
      <c r="AJ602" s="81" t="s">
        <v>564</v>
      </c>
      <c r="AK602" s="81" t="s">
        <v>564</v>
      </c>
      <c r="AL602" s="81" t="s">
        <v>564</v>
      </c>
      <c r="AM602" s="81" t="s">
        <v>564</v>
      </c>
      <c r="AN602" s="81" t="s">
        <v>564</v>
      </c>
      <c r="AO602" s="81" t="s">
        <v>564</v>
      </c>
      <c r="AP602" s="82"/>
      <c r="AQ602" s="81" t="s">
        <v>564</v>
      </c>
      <c r="AR602" s="81" t="s">
        <v>564</v>
      </c>
      <c r="AS602" s="81" t="s">
        <v>564</v>
      </c>
      <c r="AT602" s="81" t="s">
        <v>564</v>
      </c>
      <c r="AU602" s="81" t="s">
        <v>564</v>
      </c>
      <c r="AV602" s="81" t="s">
        <v>564</v>
      </c>
      <c r="AW602" s="81" t="s">
        <v>564</v>
      </c>
      <c r="AX602" s="82"/>
      <c r="AY602" s="81" t="s">
        <v>564</v>
      </c>
      <c r="AZ602" s="81" t="s">
        <v>564</v>
      </c>
      <c r="BA602" s="81" t="s">
        <v>564</v>
      </c>
      <c r="BB602" s="81" t="s">
        <v>564</v>
      </c>
      <c r="BC602" s="81" t="s">
        <v>564</v>
      </c>
      <c r="BD602" s="81" t="s">
        <v>564</v>
      </c>
      <c r="BE602" s="81" t="s">
        <v>564</v>
      </c>
      <c r="BF602" s="82"/>
      <c r="BG602" s="81" t="s">
        <v>564</v>
      </c>
      <c r="BH602" s="81" t="s">
        <v>564</v>
      </c>
      <c r="BI602" s="81" t="s">
        <v>564</v>
      </c>
      <c r="BJ602" s="81" t="s">
        <v>564</v>
      </c>
      <c r="BK602" s="81" t="s">
        <v>564</v>
      </c>
      <c r="BL602" s="81" t="s">
        <v>564</v>
      </c>
      <c r="BM602" s="82"/>
      <c r="BN602" s="81" t="s">
        <v>564</v>
      </c>
      <c r="BO602" s="81" t="s">
        <v>564</v>
      </c>
      <c r="BP602" s="81" t="s">
        <v>564</v>
      </c>
      <c r="BQ602" s="81" t="s">
        <v>564</v>
      </c>
      <c r="BR602" s="81" t="s">
        <v>564</v>
      </c>
      <c r="BS602" s="81" t="s">
        <v>564</v>
      </c>
      <c r="BT602"/>
      <c r="BU602" s="80"/>
      <c r="BV602" s="80"/>
      <c r="BW602" s="80"/>
      <c r="BX602" s="80"/>
      <c r="BY602" s="80"/>
      <c r="BZ602" s="80"/>
      <c r="CA602" s="80"/>
      <c r="CB602" s="80"/>
      <c r="CC602" s="80"/>
    </row>
    <row r="603" spans="1:81">
      <c r="A603" s="80" t="s">
        <v>575</v>
      </c>
      <c r="B603" s="80">
        <v>533</v>
      </c>
      <c r="C603" s="80">
        <v>6</v>
      </c>
      <c r="D603" s="80">
        <v>32</v>
      </c>
      <c r="E603" s="80">
        <v>2009</v>
      </c>
      <c r="F603" s="80" t="s">
        <v>85</v>
      </c>
      <c r="G603" s="80" t="s">
        <v>570</v>
      </c>
      <c r="H603" s="80" t="s">
        <v>231</v>
      </c>
      <c r="I603" s="177"/>
      <c r="J603" s="81">
        <v>431786.71605679882</v>
      </c>
      <c r="K603" s="81">
        <v>7968.3689395562369</v>
      </c>
      <c r="L603" s="81">
        <v>20503.676926268694</v>
      </c>
      <c r="M603" s="81">
        <v>198960.01581586507</v>
      </c>
      <c r="N603" s="81">
        <v>165457.46015707921</v>
      </c>
      <c r="O603" s="81">
        <v>117858.75451516878</v>
      </c>
      <c r="P603" s="81">
        <v>82854.548339475034</v>
      </c>
      <c r="Q603" s="81">
        <v>7407.2467774072065</v>
      </c>
      <c r="R603" s="81">
        <v>10111.146699058607</v>
      </c>
      <c r="S603" s="81">
        <v>12729.977271884751</v>
      </c>
      <c r="T603" s="82"/>
      <c r="U603" s="81">
        <v>26523305760</v>
      </c>
      <c r="V603" s="81">
        <v>4351013</v>
      </c>
      <c r="W603" s="81">
        <v>387662</v>
      </c>
      <c r="X603" s="81">
        <v>48274270</v>
      </c>
      <c r="Y603" s="81">
        <v>53362801</v>
      </c>
      <c r="Z603" s="81">
        <v>59580479</v>
      </c>
      <c r="AA603" s="81">
        <v>16676113</v>
      </c>
      <c r="AB603" s="81">
        <v>127057860</v>
      </c>
      <c r="AC603" s="81">
        <v>1863218091.9999993</v>
      </c>
      <c r="AD603" s="81">
        <v>12729.977271884767</v>
      </c>
      <c r="AE603" s="82"/>
      <c r="AF603" s="81" t="s">
        <v>564</v>
      </c>
      <c r="AG603" s="81" t="s">
        <v>564</v>
      </c>
      <c r="AH603" s="81" t="s">
        <v>564</v>
      </c>
      <c r="AI603" s="81" t="s">
        <v>564</v>
      </c>
      <c r="AJ603" s="81" t="s">
        <v>564</v>
      </c>
      <c r="AK603" s="81" t="s">
        <v>564</v>
      </c>
      <c r="AL603" s="81" t="s">
        <v>564</v>
      </c>
      <c r="AM603" s="81" t="s">
        <v>564</v>
      </c>
      <c r="AN603" s="81" t="s">
        <v>564</v>
      </c>
      <c r="AO603" s="81" t="s">
        <v>564</v>
      </c>
      <c r="AP603" s="82"/>
      <c r="AQ603" s="81" t="s">
        <v>564</v>
      </c>
      <c r="AR603" s="81" t="s">
        <v>564</v>
      </c>
      <c r="AS603" s="81" t="s">
        <v>564</v>
      </c>
      <c r="AT603" s="81" t="s">
        <v>564</v>
      </c>
      <c r="AU603" s="81" t="s">
        <v>564</v>
      </c>
      <c r="AV603" s="81" t="s">
        <v>564</v>
      </c>
      <c r="AW603" s="81" t="s">
        <v>564</v>
      </c>
      <c r="AX603" s="82"/>
      <c r="AY603" s="81" t="s">
        <v>564</v>
      </c>
      <c r="AZ603" s="81" t="s">
        <v>564</v>
      </c>
      <c r="BA603" s="81" t="s">
        <v>564</v>
      </c>
      <c r="BB603" s="81" t="s">
        <v>564</v>
      </c>
      <c r="BC603" s="81" t="s">
        <v>564</v>
      </c>
      <c r="BD603" s="81" t="s">
        <v>564</v>
      </c>
      <c r="BE603" s="81" t="s">
        <v>564</v>
      </c>
      <c r="BF603" s="82"/>
      <c r="BG603" s="81">
        <v>394.93000000000006</v>
      </c>
      <c r="BH603" s="81">
        <v>1046.1120000000001</v>
      </c>
      <c r="BI603" s="81">
        <v>424051.77839099988</v>
      </c>
      <c r="BJ603" s="81">
        <v>44147.894000000008</v>
      </c>
      <c r="BK603" s="81">
        <v>46185.553744000004</v>
      </c>
      <c r="BL603" s="81">
        <v>96.703000000000003</v>
      </c>
      <c r="BM603" s="82"/>
      <c r="BN603" s="81">
        <v>57</v>
      </c>
      <c r="BO603" s="81">
        <v>66</v>
      </c>
      <c r="BP603" s="81">
        <v>8271</v>
      </c>
      <c r="BQ603" s="81">
        <v>399</v>
      </c>
      <c r="BR603" s="81">
        <v>5241</v>
      </c>
      <c r="BS603" s="81">
        <v>14</v>
      </c>
      <c r="BT603"/>
      <c r="BU603" s="80"/>
      <c r="BV603" s="80"/>
      <c r="BW603" s="80"/>
      <c r="BX603" s="80"/>
      <c r="BY603" s="80"/>
      <c r="BZ603" s="80"/>
      <c r="CA603" s="80"/>
      <c r="CB603" s="80"/>
      <c r="CC603" s="80"/>
    </row>
    <row r="604" spans="1:81">
      <c r="A604" s="80" t="s">
        <v>576</v>
      </c>
      <c r="B604" s="80">
        <v>534</v>
      </c>
      <c r="C604" s="80">
        <v>7</v>
      </c>
      <c r="D604" s="80">
        <v>32</v>
      </c>
      <c r="E604" s="80">
        <v>2010</v>
      </c>
      <c r="F604" s="80" t="s">
        <v>86</v>
      </c>
      <c r="G604" s="80" t="s">
        <v>570</v>
      </c>
      <c r="H604" s="80" t="s">
        <v>231</v>
      </c>
      <c r="I604" s="177"/>
      <c r="J604" s="81">
        <v>459197.35086201824</v>
      </c>
      <c r="K604" s="81">
        <v>8371.8080884204537</v>
      </c>
      <c r="L604" s="81">
        <v>19208.567116102971</v>
      </c>
      <c r="M604" s="81">
        <v>204396.81214527236</v>
      </c>
      <c r="N604" s="81">
        <v>178814.61144903762</v>
      </c>
      <c r="O604" s="81">
        <v>117798.80347951643</v>
      </c>
      <c r="P604" s="81">
        <v>83645.689123865377</v>
      </c>
      <c r="Q604" s="81">
        <v>7722.1819115803482</v>
      </c>
      <c r="R604" s="81">
        <v>10418.586688285232</v>
      </c>
      <c r="S604" s="81">
        <v>13171.577277810215</v>
      </c>
      <c r="T604" s="82"/>
      <c r="U604" s="81">
        <v>28906415826</v>
      </c>
      <c r="V604" s="81">
        <v>4351013</v>
      </c>
      <c r="W604" s="81">
        <v>387662</v>
      </c>
      <c r="X604" s="81">
        <v>48274270</v>
      </c>
      <c r="Y604" s="81">
        <v>53783435</v>
      </c>
      <c r="Z604" s="81">
        <v>59826890</v>
      </c>
      <c r="AA604" s="81">
        <v>16414905</v>
      </c>
      <c r="AB604" s="81">
        <v>126923410</v>
      </c>
      <c r="AC604" s="81">
        <v>1819382852</v>
      </c>
      <c r="AD604" s="81">
        <v>13171.577277810211</v>
      </c>
      <c r="AE604" s="82"/>
      <c r="AF604" s="81" t="s">
        <v>564</v>
      </c>
      <c r="AG604" s="81" t="s">
        <v>564</v>
      </c>
      <c r="AH604" s="81" t="s">
        <v>564</v>
      </c>
      <c r="AI604" s="81" t="s">
        <v>564</v>
      </c>
      <c r="AJ604" s="81" t="s">
        <v>564</v>
      </c>
      <c r="AK604" s="81" t="s">
        <v>564</v>
      </c>
      <c r="AL604" s="81" t="s">
        <v>564</v>
      </c>
      <c r="AM604" s="81" t="s">
        <v>564</v>
      </c>
      <c r="AN604" s="81" t="s">
        <v>564</v>
      </c>
      <c r="AO604" s="81" t="s">
        <v>564</v>
      </c>
      <c r="AP604" s="82"/>
      <c r="AQ604" s="81" t="s">
        <v>564</v>
      </c>
      <c r="AR604" s="81" t="s">
        <v>564</v>
      </c>
      <c r="AS604" s="81" t="s">
        <v>564</v>
      </c>
      <c r="AT604" s="81" t="s">
        <v>564</v>
      </c>
      <c r="AU604" s="81" t="s">
        <v>564</v>
      </c>
      <c r="AV604" s="81" t="s">
        <v>564</v>
      </c>
      <c r="AW604" s="81" t="s">
        <v>564</v>
      </c>
      <c r="AX604" s="82"/>
      <c r="AY604" s="81" t="s">
        <v>564</v>
      </c>
      <c r="AZ604" s="81" t="s">
        <v>564</v>
      </c>
      <c r="BA604" s="81" t="s">
        <v>564</v>
      </c>
      <c r="BB604" s="81" t="s">
        <v>564</v>
      </c>
      <c r="BC604" s="81" t="s">
        <v>564</v>
      </c>
      <c r="BD604" s="81" t="s">
        <v>564</v>
      </c>
      <c r="BE604" s="81" t="s">
        <v>564</v>
      </c>
      <c r="BF604" s="82"/>
      <c r="BG604" s="81">
        <v>457.63923799999998</v>
      </c>
      <c r="BH604" s="81">
        <v>1034.5919999999999</v>
      </c>
      <c r="BI604" s="81">
        <v>452226.03671999997</v>
      </c>
      <c r="BJ604" s="81">
        <v>53770.858</v>
      </c>
      <c r="BK604" s="81">
        <v>46881.992879999998</v>
      </c>
      <c r="BL604" s="81">
        <v>59.548000000000002</v>
      </c>
      <c r="BM604" s="82"/>
      <c r="BN604" s="81">
        <v>63</v>
      </c>
      <c r="BO604" s="81">
        <v>69</v>
      </c>
      <c r="BP604" s="81">
        <v>8535</v>
      </c>
      <c r="BQ604" s="81">
        <v>410</v>
      </c>
      <c r="BR604" s="81">
        <v>5429</v>
      </c>
      <c r="BS604" s="81">
        <v>12</v>
      </c>
      <c r="BT604"/>
      <c r="BU604" s="80">
        <v>486021.23094799998</v>
      </c>
      <c r="BV604" s="80">
        <v>50537.96989</v>
      </c>
      <c r="BW604" s="80">
        <v>7400.2280000000001</v>
      </c>
      <c r="BX604" s="80">
        <v>755.72500000000002</v>
      </c>
      <c r="BY604" s="80">
        <v>5982.4250000000002</v>
      </c>
      <c r="BZ604" s="80">
        <v>475.81900000000002</v>
      </c>
      <c r="CA604" s="80">
        <v>2110.0059999999999</v>
      </c>
      <c r="CB604" s="80">
        <v>1147.2629999999999</v>
      </c>
      <c r="CC604" s="80">
        <v>0</v>
      </c>
    </row>
    <row r="605" spans="1:81">
      <c r="A605" s="80" t="s">
        <v>577</v>
      </c>
      <c r="B605" s="80">
        <v>535</v>
      </c>
      <c r="C605" s="80">
        <v>8</v>
      </c>
      <c r="D605" s="80">
        <v>32</v>
      </c>
      <c r="E605" s="80">
        <v>2011</v>
      </c>
      <c r="F605" s="80" t="s">
        <v>87</v>
      </c>
      <c r="G605" s="80" t="s">
        <v>570</v>
      </c>
      <c r="H605" s="80" t="s">
        <v>231</v>
      </c>
      <c r="I605" s="177"/>
      <c r="J605" s="81">
        <v>471266.53574616922</v>
      </c>
      <c r="K605" s="81">
        <v>11519.967736590061</v>
      </c>
      <c r="L605" s="81">
        <v>18468.506515506775</v>
      </c>
      <c r="M605" s="81">
        <v>243372.87054016252</v>
      </c>
      <c r="N605" s="81">
        <v>201396.89042874763</v>
      </c>
      <c r="O605" s="81">
        <v>116462.05074599691</v>
      </c>
      <c r="P605" s="81">
        <v>80673.910599927694</v>
      </c>
      <c r="Q605" s="81">
        <v>8888.7632290405381</v>
      </c>
      <c r="R605" s="81">
        <v>10151.093106261293</v>
      </c>
      <c r="S605" s="81">
        <v>13353.527692575199</v>
      </c>
      <c r="T605" s="82"/>
      <c r="U605" s="81">
        <v>28492162565</v>
      </c>
      <c r="V605" s="81">
        <v>4351013</v>
      </c>
      <c r="W605" s="81">
        <v>387662</v>
      </c>
      <c r="X605" s="81">
        <v>48274270</v>
      </c>
      <c r="Y605" s="81">
        <v>54171475</v>
      </c>
      <c r="Z605" s="81">
        <v>60432979</v>
      </c>
      <c r="AA605" s="81">
        <v>16302840</v>
      </c>
      <c r="AB605" s="81">
        <v>126659683</v>
      </c>
      <c r="AC605" s="81">
        <v>1769739054.000001</v>
      </c>
      <c r="AD605" s="81">
        <v>13353.527692575197</v>
      </c>
      <c r="AE605" s="82"/>
      <c r="AF605" s="81" t="s">
        <v>564</v>
      </c>
      <c r="AG605" s="81" t="s">
        <v>564</v>
      </c>
      <c r="AH605" s="81" t="s">
        <v>564</v>
      </c>
      <c r="AI605" s="81" t="s">
        <v>564</v>
      </c>
      <c r="AJ605" s="81" t="s">
        <v>564</v>
      </c>
      <c r="AK605" s="81" t="s">
        <v>564</v>
      </c>
      <c r="AL605" s="81" t="s">
        <v>564</v>
      </c>
      <c r="AM605" s="81" t="s">
        <v>564</v>
      </c>
      <c r="AN605" s="81" t="s">
        <v>564</v>
      </c>
      <c r="AO605" s="81" t="s">
        <v>564</v>
      </c>
      <c r="AP605" s="82"/>
      <c r="AQ605" s="81" t="s">
        <v>564</v>
      </c>
      <c r="AR605" s="81" t="s">
        <v>564</v>
      </c>
      <c r="AS605" s="81" t="s">
        <v>564</v>
      </c>
      <c r="AT605" s="81" t="s">
        <v>564</v>
      </c>
      <c r="AU605" s="81" t="s">
        <v>564</v>
      </c>
      <c r="AV605" s="81" t="s">
        <v>564</v>
      </c>
      <c r="AW605" s="81" t="s">
        <v>564</v>
      </c>
      <c r="AX605" s="82"/>
      <c r="AY605" s="81" t="s">
        <v>564</v>
      </c>
      <c r="AZ605" s="81" t="s">
        <v>564</v>
      </c>
      <c r="BA605" s="81" t="s">
        <v>564</v>
      </c>
      <c r="BB605" s="81" t="s">
        <v>564</v>
      </c>
      <c r="BC605" s="81" t="s">
        <v>564</v>
      </c>
      <c r="BD605" s="81" t="s">
        <v>564</v>
      </c>
      <c r="BE605" s="81" t="s">
        <v>564</v>
      </c>
      <c r="BF605" s="82"/>
      <c r="BG605" s="81">
        <v>400.46500000000003</v>
      </c>
      <c r="BH605" s="81">
        <v>1021.442</v>
      </c>
      <c r="BI605" s="81">
        <v>439177.24800000002</v>
      </c>
      <c r="BJ605" s="81">
        <v>56928.669000000002</v>
      </c>
      <c r="BK605" s="81">
        <v>44082.515194999993</v>
      </c>
      <c r="BL605" s="81">
        <v>57.054000000000002</v>
      </c>
      <c r="BM605" s="82"/>
      <c r="BN605" s="81">
        <v>60</v>
      </c>
      <c r="BO605" s="81">
        <v>71</v>
      </c>
      <c r="BP605" s="81">
        <v>8642</v>
      </c>
      <c r="BQ605" s="81">
        <v>417</v>
      </c>
      <c r="BR605" s="81">
        <v>5407</v>
      </c>
      <c r="BS605" s="81">
        <v>13</v>
      </c>
      <c r="BT605"/>
      <c r="BU605" s="80">
        <v>473894.58519499999</v>
      </c>
      <c r="BV605" s="80">
        <v>50063.811000000002</v>
      </c>
      <c r="BW605" s="80">
        <v>7747.2039999999997</v>
      </c>
      <c r="BX605" s="80">
        <v>711.50099999999998</v>
      </c>
      <c r="BY605" s="80">
        <v>5981.5209999999997</v>
      </c>
      <c r="BZ605" s="80">
        <v>503.37200000000001</v>
      </c>
      <c r="CA605" s="80">
        <v>1760.827</v>
      </c>
      <c r="CB605" s="80">
        <v>1004.572</v>
      </c>
      <c r="CC605" s="80">
        <v>0</v>
      </c>
    </row>
    <row r="606" spans="1:81">
      <c r="A606" s="80" t="s">
        <v>578</v>
      </c>
      <c r="B606" s="80">
        <v>536</v>
      </c>
      <c r="C606" s="80">
        <v>9</v>
      </c>
      <c r="D606" s="80">
        <v>32</v>
      </c>
      <c r="E606" s="80">
        <v>2012</v>
      </c>
      <c r="F606" s="80" t="s">
        <v>88</v>
      </c>
      <c r="G606" s="80" t="s">
        <v>570</v>
      </c>
      <c r="H606" s="80" t="s">
        <v>231</v>
      </c>
      <c r="I606" s="177"/>
      <c r="J606" s="81">
        <v>485334.16772525187</v>
      </c>
      <c r="K606" s="81">
        <v>11156.316100904143</v>
      </c>
      <c r="L606" s="81">
        <v>18442.517157924387</v>
      </c>
      <c r="M606" s="81">
        <v>258877.43567981894</v>
      </c>
      <c r="N606" s="81">
        <v>218265.03409309176</v>
      </c>
      <c r="O606" s="81">
        <v>116788.12893559226</v>
      </c>
      <c r="P606" s="81">
        <v>80358.93720300158</v>
      </c>
      <c r="Q606" s="81">
        <v>9788.1311998737037</v>
      </c>
      <c r="R606" s="81">
        <v>10512.361288423279</v>
      </c>
      <c r="S606" s="81">
        <v>13636.523260636375</v>
      </c>
      <c r="T606" s="82"/>
      <c r="U606" s="81">
        <v>28868548869</v>
      </c>
      <c r="V606" s="81">
        <v>4351013</v>
      </c>
      <c r="W606" s="81">
        <v>387662</v>
      </c>
      <c r="X606" s="81">
        <v>48274270</v>
      </c>
      <c r="Y606" s="81">
        <v>55577563</v>
      </c>
      <c r="Z606" s="81">
        <v>61082856</v>
      </c>
      <c r="AA606" s="81">
        <v>16147317</v>
      </c>
      <c r="AB606" s="81">
        <v>128373879</v>
      </c>
      <c r="AC606" s="81">
        <v>1785253465.0000002</v>
      </c>
      <c r="AD606" s="81">
        <v>13636.523260636366</v>
      </c>
      <c r="AE606" s="82"/>
      <c r="AF606" s="81" t="s">
        <v>564</v>
      </c>
      <c r="AG606" s="81" t="s">
        <v>564</v>
      </c>
      <c r="AH606" s="81" t="s">
        <v>564</v>
      </c>
      <c r="AI606" s="81" t="s">
        <v>564</v>
      </c>
      <c r="AJ606" s="81" t="s">
        <v>564</v>
      </c>
      <c r="AK606" s="81" t="s">
        <v>564</v>
      </c>
      <c r="AL606" s="81" t="s">
        <v>564</v>
      </c>
      <c r="AM606" s="81" t="s">
        <v>564</v>
      </c>
      <c r="AN606" s="81" t="s">
        <v>564</v>
      </c>
      <c r="AO606" s="81" t="s">
        <v>564</v>
      </c>
      <c r="AP606" s="82"/>
      <c r="AQ606" s="81" t="s">
        <v>564</v>
      </c>
      <c r="AR606" s="81" t="s">
        <v>564</v>
      </c>
      <c r="AS606" s="81" t="s">
        <v>564</v>
      </c>
      <c r="AT606" s="81" t="s">
        <v>564</v>
      </c>
      <c r="AU606" s="81" t="s">
        <v>564</v>
      </c>
      <c r="AV606" s="81" t="s">
        <v>564</v>
      </c>
      <c r="AW606" s="81" t="s">
        <v>564</v>
      </c>
      <c r="AX606" s="82"/>
      <c r="AY606" s="81" t="s">
        <v>564</v>
      </c>
      <c r="AZ606" s="81" t="s">
        <v>564</v>
      </c>
      <c r="BA606" s="81" t="s">
        <v>564</v>
      </c>
      <c r="BB606" s="81" t="s">
        <v>564</v>
      </c>
      <c r="BC606" s="81" t="s">
        <v>564</v>
      </c>
      <c r="BD606" s="81" t="s">
        <v>564</v>
      </c>
      <c r="BE606" s="81" t="s">
        <v>564</v>
      </c>
      <c r="BF606" s="82"/>
      <c r="BG606" s="81">
        <v>470</v>
      </c>
      <c r="BH606" s="81">
        <v>1146.82</v>
      </c>
      <c r="BI606" s="81">
        <v>441147.24810000003</v>
      </c>
      <c r="BJ606" s="81">
        <v>59348.565999999999</v>
      </c>
      <c r="BK606" s="81">
        <v>48993.818779999994</v>
      </c>
      <c r="BL606" s="81">
        <v>60.540999999999997</v>
      </c>
      <c r="BM606" s="82"/>
      <c r="BN606" s="81">
        <v>64</v>
      </c>
      <c r="BO606" s="81">
        <v>69</v>
      </c>
      <c r="BP606" s="81">
        <v>8822</v>
      </c>
      <c r="BQ606" s="81">
        <v>427</v>
      </c>
      <c r="BR606" s="81">
        <v>5631</v>
      </c>
      <c r="BS606" s="81">
        <v>11</v>
      </c>
      <c r="BT606"/>
      <c r="BU606" s="80">
        <v>485441.22788000002</v>
      </c>
      <c r="BV606" s="80">
        <v>49524.542000000001</v>
      </c>
      <c r="BW606" s="80">
        <v>7147.0330000000004</v>
      </c>
      <c r="BX606" s="80">
        <v>684.84799999999996</v>
      </c>
      <c r="BY606" s="80">
        <v>5615.9750000000004</v>
      </c>
      <c r="BZ606" s="80">
        <v>442.19299999999998</v>
      </c>
      <c r="CA606" s="80">
        <v>1541.7139999999999</v>
      </c>
      <c r="CB606" s="80">
        <v>769.46100000000001</v>
      </c>
      <c r="CC606" s="80">
        <v>0</v>
      </c>
    </row>
    <row r="607" spans="1:81">
      <c r="A607" s="80" t="s">
        <v>579</v>
      </c>
      <c r="B607" s="80">
        <v>537</v>
      </c>
      <c r="C607" s="80">
        <v>10</v>
      </c>
      <c r="D607" s="80">
        <v>32</v>
      </c>
      <c r="E607" s="80">
        <v>2013</v>
      </c>
      <c r="F607" s="80" t="s">
        <v>89</v>
      </c>
      <c r="G607" s="80" t="s">
        <v>570</v>
      </c>
      <c r="H607" s="80" t="s">
        <v>231</v>
      </c>
      <c r="I607" s="177"/>
      <c r="J607" s="81">
        <v>500139.77474273421</v>
      </c>
      <c r="K607" s="81">
        <v>9531.521973432813</v>
      </c>
      <c r="L607" s="81">
        <v>16931.625651937196</v>
      </c>
      <c r="M607" s="81">
        <v>258160.08335059028</v>
      </c>
      <c r="N607" s="81">
        <v>217774.356376084</v>
      </c>
      <c r="O607" s="81">
        <v>113146.37403847263</v>
      </c>
      <c r="P607" s="81">
        <v>80279.580708250709</v>
      </c>
      <c r="Q607" s="81">
        <v>9935.478628823621</v>
      </c>
      <c r="R607" s="81">
        <v>10733.383106115865</v>
      </c>
      <c r="S607" s="81">
        <v>13544.356595702548</v>
      </c>
      <c r="T607" s="82"/>
      <c r="U607" s="81">
        <v>29204987702</v>
      </c>
      <c r="V607" s="81">
        <v>4351013</v>
      </c>
      <c r="W607" s="81">
        <v>387662</v>
      </c>
      <c r="X607" s="81">
        <v>48274270</v>
      </c>
      <c r="Y607" s="81">
        <v>55952258</v>
      </c>
      <c r="Z607" s="81">
        <v>61820330</v>
      </c>
      <c r="AA607" s="81">
        <v>16070818</v>
      </c>
      <c r="AB607" s="81">
        <v>128438013</v>
      </c>
      <c r="AC607" s="81">
        <v>1779292342.0000005</v>
      </c>
      <c r="AD607" s="81">
        <v>13544.356595702564</v>
      </c>
      <c r="AE607" s="82"/>
      <c r="AF607" s="81" t="s">
        <v>564</v>
      </c>
      <c r="AG607" s="81" t="s">
        <v>564</v>
      </c>
      <c r="AH607" s="81" t="s">
        <v>564</v>
      </c>
      <c r="AI607" s="81" t="s">
        <v>564</v>
      </c>
      <c r="AJ607" s="81" t="s">
        <v>564</v>
      </c>
      <c r="AK607" s="81" t="s">
        <v>564</v>
      </c>
      <c r="AL607" s="81" t="s">
        <v>564</v>
      </c>
      <c r="AM607" s="81" t="s">
        <v>564</v>
      </c>
      <c r="AN607" s="81" t="s">
        <v>564</v>
      </c>
      <c r="AO607" s="81" t="s">
        <v>564</v>
      </c>
      <c r="AP607" s="82"/>
      <c r="AQ607" s="81" t="s">
        <v>564</v>
      </c>
      <c r="AR607" s="81" t="s">
        <v>564</v>
      </c>
      <c r="AS607" s="81" t="s">
        <v>564</v>
      </c>
      <c r="AT607" s="81" t="s">
        <v>564</v>
      </c>
      <c r="AU607" s="81" t="s">
        <v>564</v>
      </c>
      <c r="AV607" s="81" t="s">
        <v>564</v>
      </c>
      <c r="AW607" s="81" t="s">
        <v>564</v>
      </c>
      <c r="AX607" s="82"/>
      <c r="AY607" s="81" t="s">
        <v>564</v>
      </c>
      <c r="AZ607" s="81" t="s">
        <v>564</v>
      </c>
      <c r="BA607" s="81" t="s">
        <v>564</v>
      </c>
      <c r="BB607" s="81" t="s">
        <v>564</v>
      </c>
      <c r="BC607" s="81" t="s">
        <v>564</v>
      </c>
      <c r="BD607" s="81" t="s">
        <v>564</v>
      </c>
      <c r="BE607" s="81" t="s">
        <v>564</v>
      </c>
      <c r="BF607" s="82"/>
      <c r="BG607" s="81">
        <v>523.24</v>
      </c>
      <c r="BH607" s="81">
        <v>1206.184</v>
      </c>
      <c r="BI607" s="81">
        <v>467798.69410000002</v>
      </c>
      <c r="BJ607" s="81">
        <v>60700.326999999997</v>
      </c>
      <c r="BK607" s="81">
        <v>52790.240845000008</v>
      </c>
      <c r="BL607" s="81">
        <v>54.908999999999999</v>
      </c>
      <c r="BM607" s="82"/>
      <c r="BN607" s="81">
        <v>69</v>
      </c>
      <c r="BO607" s="81">
        <v>71</v>
      </c>
      <c r="BP607" s="81">
        <v>8870</v>
      </c>
      <c r="BQ607" s="81">
        <v>419</v>
      </c>
      <c r="BR607" s="81">
        <v>5538</v>
      </c>
      <c r="BS607" s="81">
        <v>9</v>
      </c>
      <c r="BT607"/>
      <c r="BU607" s="80">
        <v>511647.06744299998</v>
      </c>
      <c r="BV607" s="80">
        <v>54003.133000000002</v>
      </c>
      <c r="BW607" s="80">
        <v>8225.3019999999997</v>
      </c>
      <c r="BX607" s="80">
        <v>595.341723</v>
      </c>
      <c r="BY607" s="80">
        <v>6054.1367790000004</v>
      </c>
      <c r="BZ607" s="80">
        <v>356.77699999999999</v>
      </c>
      <c r="CA607" s="80">
        <v>1421.35</v>
      </c>
      <c r="CB607" s="80">
        <v>770.48699999999997</v>
      </c>
      <c r="CC607" s="80">
        <v>0</v>
      </c>
    </row>
    <row r="608" spans="1:81">
      <c r="A608" s="80" t="s">
        <v>580</v>
      </c>
      <c r="B608" s="80">
        <v>538</v>
      </c>
      <c r="C608" s="80">
        <v>11</v>
      </c>
      <c r="D608" s="80">
        <v>32</v>
      </c>
      <c r="E608" s="80">
        <v>2014</v>
      </c>
      <c r="F608" s="80" t="s">
        <v>90</v>
      </c>
      <c r="G608" s="80" t="s">
        <v>570</v>
      </c>
      <c r="H608" s="80" t="s">
        <v>231</v>
      </c>
      <c r="I608" s="177"/>
      <c r="J608" s="81">
        <v>483211.17982189794</v>
      </c>
      <c r="K608" s="81">
        <v>9429.3565082169425</v>
      </c>
      <c r="L608" s="81">
        <v>16613.203983033836</v>
      </c>
      <c r="M608" s="81">
        <v>248307.59461972697</v>
      </c>
      <c r="N608" s="81">
        <v>204996.73438372725</v>
      </c>
      <c r="O608" s="81">
        <v>108271.69764466086</v>
      </c>
      <c r="P608" s="81">
        <v>80258.055213895539</v>
      </c>
      <c r="Q608" s="81">
        <v>9516.9433867863372</v>
      </c>
      <c r="R608" s="81">
        <v>10671.553903948898</v>
      </c>
      <c r="S608" s="81">
        <v>13573.369553989622</v>
      </c>
      <c r="T608" s="82"/>
      <c r="U608" s="81">
        <v>30509651106</v>
      </c>
      <c r="V608" s="81">
        <v>3811417</v>
      </c>
      <c r="W608" s="81">
        <v>363959</v>
      </c>
      <c r="X608" s="81">
        <v>48403405</v>
      </c>
      <c r="Y608" s="81">
        <v>56412140</v>
      </c>
      <c r="Z608" s="81">
        <v>62304742</v>
      </c>
      <c r="AA608" s="81">
        <v>15983378</v>
      </c>
      <c r="AB608" s="81">
        <v>128226483</v>
      </c>
      <c r="AC608" s="81">
        <v>1774605337.0000002</v>
      </c>
      <c r="AD608" s="81">
        <v>13573.369553989616</v>
      </c>
      <c r="AE608" s="82"/>
      <c r="AF608" s="81">
        <v>276263305858.57739</v>
      </c>
      <c r="AG608" s="81">
        <v>7828097782.97544</v>
      </c>
      <c r="AH608" s="81">
        <v>3396948902.4066801</v>
      </c>
      <c r="AI608" s="81">
        <v>311188279839.02057</v>
      </c>
      <c r="AJ608" s="81">
        <v>264004265077.85965</v>
      </c>
      <c r="AK608" s="81">
        <v>0</v>
      </c>
      <c r="AL608" s="81">
        <v>0</v>
      </c>
      <c r="AM608" s="81">
        <v>17603579999.999989</v>
      </c>
      <c r="AN608" s="81">
        <v>0</v>
      </c>
      <c r="AO608" s="81">
        <v>0</v>
      </c>
      <c r="AP608" s="82"/>
      <c r="AQ608" s="81">
        <v>1790445</v>
      </c>
      <c r="AR608" s="81">
        <v>284290</v>
      </c>
      <c r="AS608" s="81">
        <v>376</v>
      </c>
      <c r="AT608" s="81">
        <v>277</v>
      </c>
      <c r="AU608" s="81">
        <v>12</v>
      </c>
      <c r="AV608" s="81">
        <v>330</v>
      </c>
      <c r="AW608" s="81" t="s">
        <v>564</v>
      </c>
      <c r="AX608" s="82"/>
      <c r="AY608" s="81">
        <v>7354674.7150000054</v>
      </c>
      <c r="AZ608" s="81">
        <v>15251911.43900004</v>
      </c>
      <c r="BA608" s="81">
        <v>2860474.5000000005</v>
      </c>
      <c r="BB608" s="81">
        <v>297407.10000000003</v>
      </c>
      <c r="BC608" s="81">
        <v>5779.1</v>
      </c>
      <c r="BD608" s="81">
        <v>1356587.9000000001</v>
      </c>
      <c r="BE608" s="81" t="s">
        <v>564</v>
      </c>
      <c r="BF608" s="82"/>
      <c r="BG608" s="81">
        <v>518.57499999999993</v>
      </c>
      <c r="BH608" s="81">
        <v>1205.5929999999998</v>
      </c>
      <c r="BI608" s="81">
        <v>469481.46480000002</v>
      </c>
      <c r="BJ608" s="81">
        <v>58585.161999999997</v>
      </c>
      <c r="BK608" s="81">
        <v>52526.301769999998</v>
      </c>
      <c r="BL608" s="81">
        <v>47.854999999999997</v>
      </c>
      <c r="BM608" s="82"/>
      <c r="BN608" s="81">
        <v>72</v>
      </c>
      <c r="BO608" s="81">
        <v>73</v>
      </c>
      <c r="BP608" s="81">
        <v>8921</v>
      </c>
      <c r="BQ608" s="81">
        <v>417</v>
      </c>
      <c r="BR608" s="81">
        <v>5535</v>
      </c>
      <c r="BS608" s="81">
        <v>9</v>
      </c>
      <c r="BT608"/>
      <c r="BU608" s="80">
        <v>511763.20600000001</v>
      </c>
      <c r="BV608" s="80">
        <v>52807.8963</v>
      </c>
      <c r="BW608" s="80">
        <v>8446.4439999999995</v>
      </c>
      <c r="BX608" s="80">
        <v>721.95257000000004</v>
      </c>
      <c r="BY608" s="80">
        <v>6100.6687000000002</v>
      </c>
      <c r="BZ608" s="80">
        <v>344.27</v>
      </c>
      <c r="CA608" s="80">
        <v>1439.9469999999999</v>
      </c>
      <c r="CB608" s="80">
        <v>740.56700000000001</v>
      </c>
      <c r="CC608" s="80">
        <v>0</v>
      </c>
    </row>
    <row r="609" spans="1:81">
      <c r="A609" s="80" t="s">
        <v>581</v>
      </c>
      <c r="B609" s="80">
        <v>539</v>
      </c>
      <c r="C609" s="80">
        <v>12</v>
      </c>
      <c r="D609" s="80">
        <v>32</v>
      </c>
      <c r="E609" s="80">
        <v>2015</v>
      </c>
      <c r="F609" s="80" t="s">
        <v>91</v>
      </c>
      <c r="G609" s="80" t="s">
        <v>570</v>
      </c>
      <c r="H609" s="80" t="s">
        <v>231</v>
      </c>
      <c r="I609" s="177"/>
      <c r="J609" s="81">
        <v>461192.86867551698</v>
      </c>
      <c r="K609" s="81">
        <v>9185.8647981507893</v>
      </c>
      <c r="L609" s="81">
        <v>17920.26729582499</v>
      </c>
      <c r="M609" s="81">
        <v>243903.12038561149</v>
      </c>
      <c r="N609" s="81">
        <v>191589.15019122322</v>
      </c>
      <c r="O609" s="81">
        <v>107816.7239103952</v>
      </c>
      <c r="P609" s="81">
        <v>79813.849726661254</v>
      </c>
      <c r="Q609" s="81">
        <v>9304.9701595780443</v>
      </c>
      <c r="R609" s="81">
        <v>10394.420505429352</v>
      </c>
      <c r="S609" s="81">
        <v>13721.40405817023</v>
      </c>
      <c r="T609" s="82"/>
      <c r="U609" s="81">
        <v>31302058039</v>
      </c>
      <c r="V609" s="81">
        <v>3811417</v>
      </c>
      <c r="W609" s="81">
        <v>363959</v>
      </c>
      <c r="X609" s="81">
        <v>48403405</v>
      </c>
      <c r="Y609" s="81">
        <v>56950757</v>
      </c>
      <c r="Z609" s="81">
        <v>62640697</v>
      </c>
      <c r="AA609" s="81">
        <v>15882418</v>
      </c>
      <c r="AB609" s="81">
        <v>128066211</v>
      </c>
      <c r="AC609" s="81">
        <v>1780593282.0000005</v>
      </c>
      <c r="AD609" s="81">
        <v>13721.404058170223</v>
      </c>
      <c r="AE609" s="82"/>
      <c r="AF609" s="81">
        <v>265487738976.42957</v>
      </c>
      <c r="AG609" s="81">
        <v>7103235125.6684437</v>
      </c>
      <c r="AH609" s="81">
        <v>3098986745.8917403</v>
      </c>
      <c r="AI609" s="81">
        <v>309927467581.16797</v>
      </c>
      <c r="AJ609" s="81">
        <v>255728311979.53412</v>
      </c>
      <c r="AK609" s="81">
        <v>0</v>
      </c>
      <c r="AL609" s="81">
        <v>0</v>
      </c>
      <c r="AM609" s="81">
        <v>17550936999.999985</v>
      </c>
      <c r="AN609" s="81">
        <v>0</v>
      </c>
      <c r="AO609" s="81">
        <v>0</v>
      </c>
      <c r="AP609" s="82"/>
      <c r="AQ609" s="81">
        <v>1969629</v>
      </c>
      <c r="AR609" s="81">
        <v>401005</v>
      </c>
      <c r="AS609" s="81">
        <v>435</v>
      </c>
      <c r="AT609" s="81">
        <v>364</v>
      </c>
      <c r="AU609" s="81">
        <v>22</v>
      </c>
      <c r="AV609" s="81">
        <v>385</v>
      </c>
      <c r="AW609" s="81" t="s">
        <v>564</v>
      </c>
      <c r="AX609" s="82"/>
      <c r="AY609" s="81">
        <v>8224073.5209999969</v>
      </c>
      <c r="AZ609" s="81">
        <v>23556937.694999985</v>
      </c>
      <c r="BA609" s="81">
        <v>3008004.2</v>
      </c>
      <c r="BB609" s="81">
        <v>368494.00000000017</v>
      </c>
      <c r="BC609" s="81">
        <v>10796.2</v>
      </c>
      <c r="BD609" s="81">
        <v>1645789.7000000002</v>
      </c>
      <c r="BE609" s="81" t="s">
        <v>564</v>
      </c>
      <c r="BF609" s="82"/>
      <c r="BG609" s="81">
        <v>490.94499999999999</v>
      </c>
      <c r="BH609" s="81">
        <v>1190.8440000000001</v>
      </c>
      <c r="BI609" s="81">
        <v>454050.33750000002</v>
      </c>
      <c r="BJ609" s="81">
        <v>57029.561999999998</v>
      </c>
      <c r="BK609" s="81">
        <v>52411.02549</v>
      </c>
      <c r="BL609" s="81">
        <v>47.841000000000001</v>
      </c>
      <c r="BM609" s="82"/>
      <c r="BN609" s="81">
        <v>66</v>
      </c>
      <c r="BO609" s="81">
        <v>70</v>
      </c>
      <c r="BP609" s="81">
        <v>8873</v>
      </c>
      <c r="BQ609" s="81">
        <v>422</v>
      </c>
      <c r="BR609" s="81">
        <v>5490</v>
      </c>
      <c r="BS609" s="81">
        <v>9</v>
      </c>
      <c r="BT609"/>
      <c r="BU609" s="80">
        <v>494511.12329999998</v>
      </c>
      <c r="BV609" s="80">
        <v>51814.110090000002</v>
      </c>
      <c r="BW609" s="80">
        <v>8617.52</v>
      </c>
      <c r="BX609" s="80">
        <v>775.23199999999997</v>
      </c>
      <c r="BY609" s="80">
        <v>5746.2726000000002</v>
      </c>
      <c r="BZ609" s="80">
        <v>503.83100000000002</v>
      </c>
      <c r="CA609" s="80">
        <v>1733.5429999999999</v>
      </c>
      <c r="CB609" s="80">
        <v>912.89599999999996</v>
      </c>
      <c r="CC609" s="80">
        <v>606.02700000000004</v>
      </c>
    </row>
    <row r="610" spans="1:81">
      <c r="A610" s="80" t="s">
        <v>582</v>
      </c>
      <c r="B610" s="80">
        <v>540</v>
      </c>
      <c r="C610" s="80">
        <v>13</v>
      </c>
      <c r="D610" s="80">
        <v>32</v>
      </c>
      <c r="E610" s="80">
        <v>2016</v>
      </c>
      <c r="F610" s="80" t="s">
        <v>92</v>
      </c>
      <c r="G610" s="80" t="s">
        <v>570</v>
      </c>
      <c r="H610" s="80" t="s">
        <v>231</v>
      </c>
      <c r="I610" s="177"/>
      <c r="J610" s="81">
        <v>452081.44621294813</v>
      </c>
      <c r="K610" s="81">
        <v>8978.0308347387108</v>
      </c>
      <c r="L610" s="81">
        <v>18729.088816394138</v>
      </c>
      <c r="M610" s="81">
        <v>205650.60100130245</v>
      </c>
      <c r="N610" s="81">
        <v>186770.76009518339</v>
      </c>
      <c r="O610" s="81">
        <v>107252.08470923202</v>
      </c>
      <c r="P610" s="81">
        <v>78459.730144925721</v>
      </c>
      <c r="Q610" s="81">
        <v>9034.3368607314023</v>
      </c>
      <c r="R610" s="81">
        <v>10451.288003775966</v>
      </c>
      <c r="S610" s="81">
        <v>14293.685577730321</v>
      </c>
      <c r="T610" s="82"/>
      <c r="U610" s="81">
        <v>30194582557</v>
      </c>
      <c r="V610" s="81">
        <v>3811417</v>
      </c>
      <c r="W610" s="81">
        <v>363959</v>
      </c>
      <c r="X610" s="81">
        <v>48403405</v>
      </c>
      <c r="Y610" s="81">
        <v>57477037</v>
      </c>
      <c r="Z610" s="81">
        <v>63078638</v>
      </c>
      <c r="AA610" s="81">
        <v>16148224</v>
      </c>
      <c r="AB610" s="81">
        <v>127907086</v>
      </c>
      <c r="AC610" s="81">
        <v>1784977114.0000019</v>
      </c>
      <c r="AD610" s="81">
        <v>14293.68557773031</v>
      </c>
      <c r="AE610" s="82"/>
      <c r="AF610" s="81">
        <v>263301068675.06049</v>
      </c>
      <c r="AG610" s="81">
        <v>6765707499.1563005</v>
      </c>
      <c r="AH610" s="81">
        <v>2941453637.0113392</v>
      </c>
      <c r="AI610" s="81">
        <v>302521923024.18152</v>
      </c>
      <c r="AJ610" s="81">
        <v>251752841021.5416</v>
      </c>
      <c r="AK610" s="81"/>
      <c r="AL610" s="81"/>
      <c r="AM610" s="81">
        <v>17542747999.999989</v>
      </c>
      <c r="AN610" s="81"/>
      <c r="AO610" s="81"/>
      <c r="AP610" s="82"/>
      <c r="AQ610" s="81">
        <v>2130913</v>
      </c>
      <c r="AR610" s="81">
        <v>473703</v>
      </c>
      <c r="AS610" s="81">
        <v>588</v>
      </c>
      <c r="AT610" s="81">
        <v>464</v>
      </c>
      <c r="AU610" s="81">
        <v>30</v>
      </c>
      <c r="AV610" s="81">
        <v>448</v>
      </c>
      <c r="AW610" s="81" t="s">
        <v>564</v>
      </c>
      <c r="AX610" s="82"/>
      <c r="AY610" s="81">
        <v>9024727.0239999853</v>
      </c>
      <c r="AZ610" s="81">
        <v>28996445.434999999</v>
      </c>
      <c r="BA610" s="81">
        <v>3313194.5</v>
      </c>
      <c r="BB610" s="81">
        <v>447549.30000000022</v>
      </c>
      <c r="BC610" s="81">
        <v>15587.5</v>
      </c>
      <c r="BD610" s="81">
        <v>1973949.5</v>
      </c>
      <c r="BE610" s="81" t="s">
        <v>564</v>
      </c>
      <c r="BF610" s="82"/>
      <c r="BG610" s="81">
        <v>529.88699999999994</v>
      </c>
      <c r="BH610" s="81">
        <v>1349.7439999999999</v>
      </c>
      <c r="BI610" s="81">
        <v>448170.04509099998</v>
      </c>
      <c r="BJ610" s="81">
        <v>53762.093000000001</v>
      </c>
      <c r="BK610" s="81">
        <v>52399.905017279991</v>
      </c>
      <c r="BL610" s="81">
        <v>43.271999999999998</v>
      </c>
      <c r="BM610" s="82"/>
      <c r="BN610" s="81">
        <v>70</v>
      </c>
      <c r="BO610" s="81">
        <v>74</v>
      </c>
      <c r="BP610" s="81">
        <v>9018</v>
      </c>
      <c r="BQ610" s="81">
        <v>413</v>
      </c>
      <c r="BR610" s="81">
        <v>5620</v>
      </c>
      <c r="BS610" s="81">
        <v>8</v>
      </c>
      <c r="BT610"/>
      <c r="BU610" s="80">
        <v>484378.36024827999</v>
      </c>
      <c r="BV610" s="80">
        <v>52535.332600000002</v>
      </c>
      <c r="BW610" s="80">
        <v>9304.4830000000002</v>
      </c>
      <c r="BX610" s="80">
        <v>872.41134499999998</v>
      </c>
      <c r="BY610" s="80">
        <v>5379.0773150000005</v>
      </c>
      <c r="BZ610" s="80">
        <v>557.62059999999997</v>
      </c>
      <c r="CA610" s="80">
        <v>1728.944</v>
      </c>
      <c r="CB610" s="80">
        <v>930.46799999999996</v>
      </c>
      <c r="CC610" s="80">
        <v>568.24900000000002</v>
      </c>
    </row>
    <row r="611" spans="1:81">
      <c r="A611" s="80" t="s">
        <v>583</v>
      </c>
      <c r="B611" s="80">
        <v>541</v>
      </c>
      <c r="C611" s="80">
        <v>14</v>
      </c>
      <c r="D611" s="80">
        <v>32</v>
      </c>
      <c r="E611" s="80">
        <v>2017</v>
      </c>
      <c r="F611" s="80" t="s">
        <v>71</v>
      </c>
      <c r="G611" s="80" t="s">
        <v>570</v>
      </c>
      <c r="H611" s="80" t="s">
        <v>231</v>
      </c>
      <c r="I611" s="177"/>
      <c r="J611" s="81">
        <v>443203.43302234291</v>
      </c>
      <c r="K611" s="81">
        <v>9089.1883397251058</v>
      </c>
      <c r="L611" s="81">
        <v>17338.394197549758</v>
      </c>
      <c r="M611" s="81">
        <v>195795.83042845147</v>
      </c>
      <c r="N611" s="81">
        <v>189336.18760735981</v>
      </c>
      <c r="O611" s="81">
        <v>106087.59679184598</v>
      </c>
      <c r="P611" s="81">
        <v>77705.396029925847</v>
      </c>
      <c r="Q611" s="81">
        <v>8722.4899316006304</v>
      </c>
      <c r="R611" s="81">
        <v>10328.796733797864</v>
      </c>
      <c r="S611" s="81">
        <v>14621.028668487414</v>
      </c>
      <c r="T611" s="82"/>
      <c r="U611" s="81">
        <v>31906603692</v>
      </c>
      <c r="V611" s="81">
        <v>3811417</v>
      </c>
      <c r="W611" s="81">
        <v>363959</v>
      </c>
      <c r="X611" s="81">
        <v>48403405</v>
      </c>
      <c r="Y611" s="81">
        <v>58007536</v>
      </c>
      <c r="Z611" s="81">
        <v>63428769</v>
      </c>
      <c r="AA611" s="81">
        <v>16094926</v>
      </c>
      <c r="AB611" s="81">
        <v>127707259</v>
      </c>
      <c r="AC611" s="81">
        <v>1799059370.999999</v>
      </c>
      <c r="AD611" s="81">
        <v>14621.02866848739</v>
      </c>
      <c r="AE611" s="82"/>
      <c r="AF611" s="81">
        <v>268374520053.62589</v>
      </c>
      <c r="AG611" s="81">
        <v>6963330396.5216665</v>
      </c>
      <c r="AH611" s="81">
        <v>3201577887.689908</v>
      </c>
      <c r="AI611" s="81">
        <v>303915782782.58392</v>
      </c>
      <c r="AJ611" s="81">
        <v>262124173331.56451</v>
      </c>
      <c r="AK611" s="81"/>
      <c r="AL611" s="81"/>
      <c r="AM611" s="81">
        <v>17542748000.000019</v>
      </c>
      <c r="AN611" s="81"/>
      <c r="AO611" s="81"/>
      <c r="AP611" s="82"/>
      <c r="AQ611" s="81">
        <v>2263953</v>
      </c>
      <c r="AR611" s="81">
        <v>527157</v>
      </c>
      <c r="AS611" s="81">
        <v>910</v>
      </c>
      <c r="AT611" s="81">
        <v>550</v>
      </c>
      <c r="AU611" s="81">
        <v>52</v>
      </c>
      <c r="AV611" s="81">
        <v>518</v>
      </c>
      <c r="AW611" s="81" t="s">
        <v>564</v>
      </c>
      <c r="AX611" s="82"/>
      <c r="AY611" s="81">
        <v>9691820.2479999661</v>
      </c>
      <c r="AZ611" s="81">
        <v>33768918.31499996</v>
      </c>
      <c r="BA611" s="81">
        <v>3487930.100000001</v>
      </c>
      <c r="BB611" s="81">
        <v>522160.20000000019</v>
      </c>
      <c r="BC611" s="81">
        <v>22086.7</v>
      </c>
      <c r="BD611" s="81">
        <v>2362183.0159999989</v>
      </c>
      <c r="BE611" s="81" t="s">
        <v>564</v>
      </c>
      <c r="BF611" s="82"/>
      <c r="BG611" s="81">
        <v>747.88389000000006</v>
      </c>
      <c r="BH611" s="81">
        <v>1278.7150000000001</v>
      </c>
      <c r="BI611" s="81">
        <v>452807.61245999997</v>
      </c>
      <c r="BJ611" s="81">
        <v>58082.552000000003</v>
      </c>
      <c r="BK611" s="81">
        <v>53404.980649999998</v>
      </c>
      <c r="BL611" s="81">
        <v>44.628</v>
      </c>
      <c r="BM611" s="82"/>
      <c r="BN611" s="81">
        <v>81</v>
      </c>
      <c r="BO611" s="81">
        <v>70</v>
      </c>
      <c r="BP611" s="81">
        <v>9037</v>
      </c>
      <c r="BQ611" s="81">
        <v>423</v>
      </c>
      <c r="BR611" s="81">
        <v>5577</v>
      </c>
      <c r="BS611" s="81">
        <v>8</v>
      </c>
      <c r="BT611"/>
      <c r="BU611" s="80">
        <v>490414.40600000002</v>
      </c>
      <c r="BV611" s="80">
        <v>54849.623469999999</v>
      </c>
      <c r="BW611" s="80">
        <v>9799.7819999999992</v>
      </c>
      <c r="BX611" s="80">
        <v>967.96029999999996</v>
      </c>
      <c r="BY611" s="80">
        <v>6391.0292300000001</v>
      </c>
      <c r="BZ611" s="80">
        <v>557.65899999999999</v>
      </c>
      <c r="CA611" s="80">
        <v>1835.749</v>
      </c>
      <c r="CB611" s="80">
        <v>1150.5170000000001</v>
      </c>
      <c r="CC611" s="80">
        <v>399.64600000000002</v>
      </c>
    </row>
    <row r="612" spans="1:81">
      <c r="A612" s="80" t="s">
        <v>584</v>
      </c>
      <c r="B612" s="80">
        <v>542</v>
      </c>
      <c r="C612" s="80">
        <v>15</v>
      </c>
      <c r="D612" s="80">
        <v>32</v>
      </c>
      <c r="E612" s="80">
        <v>2018</v>
      </c>
      <c r="F612" s="80" t="s">
        <v>93</v>
      </c>
      <c r="G612" s="80" t="s">
        <v>570</v>
      </c>
      <c r="H612" s="80" t="s">
        <v>231</v>
      </c>
      <c r="I612" s="177"/>
      <c r="J612" s="81">
        <v>432605.41114862816</v>
      </c>
      <c r="K612" s="81">
        <v>8373.1378439901673</v>
      </c>
      <c r="L612" s="81">
        <v>15694.825792123236</v>
      </c>
      <c r="M612" s="81">
        <v>190542.71925733736</v>
      </c>
      <c r="N612" s="81">
        <v>168696.88389874177</v>
      </c>
      <c r="O612" s="81">
        <v>104438.11168825446</v>
      </c>
      <c r="P612" s="81">
        <v>77001.497981869368</v>
      </c>
      <c r="Q612" s="81">
        <v>8077.317530729465</v>
      </c>
      <c r="R612" s="81">
        <v>10311.592495130208</v>
      </c>
      <c r="S612" s="81">
        <v>15186.179032553131</v>
      </c>
      <c r="T612" s="82"/>
      <c r="U612" s="81">
        <v>33185687806</v>
      </c>
      <c r="V612" s="81">
        <v>3810256</v>
      </c>
      <c r="W612" s="81">
        <v>363959</v>
      </c>
      <c r="X612" s="81">
        <v>48393814</v>
      </c>
      <c r="Y612" s="81">
        <v>58527117</v>
      </c>
      <c r="Z612" s="81">
        <v>63638180</v>
      </c>
      <c r="AA612" s="81">
        <v>16109487</v>
      </c>
      <c r="AB612" s="81">
        <v>127443563</v>
      </c>
      <c r="AC612" s="81">
        <v>1789023735</v>
      </c>
      <c r="AD612" s="81">
        <v>15186.17903255314</v>
      </c>
      <c r="AE612" s="82"/>
      <c r="AF612" s="81">
        <v>271065845667.50519</v>
      </c>
      <c r="AG612" s="81">
        <v>6248666306.631835</v>
      </c>
      <c r="AH612" s="81">
        <v>2961809357.2738228</v>
      </c>
      <c r="AI612" s="81">
        <v>296733412557.49689</v>
      </c>
      <c r="AJ612" s="81">
        <v>250409842669.81561</v>
      </c>
      <c r="AK612" s="81"/>
      <c r="AL612" s="81"/>
      <c r="AM612" s="81">
        <v>17542747999.999981</v>
      </c>
      <c r="AN612" s="81"/>
      <c r="AO612" s="81"/>
      <c r="AP612" s="82"/>
      <c r="AQ612" s="81">
        <v>2410611</v>
      </c>
      <c r="AR612" s="81">
        <v>581994</v>
      </c>
      <c r="AS612" s="81">
        <v>1422</v>
      </c>
      <c r="AT612" s="81">
        <v>637</v>
      </c>
      <c r="AU612" s="81">
        <v>63</v>
      </c>
      <c r="AV612" s="81">
        <v>580</v>
      </c>
      <c r="AW612" s="81" t="s">
        <v>564</v>
      </c>
      <c r="AX612" s="82"/>
      <c r="AY612" s="81">
        <v>10430208.51500001</v>
      </c>
      <c r="AZ612" s="81">
        <v>38668369.965000048</v>
      </c>
      <c r="BA612" s="81">
        <v>3652971.100000001</v>
      </c>
      <c r="BB612" s="81">
        <v>571813.80000000005</v>
      </c>
      <c r="BC612" s="81">
        <v>31306</v>
      </c>
      <c r="BD612" s="81">
        <v>2900321.8280000002</v>
      </c>
      <c r="BE612" s="81" t="s">
        <v>564</v>
      </c>
      <c r="BF612" s="82"/>
      <c r="BG612" s="81">
        <v>742.54511000000002</v>
      </c>
      <c r="BH612" s="81">
        <v>1229.258</v>
      </c>
      <c r="BI612" s="81">
        <v>443009.45856</v>
      </c>
      <c r="BJ612" s="81">
        <v>56050.805370000002</v>
      </c>
      <c r="BK612" s="81">
        <v>51999.844974000007</v>
      </c>
      <c r="BL612" s="81">
        <v>26.123999999999999</v>
      </c>
      <c r="BM612" s="82"/>
      <c r="BN612" s="81">
        <v>83</v>
      </c>
      <c r="BO612" s="81">
        <v>69</v>
      </c>
      <c r="BP612" s="81">
        <v>8980</v>
      </c>
      <c r="BQ612" s="81">
        <v>421</v>
      </c>
      <c r="BR612" s="81">
        <v>5496</v>
      </c>
      <c r="BS612" s="81">
        <v>6</v>
      </c>
      <c r="BT612"/>
      <c r="BU612" s="80">
        <v>478004.47600000002</v>
      </c>
      <c r="BV612" s="80">
        <v>54497.770429999997</v>
      </c>
      <c r="BW612" s="80">
        <v>10089.032999999999</v>
      </c>
      <c r="BX612" s="80">
        <v>934.29715399999998</v>
      </c>
      <c r="BY612" s="80">
        <v>6121.3500599999998</v>
      </c>
      <c r="BZ612" s="80">
        <v>561.70299999999997</v>
      </c>
      <c r="CA612" s="80">
        <v>1701.1020000000001</v>
      </c>
      <c r="CB612" s="80">
        <v>878.65936999999997</v>
      </c>
      <c r="CC612" s="80">
        <v>269.64499999999998</v>
      </c>
    </row>
    <row r="613" spans="1:81">
      <c r="A613" s="80" t="s">
        <v>585</v>
      </c>
      <c r="B613" s="80">
        <v>543</v>
      </c>
      <c r="C613" s="80">
        <v>16</v>
      </c>
      <c r="D613" s="80">
        <v>32</v>
      </c>
      <c r="E613" s="80">
        <v>2019</v>
      </c>
      <c r="F613" s="80" t="s">
        <v>73</v>
      </c>
      <c r="G613" s="80" t="s">
        <v>570</v>
      </c>
      <c r="H613" s="80" t="s">
        <v>231</v>
      </c>
      <c r="I613" s="177"/>
      <c r="J613" s="81">
        <v>410489.84785631136</v>
      </c>
      <c r="K613" s="81">
        <v>7725.9414400444484</v>
      </c>
      <c r="L613" s="81">
        <v>15817.157086460216</v>
      </c>
      <c r="M613" s="81">
        <v>182301.88463346442</v>
      </c>
      <c r="N613" s="81">
        <v>159936.41787962781</v>
      </c>
      <c r="O613" s="81">
        <v>101743.58196254379</v>
      </c>
      <c r="P613" s="81">
        <v>75873.581345222832</v>
      </c>
      <c r="Q613" s="81">
        <v>7845.5341693396767</v>
      </c>
      <c r="R613" s="81">
        <v>10195.200313239367</v>
      </c>
      <c r="S613" s="81">
        <v>15314.32091677057</v>
      </c>
      <c r="T613" s="82"/>
      <c r="U613" s="81">
        <v>32242574811</v>
      </c>
      <c r="V613" s="81">
        <v>3811417</v>
      </c>
      <c r="W613" s="81">
        <v>363959</v>
      </c>
      <c r="X613" s="81">
        <v>48403405</v>
      </c>
      <c r="Y613" s="81">
        <v>59071519</v>
      </c>
      <c r="Z613" s="81">
        <v>63698454</v>
      </c>
      <c r="AA613" s="81">
        <v>15754711</v>
      </c>
      <c r="AB613" s="81">
        <v>127138033</v>
      </c>
      <c r="AC613" s="81">
        <v>1797801442</v>
      </c>
      <c r="AD613" s="81">
        <v>15314.32091677057</v>
      </c>
      <c r="AE613" s="82"/>
      <c r="AF613" s="81">
        <v>262045458988.87418</v>
      </c>
      <c r="AG613" s="81">
        <v>6044744474.4105082</v>
      </c>
      <c r="AH613" s="81">
        <v>3199339520.4500785</v>
      </c>
      <c r="AI613" s="81">
        <v>297831561002.20807</v>
      </c>
      <c r="AJ613" s="81">
        <v>239295556443.58334</v>
      </c>
      <c r="AK613" s="81">
        <v>0</v>
      </c>
      <c r="AL613" s="81">
        <v>0</v>
      </c>
      <c r="AM613" s="81">
        <v>17315242999.999996</v>
      </c>
      <c r="AN613" s="81">
        <v>0</v>
      </c>
      <c r="AO613" s="81">
        <v>0</v>
      </c>
      <c r="AP613" s="82"/>
      <c r="AQ613" s="81">
        <v>2565049</v>
      </c>
      <c r="AR613" s="81">
        <v>631198</v>
      </c>
      <c r="AS613" s="81">
        <v>1749</v>
      </c>
      <c r="AT613" s="81">
        <v>730</v>
      </c>
      <c r="AU613" s="81">
        <v>69</v>
      </c>
      <c r="AV613" s="81">
        <v>641</v>
      </c>
      <c r="AW613" s="81" t="s">
        <v>564</v>
      </c>
      <c r="AX613" s="82"/>
      <c r="AY613" s="81">
        <v>11211975.82400002</v>
      </c>
      <c r="AZ613" s="81">
        <v>43540695.856999993</v>
      </c>
      <c r="BA613" s="81">
        <v>4111092.6199999992</v>
      </c>
      <c r="BB613" s="81">
        <v>721925.2</v>
      </c>
      <c r="BC613" s="81">
        <v>78832.100000000006</v>
      </c>
      <c r="BD613" s="81">
        <v>3496812.01</v>
      </c>
      <c r="BE613" s="81" t="s">
        <v>564</v>
      </c>
      <c r="BF613" s="82"/>
      <c r="BG613" s="81">
        <v>646.28200000000004</v>
      </c>
      <c r="BH613" s="81">
        <v>1826.405</v>
      </c>
      <c r="BI613" s="81">
        <v>408920.36383709998</v>
      </c>
      <c r="BJ613" s="81">
        <v>56655.398000000001</v>
      </c>
      <c r="BK613" s="81">
        <v>56051.090105900003</v>
      </c>
      <c r="BL613" s="81">
        <v>33.218000000000004</v>
      </c>
      <c r="BM613" s="82"/>
      <c r="BN613" s="81">
        <v>71</v>
      </c>
      <c r="BO613" s="81">
        <v>116</v>
      </c>
      <c r="BP613" s="81">
        <v>8922</v>
      </c>
      <c r="BQ613" s="81">
        <v>440</v>
      </c>
      <c r="BR613" s="81">
        <v>5464</v>
      </c>
      <c r="BS613" s="81">
        <v>7</v>
      </c>
      <c r="BT613"/>
      <c r="BU613" s="80">
        <v>457491.70993710001</v>
      </c>
      <c r="BV613" s="80">
        <v>49861.488925899997</v>
      </c>
      <c r="BW613" s="80">
        <v>8513.2109999999993</v>
      </c>
      <c r="BX613" s="80">
        <v>894.75315000000001</v>
      </c>
      <c r="BY613" s="80">
        <v>4857.9919300000001</v>
      </c>
      <c r="BZ613" s="80">
        <v>511.95699999999999</v>
      </c>
      <c r="CA613" s="80">
        <v>1328.8720000000001</v>
      </c>
      <c r="CB613" s="80">
        <v>460.50099999999998</v>
      </c>
      <c r="CC613" s="80">
        <v>212.27199999999999</v>
      </c>
    </row>
    <row r="614" spans="1:81">
      <c r="A614" s="80" t="s">
        <v>586</v>
      </c>
      <c r="B614" s="80">
        <v>544</v>
      </c>
      <c r="C614" s="80">
        <v>17</v>
      </c>
      <c r="D614" s="80">
        <v>32</v>
      </c>
      <c r="E614" s="80">
        <v>2020</v>
      </c>
      <c r="F614" s="80" t="s">
        <v>218</v>
      </c>
      <c r="G614" s="80" t="s">
        <v>570</v>
      </c>
      <c r="H614" s="80" t="s">
        <v>231</v>
      </c>
      <c r="I614" s="177"/>
      <c r="J614" s="81">
        <v>373277.2132129966</v>
      </c>
      <c r="K614" s="81">
        <v>8209.6887450953982</v>
      </c>
      <c r="L614" s="81">
        <v>18691.381689177528</v>
      </c>
      <c r="M614" s="81">
        <v>171036.63155492826</v>
      </c>
      <c r="N614" s="81">
        <v>162920.11448390366</v>
      </c>
      <c r="O614" s="81">
        <v>89347.327716885557</v>
      </c>
      <c r="P614" s="81">
        <v>71549.070510854945</v>
      </c>
      <c r="Q614" s="81">
        <v>7467.9358534588282</v>
      </c>
      <c r="R614" s="81">
        <v>9755.94833395571</v>
      </c>
      <c r="S614" s="81">
        <v>14967.127198503498</v>
      </c>
      <c r="T614" s="82"/>
      <c r="U614" s="81">
        <v>30200327316</v>
      </c>
      <c r="V614" s="81">
        <v>3757144</v>
      </c>
      <c r="W614" s="81">
        <v>461376</v>
      </c>
      <c r="X614" s="81">
        <v>49392647</v>
      </c>
      <c r="Y614" s="81">
        <v>59497356</v>
      </c>
      <c r="Z614" s="81">
        <v>63845337</v>
      </c>
      <c r="AA614" s="81">
        <v>16141609</v>
      </c>
      <c r="AB614" s="81">
        <v>126654244</v>
      </c>
      <c r="AC614" s="81">
        <v>1729319532</v>
      </c>
      <c r="AD614" s="81">
        <v>14967.127198503498</v>
      </c>
      <c r="AE614" s="82"/>
      <c r="AF614" s="81">
        <v>250480565613.66467</v>
      </c>
      <c r="AG614" s="81">
        <v>6058774087.7742491</v>
      </c>
      <c r="AH614" s="81">
        <v>3899008357.6912184</v>
      </c>
      <c r="AI614" s="81">
        <v>280644001122.71368</v>
      </c>
      <c r="AJ614" s="81">
        <v>249482886068.29388</v>
      </c>
      <c r="AK614" s="81">
        <v>0</v>
      </c>
      <c r="AL614" s="81">
        <v>0</v>
      </c>
      <c r="AM614" s="81">
        <v>16529786000.000002</v>
      </c>
      <c r="AN614" s="81">
        <v>0</v>
      </c>
      <c r="AO614" s="81">
        <v>0</v>
      </c>
      <c r="AP614" s="82"/>
      <c r="AQ614" s="81">
        <v>2709958</v>
      </c>
      <c r="AR614" s="81">
        <v>664712</v>
      </c>
      <c r="AS614" s="81">
        <v>2002</v>
      </c>
      <c r="AT614" s="81">
        <v>855</v>
      </c>
      <c r="AU614" s="81">
        <v>77</v>
      </c>
      <c r="AV614" s="81">
        <v>699</v>
      </c>
      <c r="AW614" s="81">
        <v>2000</v>
      </c>
      <c r="AX614" s="82"/>
      <c r="AY614" s="81">
        <v>11989214.03300002</v>
      </c>
      <c r="AZ614" s="81">
        <v>48526986.555000022</v>
      </c>
      <c r="BA614" s="81">
        <v>4489058.9199999981</v>
      </c>
      <c r="BB614" s="81">
        <v>929680.49999999977</v>
      </c>
      <c r="BC614" s="81">
        <v>92321.9</v>
      </c>
      <c r="BD614" s="81">
        <v>4071191.807</v>
      </c>
      <c r="BE614" s="81">
        <v>4484668.9199999981</v>
      </c>
      <c r="BF614" s="82"/>
      <c r="BG614" s="81">
        <v>540.06449999999995</v>
      </c>
      <c r="BH614" s="81">
        <v>1159.2090000000001</v>
      </c>
      <c r="BI614" s="81">
        <v>369490.00946999999</v>
      </c>
      <c r="BJ614" s="81">
        <v>50358.055999999997</v>
      </c>
      <c r="BK614" s="81">
        <v>45919.403030000001</v>
      </c>
      <c r="BL614" s="81">
        <v>29.585999999999999</v>
      </c>
      <c r="BM614" s="82"/>
      <c r="BN614" s="81">
        <v>79</v>
      </c>
      <c r="BO614" s="81">
        <v>63</v>
      </c>
      <c r="BP614" s="81">
        <v>8879</v>
      </c>
      <c r="BQ614" s="81">
        <v>425</v>
      </c>
      <c r="BR614" s="81">
        <v>5324</v>
      </c>
      <c r="BS614" s="81">
        <v>6</v>
      </c>
      <c r="BT614"/>
      <c r="BU614" s="80">
        <v>407150.50383</v>
      </c>
      <c r="BV614" s="80">
        <v>43462.709600000002</v>
      </c>
      <c r="BW614" s="80">
        <v>8426.4809999999998</v>
      </c>
      <c r="BX614" s="80">
        <v>850.10712999999998</v>
      </c>
      <c r="BY614" s="80">
        <v>4912.8711700000003</v>
      </c>
      <c r="BZ614" s="80">
        <v>478.322</v>
      </c>
      <c r="CA614" s="80">
        <v>1521.0630000000001</v>
      </c>
      <c r="CB614" s="80">
        <v>437.84899999999999</v>
      </c>
      <c r="CC614" s="80">
        <v>256.71499999999997</v>
      </c>
    </row>
    <row r="615" spans="1:81">
      <c r="A615" s="80" t="s">
        <v>587</v>
      </c>
      <c r="B615" s="80">
        <v>544</v>
      </c>
      <c r="C615" s="80">
        <v>18</v>
      </c>
      <c r="D615" s="80">
        <v>32</v>
      </c>
      <c r="E615" s="80">
        <v>2021</v>
      </c>
      <c r="F615" s="80" t="s">
        <v>75</v>
      </c>
      <c r="G615" s="174" t="s">
        <v>570</v>
      </c>
      <c r="H615" s="80" t="s">
        <v>231</v>
      </c>
      <c r="I615" s="177"/>
      <c r="J615" s="81">
        <v>391648.40784204798</v>
      </c>
      <c r="K615" s="81">
        <v>8809.6026491577213</v>
      </c>
      <c r="L615" s="81">
        <v>17273.597625382667</v>
      </c>
      <c r="M615" s="81">
        <v>181639.36316064702</v>
      </c>
      <c r="N615" s="81">
        <v>152904.52174469456</v>
      </c>
      <c r="O615" s="81">
        <v>86784.779427854402</v>
      </c>
      <c r="P615" s="81">
        <v>73550.486494773621</v>
      </c>
      <c r="Q615" s="81">
        <v>7514.2157479843672</v>
      </c>
      <c r="R615" s="81">
        <v>10099.602154706188</v>
      </c>
      <c r="S615" s="81">
        <v>14792.938333926642</v>
      </c>
      <c r="T615" s="82"/>
      <c r="U615" s="81">
        <v>33022000570</v>
      </c>
      <c r="V615" s="81">
        <v>3757144</v>
      </c>
      <c r="W615" s="81">
        <v>461376</v>
      </c>
      <c r="X615" s="81">
        <v>49392647</v>
      </c>
      <c r="Y615" s="81">
        <v>59761065</v>
      </c>
      <c r="Z615" s="81">
        <v>63855115</v>
      </c>
      <c r="AA615" s="81">
        <v>16181686</v>
      </c>
      <c r="AB615" s="81">
        <v>125927902</v>
      </c>
      <c r="AC615" s="81">
        <v>1735209859</v>
      </c>
      <c r="AD615" s="81">
        <v>14792.938333926642</v>
      </c>
      <c r="AE615" s="82"/>
      <c r="AF615" s="81">
        <v>255832412163.27487</v>
      </c>
      <c r="AG615" s="81">
        <v>6635734983.3485985</v>
      </c>
      <c r="AH615" s="81">
        <v>3532876838.3228197</v>
      </c>
      <c r="AI615" s="81">
        <v>306446039049.638</v>
      </c>
      <c r="AJ615" s="81">
        <v>235635637625.26334</v>
      </c>
      <c r="AK615" s="81">
        <v>0</v>
      </c>
      <c r="AL615" s="81">
        <v>0</v>
      </c>
      <c r="AM615" s="81">
        <v>16529786000.000004</v>
      </c>
      <c r="AN615" s="81">
        <v>0</v>
      </c>
      <c r="AO615" s="81">
        <v>0</v>
      </c>
      <c r="AP615" s="82"/>
      <c r="AQ615" s="81">
        <v>2970563</v>
      </c>
      <c r="AR615" s="81">
        <v>686097</v>
      </c>
      <c r="AS615" s="81">
        <v>2228</v>
      </c>
      <c r="AT615" s="81">
        <v>981</v>
      </c>
      <c r="AU615" s="81">
        <v>81</v>
      </c>
      <c r="AV615" s="81">
        <v>764</v>
      </c>
      <c r="AW615" s="81"/>
      <c r="AX615" s="82"/>
      <c r="AY615" s="81">
        <v>13256007.72100009</v>
      </c>
      <c r="AZ615" s="81">
        <v>52271473.049999617</v>
      </c>
      <c r="BA615" s="81">
        <v>4771143.92</v>
      </c>
      <c r="BB615" s="81">
        <v>1074197.8</v>
      </c>
      <c r="BC615" s="81">
        <v>93785.8</v>
      </c>
      <c r="BD615" s="81">
        <v>4734356.8629999999</v>
      </c>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t="s">
        <v>588</v>
      </c>
      <c r="B616" s="80">
        <v>544</v>
      </c>
      <c r="C616" s="80">
        <v>19</v>
      </c>
      <c r="D616" s="80">
        <v>32</v>
      </c>
      <c r="E616" s="80">
        <v>2022</v>
      </c>
      <c r="F616" s="80" t="s">
        <v>568</v>
      </c>
      <c r="G616" s="174" t="s">
        <v>570</v>
      </c>
      <c r="H616" s="80" t="s">
        <v>231</v>
      </c>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v>3160503</v>
      </c>
      <c r="AR616" s="81">
        <v>699768</v>
      </c>
      <c r="AS616" s="81">
        <v>2436</v>
      </c>
      <c r="AT616" s="81">
        <v>1061</v>
      </c>
      <c r="AU616" s="81">
        <v>83</v>
      </c>
      <c r="AV616" s="81">
        <v>818</v>
      </c>
      <c r="AW616" s="81"/>
      <c r="AX616" s="82"/>
      <c r="AY616" s="81">
        <v>14317051.34900032</v>
      </c>
      <c r="AZ616" s="81">
        <v>55807567.989999704</v>
      </c>
      <c r="BA616" s="81">
        <v>5058048.12</v>
      </c>
      <c r="BB616" s="81">
        <v>1370611.9</v>
      </c>
      <c r="BC616" s="81">
        <v>96361.8</v>
      </c>
      <c r="BD616" s="81">
        <v>5969329.4399999976</v>
      </c>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1871</v>
      </c>
      <c r="B9" s="80">
        <v>1</v>
      </c>
      <c r="C9" s="80">
        <v>1</v>
      </c>
      <c r="D9" s="80">
        <v>1</v>
      </c>
      <c r="E9" s="80">
        <v>1990</v>
      </c>
      <c r="F9" s="80" t="s">
        <v>562</v>
      </c>
      <c r="G9" s="182" t="s">
        <v>1872</v>
      </c>
      <c r="H9" s="80" t="s">
        <v>1873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1874</v>
      </c>
      <c r="B10" s="80">
        <v>2</v>
      </c>
      <c r="C10" s="80">
        <v>2</v>
      </c>
      <c r="D10" s="80">
        <v>1</v>
      </c>
      <c r="E10" s="80">
        <v>2005</v>
      </c>
      <c r="F10" s="80" t="s">
        <v>565</v>
      </c>
      <c r="G10" s="182" t="s">
        <v>1872</v>
      </c>
      <c r="H10" s="80" t="s">
        <v>1873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1875</v>
      </c>
      <c r="B11" s="80">
        <v>3</v>
      </c>
      <c r="C11" s="80">
        <v>3</v>
      </c>
      <c r="D11" s="80">
        <v>1</v>
      </c>
      <c r="E11" s="80">
        <v>2006</v>
      </c>
      <c r="F11" s="80" t="s">
        <v>566</v>
      </c>
      <c r="G11" s="182" t="s">
        <v>1872</v>
      </c>
      <c r="H11" s="80" t="s">
        <v>1873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1876</v>
      </c>
      <c r="B12" s="80">
        <v>4</v>
      </c>
      <c r="C12" s="80">
        <v>4</v>
      </c>
      <c r="D12" s="80">
        <v>1</v>
      </c>
      <c r="E12" s="80">
        <v>2007</v>
      </c>
      <c r="F12" s="80" t="s">
        <v>567</v>
      </c>
      <c r="G12" s="182" t="s">
        <v>1872</v>
      </c>
      <c r="H12" s="80" t="s">
        <v>1873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1877</v>
      </c>
      <c r="B13" s="80">
        <v>5</v>
      </c>
      <c r="C13" s="80">
        <v>5</v>
      </c>
      <c r="D13" s="80">
        <v>1</v>
      </c>
      <c r="E13" s="80">
        <v>2008</v>
      </c>
      <c r="F13" s="80" t="s">
        <v>84</v>
      </c>
      <c r="G13" s="182" t="s">
        <v>1872</v>
      </c>
      <c r="H13" s="80" t="s">
        <v>1873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1878</v>
      </c>
      <c r="B14" s="80">
        <v>6</v>
      </c>
      <c r="C14" s="80">
        <v>6</v>
      </c>
      <c r="D14" s="80">
        <v>1</v>
      </c>
      <c r="E14" s="80">
        <v>2009</v>
      </c>
      <c r="F14" s="80" t="s">
        <v>85</v>
      </c>
      <c r="G14" s="182" t="s">
        <v>1872</v>
      </c>
      <c r="H14" s="80" t="s">
        <v>1873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1879</v>
      </c>
      <c r="B15" s="80">
        <v>7</v>
      </c>
      <c r="C15" s="80">
        <v>7</v>
      </c>
      <c r="D15" s="80">
        <v>1</v>
      </c>
      <c r="E15" s="80">
        <v>2010</v>
      </c>
      <c r="F15" s="80" t="s">
        <v>86</v>
      </c>
      <c r="G15" s="182" t="s">
        <v>1872</v>
      </c>
      <c r="H15" s="80" t="s">
        <v>1873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1880</v>
      </c>
      <c r="B16" s="80">
        <v>8</v>
      </c>
      <c r="C16" s="80">
        <v>8</v>
      </c>
      <c r="D16" s="80">
        <v>1</v>
      </c>
      <c r="E16" s="80">
        <v>2011</v>
      </c>
      <c r="F16" s="80" t="s">
        <v>87</v>
      </c>
      <c r="G16" s="182" t="s">
        <v>1872</v>
      </c>
      <c r="H16" s="80" t="s">
        <v>1873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1881</v>
      </c>
      <c r="B17" s="80">
        <v>9</v>
      </c>
      <c r="C17" s="80">
        <v>9</v>
      </c>
      <c r="D17" s="80">
        <v>1</v>
      </c>
      <c r="E17" s="80">
        <v>2012</v>
      </c>
      <c r="F17" s="80" t="s">
        <v>88</v>
      </c>
      <c r="G17" s="182" t="s">
        <v>1872</v>
      </c>
      <c r="H17" s="80" t="s">
        <v>1873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1882</v>
      </c>
      <c r="B18" s="80">
        <v>10</v>
      </c>
      <c r="C18" s="80">
        <v>10</v>
      </c>
      <c r="D18" s="80">
        <v>1</v>
      </c>
      <c r="E18" s="80">
        <v>2013</v>
      </c>
      <c r="F18" s="80" t="s">
        <v>89</v>
      </c>
      <c r="G18" s="182" t="s">
        <v>1872</v>
      </c>
      <c r="H18" s="80" t="s">
        <v>1873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1883</v>
      </c>
      <c r="B19" s="80">
        <v>11</v>
      </c>
      <c r="C19" s="80">
        <v>11</v>
      </c>
      <c r="D19" s="80">
        <v>1</v>
      </c>
      <c r="E19" s="80">
        <v>2014</v>
      </c>
      <c r="F19" s="80" t="s">
        <v>90</v>
      </c>
      <c r="G19" s="182" t="s">
        <v>1872</v>
      </c>
      <c r="H19" s="80" t="s">
        <v>1873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1884</v>
      </c>
      <c r="B20" s="80">
        <v>12</v>
      </c>
      <c r="C20" s="80">
        <v>12</v>
      </c>
      <c r="D20" s="80">
        <v>1</v>
      </c>
      <c r="E20" s="80">
        <v>2015</v>
      </c>
      <c r="F20" s="80" t="s">
        <v>91</v>
      </c>
      <c r="G20" s="182" t="s">
        <v>1872</v>
      </c>
      <c r="H20" s="80" t="s">
        <v>1873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1885</v>
      </c>
      <c r="B21" s="80">
        <v>13</v>
      </c>
      <c r="C21" s="80">
        <v>13</v>
      </c>
      <c r="D21" s="80">
        <v>1</v>
      </c>
      <c r="E21" s="80">
        <v>2016</v>
      </c>
      <c r="F21" s="80" t="s">
        <v>92</v>
      </c>
      <c r="G21" s="182" t="s">
        <v>1872</v>
      </c>
      <c r="H21" s="80" t="s">
        <v>1873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1886</v>
      </c>
      <c r="B22" s="80">
        <v>14</v>
      </c>
      <c r="C22" s="80">
        <v>14</v>
      </c>
      <c r="D22" s="80">
        <v>1</v>
      </c>
      <c r="E22" s="80">
        <v>2017</v>
      </c>
      <c r="F22" s="80" t="s">
        <v>71</v>
      </c>
      <c r="G22" s="182" t="s">
        <v>1872</v>
      </c>
      <c r="H22" s="80" t="s">
        <v>1873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1887</v>
      </c>
      <c r="B23" s="80">
        <v>15</v>
      </c>
      <c r="C23" s="80">
        <v>15</v>
      </c>
      <c r="D23" s="80">
        <v>1</v>
      </c>
      <c r="E23" s="80">
        <v>2018</v>
      </c>
      <c r="F23" s="80" t="s">
        <v>93</v>
      </c>
      <c r="G23" s="182" t="s">
        <v>1872</v>
      </c>
      <c r="H23" s="80" t="s">
        <v>1873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1888</v>
      </c>
      <c r="B24" s="80">
        <v>16</v>
      </c>
      <c r="C24" s="80">
        <v>16</v>
      </c>
      <c r="D24" s="80">
        <v>1</v>
      </c>
      <c r="E24" s="80">
        <v>2019</v>
      </c>
      <c r="F24" s="80" t="s">
        <v>73</v>
      </c>
      <c r="G24" s="182" t="s">
        <v>1872</v>
      </c>
      <c r="H24" s="80" t="s">
        <v>1873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1889</v>
      </c>
      <c r="B25" s="80">
        <v>17</v>
      </c>
      <c r="C25" s="80">
        <v>17</v>
      </c>
      <c r="D25" s="80">
        <v>1</v>
      </c>
      <c r="E25" s="80">
        <v>2020</v>
      </c>
      <c r="F25" s="80" t="s">
        <v>218</v>
      </c>
      <c r="G25" s="182" t="s">
        <v>1872</v>
      </c>
      <c r="H25" s="80" t="s">
        <v>1873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1801</v>
      </c>
      <c r="B10" s="80">
        <v>2</v>
      </c>
      <c r="C10" s="80">
        <v>18</v>
      </c>
      <c r="D10" s="80">
        <v>2</v>
      </c>
      <c r="E10" s="80">
        <v>2022</v>
      </c>
      <c r="F10" s="80" t="s">
        <v>568</v>
      </c>
      <c r="G10" s="182" t="s">
        <v>1798</v>
      </c>
      <c r="H10" s="80" t="s">
        <v>1799</v>
      </c>
      <c r="I10" s="173"/>
      <c r="J10" s="83">
        <v>40385</v>
      </c>
      <c r="K10" s="81">
        <v>59521960</v>
      </c>
      <c r="L10" s="81">
        <v>81984</v>
      </c>
      <c r="M10" s="81">
        <v>120231971</v>
      </c>
      <c r="N10" s="81">
        <v>37000</v>
      </c>
      <c r="O10" s="81">
        <v>69771171</v>
      </c>
      <c r="P10" s="81">
        <v>686</v>
      </c>
      <c r="Q10" s="81">
        <v>3974212</v>
      </c>
      <c r="R10" s="81">
        <v>0</v>
      </c>
      <c r="S10" s="81">
        <v>0</v>
      </c>
      <c r="T10" s="81">
        <v>0</v>
      </c>
      <c r="U10" s="81">
        <v>0</v>
      </c>
      <c r="V10" s="81">
        <v>0</v>
      </c>
      <c r="W10" s="81">
        <v>0</v>
      </c>
      <c r="X10" s="81">
        <v>0</v>
      </c>
      <c r="Y10" s="81">
        <v>0</v>
      </c>
      <c r="Z10" s="81">
        <v>253499313.99999997</v>
      </c>
      <c r="AA10" s="81">
        <v>22549631</v>
      </c>
      <c r="AB10" s="81">
        <v>284411946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1769</v>
      </c>
      <c r="B11" s="80">
        <v>3</v>
      </c>
      <c r="C11" s="80">
        <v>18</v>
      </c>
      <c r="D11" s="80">
        <v>3</v>
      </c>
      <c r="E11" s="80">
        <v>2022</v>
      </c>
      <c r="F11" s="80" t="s">
        <v>568</v>
      </c>
      <c r="G11" s="182" t="s">
        <v>1766</v>
      </c>
      <c r="H11" s="80" t="s">
        <v>1767</v>
      </c>
      <c r="I11" s="173"/>
      <c r="J11" s="83">
        <v>35158</v>
      </c>
      <c r="K11" s="81">
        <v>48445783.999999993</v>
      </c>
      <c r="L11" s="81">
        <v>33031</v>
      </c>
      <c r="M11" s="81">
        <v>45382867</v>
      </c>
      <c r="N11" s="81">
        <v>9700</v>
      </c>
      <c r="O11" s="81">
        <v>17158234</v>
      </c>
      <c r="P11" s="81">
        <v>15680</v>
      </c>
      <c r="Q11" s="81">
        <v>91993834</v>
      </c>
      <c r="R11" s="81">
        <v>0</v>
      </c>
      <c r="S11" s="81">
        <v>0</v>
      </c>
      <c r="T11" s="81">
        <v>0</v>
      </c>
      <c r="U11" s="81">
        <v>0</v>
      </c>
      <c r="V11" s="81">
        <v>0</v>
      </c>
      <c r="W11" s="81">
        <v>0</v>
      </c>
      <c r="X11" s="81">
        <v>0</v>
      </c>
      <c r="Y11" s="81">
        <v>0</v>
      </c>
      <c r="Z11" s="81">
        <v>202980719</v>
      </c>
      <c r="AA11" s="81">
        <v>19667694</v>
      </c>
      <c r="AB11" s="81">
        <v>286406072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1793</v>
      </c>
      <c r="B12" s="80">
        <v>4</v>
      </c>
      <c r="C12" s="80">
        <v>18</v>
      </c>
      <c r="D12" s="80">
        <v>4</v>
      </c>
      <c r="E12" s="80">
        <v>2022</v>
      </c>
      <c r="F12" s="80" t="s">
        <v>568</v>
      </c>
      <c r="G12" s="182" t="s">
        <v>1790</v>
      </c>
      <c r="H12" s="80" t="s">
        <v>1791</v>
      </c>
      <c r="I12" s="173"/>
      <c r="J12" s="83">
        <v>28305</v>
      </c>
      <c r="K12" s="81">
        <v>40386697</v>
      </c>
      <c r="L12" s="81">
        <v>172351</v>
      </c>
      <c r="M12" s="81">
        <v>245392782</v>
      </c>
      <c r="N12" s="81">
        <v>9400</v>
      </c>
      <c r="O12" s="81">
        <v>18984185</v>
      </c>
      <c r="P12" s="81">
        <v>7828</v>
      </c>
      <c r="Q12" s="81">
        <v>46967499</v>
      </c>
      <c r="R12" s="81">
        <v>0</v>
      </c>
      <c r="S12" s="81">
        <v>0</v>
      </c>
      <c r="T12" s="81">
        <v>0</v>
      </c>
      <c r="U12" s="81">
        <v>0</v>
      </c>
      <c r="V12" s="81">
        <v>0</v>
      </c>
      <c r="W12" s="81">
        <v>0</v>
      </c>
      <c r="X12" s="81">
        <v>0</v>
      </c>
      <c r="Y12" s="81">
        <v>0</v>
      </c>
      <c r="Z12" s="81">
        <v>351731163.00000006</v>
      </c>
      <c r="AA12" s="81">
        <v>31757856</v>
      </c>
      <c r="AB12" s="81">
        <v>358765250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2504</v>
      </c>
      <c r="B13" s="80">
        <v>5</v>
      </c>
      <c r="C13" s="80">
        <v>18</v>
      </c>
      <c r="D13" s="80">
        <v>5</v>
      </c>
      <c r="E13" s="80">
        <v>2022</v>
      </c>
      <c r="F13" s="80" t="s">
        <v>568</v>
      </c>
      <c r="G13" s="182" t="s">
        <v>2501</v>
      </c>
      <c r="H13" s="80" t="s">
        <v>2502</v>
      </c>
      <c r="I13" s="173"/>
      <c r="J13" s="83">
        <v>52776</v>
      </c>
      <c r="K13" s="81">
        <v>73674472</v>
      </c>
      <c r="L13" s="81">
        <v>106116</v>
      </c>
      <c r="M13" s="81">
        <v>147690872</v>
      </c>
      <c r="N13" s="81">
        <v>61400</v>
      </c>
      <c r="O13" s="81">
        <v>140515412</v>
      </c>
      <c r="P13" s="81">
        <v>1644</v>
      </c>
      <c r="Q13" s="81">
        <v>8547263.0000000019</v>
      </c>
      <c r="R13" s="81">
        <v>0</v>
      </c>
      <c r="S13" s="81">
        <v>0</v>
      </c>
      <c r="T13" s="81">
        <v>0</v>
      </c>
      <c r="U13" s="81">
        <v>0</v>
      </c>
      <c r="V13" s="81">
        <v>0</v>
      </c>
      <c r="W13" s="81">
        <v>0</v>
      </c>
      <c r="X13" s="81">
        <v>0</v>
      </c>
      <c r="Y13" s="81">
        <v>0</v>
      </c>
      <c r="Z13" s="81">
        <v>370428019</v>
      </c>
      <c r="AA13" s="81">
        <v>129404455.99999999</v>
      </c>
      <c r="AB13" s="81">
        <v>600439534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2555</v>
      </c>
      <c r="B14" s="80">
        <v>6</v>
      </c>
      <c r="C14" s="80">
        <v>18</v>
      </c>
      <c r="D14" s="80">
        <v>6</v>
      </c>
      <c r="E14" s="80">
        <v>2022</v>
      </c>
      <c r="F14" s="80" t="s">
        <v>568</v>
      </c>
      <c r="G14" s="182" t="s">
        <v>2552</v>
      </c>
      <c r="H14" s="80" t="s">
        <v>2553</v>
      </c>
      <c r="I14" s="173"/>
      <c r="J14" s="83">
        <v>574024</v>
      </c>
      <c r="K14" s="81">
        <v>829433585</v>
      </c>
      <c r="L14" s="81">
        <v>1960505</v>
      </c>
      <c r="M14" s="81">
        <v>2822328645</v>
      </c>
      <c r="N14" s="81">
        <v>10600</v>
      </c>
      <c r="O14" s="81">
        <v>21540919.000000004</v>
      </c>
      <c r="P14" s="81">
        <v>22828</v>
      </c>
      <c r="Q14" s="81">
        <v>124656638</v>
      </c>
      <c r="R14" s="81">
        <v>1573.17028</v>
      </c>
      <c r="S14" s="81">
        <v>10997981.905500002</v>
      </c>
      <c r="T14" s="81">
        <v>0</v>
      </c>
      <c r="U14" s="81">
        <v>0</v>
      </c>
      <c r="V14" s="81">
        <v>0</v>
      </c>
      <c r="W14" s="81">
        <v>0</v>
      </c>
      <c r="X14" s="81">
        <v>0</v>
      </c>
      <c r="Y14" s="81">
        <v>0</v>
      </c>
      <c r="Z14" s="81">
        <v>3808957768.9055004</v>
      </c>
      <c r="AA14" s="81">
        <v>1415904411</v>
      </c>
      <c r="AB14" s="81">
        <v>6914841525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1805</v>
      </c>
      <c r="B15" s="80">
        <v>7</v>
      </c>
      <c r="C15" s="80">
        <v>18</v>
      </c>
      <c r="D15" s="80">
        <v>7</v>
      </c>
      <c r="E15" s="80">
        <v>2022</v>
      </c>
      <c r="F15" s="80" t="s">
        <v>568</v>
      </c>
      <c r="G15" s="182" t="s">
        <v>1802</v>
      </c>
      <c r="H15" s="80" t="s">
        <v>1803</v>
      </c>
      <c r="I15" s="173"/>
      <c r="J15" s="83">
        <v>49927</v>
      </c>
      <c r="K15" s="81">
        <v>69485530</v>
      </c>
      <c r="L15" s="81">
        <v>95759</v>
      </c>
      <c r="M15" s="81">
        <v>132870291.00000001</v>
      </c>
      <c r="N15" s="81">
        <v>93500</v>
      </c>
      <c r="O15" s="81">
        <v>228981006</v>
      </c>
      <c r="P15" s="81">
        <v>408</v>
      </c>
      <c r="Q15" s="81">
        <v>2119735</v>
      </c>
      <c r="R15" s="81">
        <v>0</v>
      </c>
      <c r="S15" s="81">
        <v>0</v>
      </c>
      <c r="T15" s="81">
        <v>0</v>
      </c>
      <c r="U15" s="81">
        <v>0</v>
      </c>
      <c r="V15" s="81">
        <v>0</v>
      </c>
      <c r="W15" s="81">
        <v>0</v>
      </c>
      <c r="X15" s="81">
        <v>0</v>
      </c>
      <c r="Y15" s="81">
        <v>0</v>
      </c>
      <c r="Z15" s="81">
        <v>433456562</v>
      </c>
      <c r="AA15" s="81">
        <v>18851565</v>
      </c>
      <c r="AB15" s="81">
        <v>282086678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1713</v>
      </c>
      <c r="B16" s="80">
        <v>8</v>
      </c>
      <c r="C16" s="80">
        <v>18</v>
      </c>
      <c r="D16" s="80">
        <v>8</v>
      </c>
      <c r="E16" s="80">
        <v>2022</v>
      </c>
      <c r="F16" s="80" t="s">
        <v>568</v>
      </c>
      <c r="G16" s="182" t="s">
        <v>1710</v>
      </c>
      <c r="H16" s="80" t="s">
        <v>1711</v>
      </c>
      <c r="I16" s="173"/>
      <c r="J16" s="83">
        <v>80861</v>
      </c>
      <c r="K16" s="81">
        <v>118453236.99999999</v>
      </c>
      <c r="L16" s="81">
        <v>355431</v>
      </c>
      <c r="M16" s="81">
        <v>518808493</v>
      </c>
      <c r="N16" s="81">
        <v>14300</v>
      </c>
      <c r="O16" s="81">
        <v>23803088</v>
      </c>
      <c r="P16" s="81">
        <v>1542</v>
      </c>
      <c r="Q16" s="81">
        <v>8206308.0000000019</v>
      </c>
      <c r="R16" s="81">
        <v>0</v>
      </c>
      <c r="S16" s="81">
        <v>0</v>
      </c>
      <c r="T16" s="81">
        <v>0</v>
      </c>
      <c r="U16" s="81">
        <v>0</v>
      </c>
      <c r="V16" s="81">
        <v>0</v>
      </c>
      <c r="W16" s="81">
        <v>0</v>
      </c>
      <c r="X16" s="81">
        <v>0</v>
      </c>
      <c r="Y16" s="81">
        <v>0</v>
      </c>
      <c r="Z16" s="81">
        <v>669271125.99999988</v>
      </c>
      <c r="AA16" s="81">
        <v>203228977.00000003</v>
      </c>
      <c r="AB16" s="81">
        <v>1014718283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2551</v>
      </c>
      <c r="B17" s="80">
        <v>9</v>
      </c>
      <c r="C17" s="80">
        <v>18</v>
      </c>
      <c r="D17" s="80">
        <v>9</v>
      </c>
      <c r="E17" s="80">
        <v>2022</v>
      </c>
      <c r="F17" s="80" t="s">
        <v>568</v>
      </c>
      <c r="G17" s="182" t="s">
        <v>2548</v>
      </c>
      <c r="H17" s="80" t="s">
        <v>2549</v>
      </c>
      <c r="I17" s="173"/>
      <c r="J17" s="83">
        <v>574437</v>
      </c>
      <c r="K17" s="81">
        <v>819823770</v>
      </c>
      <c r="L17" s="81">
        <v>648041</v>
      </c>
      <c r="M17" s="81">
        <v>921348984.00000012</v>
      </c>
      <c r="N17" s="81">
        <v>18400</v>
      </c>
      <c r="O17" s="81">
        <v>38010503</v>
      </c>
      <c r="P17" s="81">
        <v>8559</v>
      </c>
      <c r="Q17" s="81">
        <v>43654911</v>
      </c>
      <c r="R17" s="81">
        <v>0</v>
      </c>
      <c r="S17" s="81">
        <v>0</v>
      </c>
      <c r="T17" s="81">
        <v>0</v>
      </c>
      <c r="U17" s="81">
        <v>0</v>
      </c>
      <c r="V17" s="81">
        <v>0</v>
      </c>
      <c r="W17" s="81">
        <v>0</v>
      </c>
      <c r="X17" s="81">
        <v>0</v>
      </c>
      <c r="Y17" s="81">
        <v>0</v>
      </c>
      <c r="Z17" s="81">
        <v>1822838168.0000002</v>
      </c>
      <c r="AA17" s="81">
        <v>1578173936</v>
      </c>
      <c r="AB17" s="81">
        <v>7553949802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2487</v>
      </c>
      <c r="B18" s="80">
        <v>10</v>
      </c>
      <c r="C18" s="80">
        <v>18</v>
      </c>
      <c r="D18" s="80">
        <v>10</v>
      </c>
      <c r="E18" s="80">
        <v>2022</v>
      </c>
      <c r="F18" s="80" t="s">
        <v>568</v>
      </c>
      <c r="G18" s="182" t="s">
        <v>2484</v>
      </c>
      <c r="H18" s="80" t="s">
        <v>2485</v>
      </c>
      <c r="I18" s="173"/>
      <c r="J18" s="83">
        <v>80679</v>
      </c>
      <c r="K18" s="81">
        <v>112802256</v>
      </c>
      <c r="L18" s="81">
        <v>449798</v>
      </c>
      <c r="M18" s="81">
        <v>627461592</v>
      </c>
      <c r="N18" s="81">
        <v>20700</v>
      </c>
      <c r="O18" s="81">
        <v>40959535</v>
      </c>
      <c r="P18" s="81">
        <v>6031</v>
      </c>
      <c r="Q18" s="81">
        <v>31304623</v>
      </c>
      <c r="R18" s="81">
        <v>0</v>
      </c>
      <c r="S18" s="81">
        <v>0</v>
      </c>
      <c r="T18" s="81">
        <v>0</v>
      </c>
      <c r="U18" s="81">
        <v>0</v>
      </c>
      <c r="V18" s="81">
        <v>127</v>
      </c>
      <c r="W18" s="81">
        <v>0</v>
      </c>
      <c r="X18" s="81">
        <v>0</v>
      </c>
      <c r="Y18" s="81">
        <v>778519</v>
      </c>
      <c r="Z18" s="81">
        <v>813306524.99999988</v>
      </c>
      <c r="AA18" s="81">
        <v>51475497</v>
      </c>
      <c r="AB18" s="81">
        <v>679790431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1721</v>
      </c>
      <c r="B19" s="80">
        <v>11</v>
      </c>
      <c r="C19" s="80">
        <v>18</v>
      </c>
      <c r="D19" s="80">
        <v>11</v>
      </c>
      <c r="E19" s="80">
        <v>2022</v>
      </c>
      <c r="F19" s="80" t="s">
        <v>568</v>
      </c>
      <c r="G19" s="182" t="s">
        <v>1718</v>
      </c>
      <c r="H19" s="80" t="s">
        <v>1719</v>
      </c>
      <c r="I19" s="173"/>
      <c r="J19" s="83">
        <v>134173</v>
      </c>
      <c r="K19" s="81">
        <v>177182731</v>
      </c>
      <c r="L19" s="81">
        <v>621189</v>
      </c>
      <c r="M19" s="81">
        <v>819338599.99999988</v>
      </c>
      <c r="N19" s="81">
        <v>254300</v>
      </c>
      <c r="O19" s="81">
        <v>543593092</v>
      </c>
      <c r="P19" s="81">
        <v>5118</v>
      </c>
      <c r="Q19" s="81">
        <v>28739282</v>
      </c>
      <c r="R19" s="81">
        <v>0</v>
      </c>
      <c r="S19" s="81">
        <v>0</v>
      </c>
      <c r="T19" s="81">
        <v>2587</v>
      </c>
      <c r="U19" s="81">
        <v>1417</v>
      </c>
      <c r="V19" s="81">
        <v>663</v>
      </c>
      <c r="W19" s="81">
        <v>17701528.999999996</v>
      </c>
      <c r="X19" s="81">
        <v>8688799.0000000019</v>
      </c>
      <c r="Y19" s="81">
        <v>4065515.9999999995</v>
      </c>
      <c r="Z19" s="81">
        <v>1599309549</v>
      </c>
      <c r="AA19" s="81">
        <v>429256550</v>
      </c>
      <c r="AB19" s="81">
        <v>2119233725.9999998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1841</v>
      </c>
      <c r="B20" s="80">
        <v>12</v>
      </c>
      <c r="C20" s="80">
        <v>18</v>
      </c>
      <c r="D20" s="80">
        <v>12</v>
      </c>
      <c r="E20" s="80">
        <v>2022</v>
      </c>
      <c r="F20" s="80" t="s">
        <v>568</v>
      </c>
      <c r="G20" s="182" t="s">
        <v>1838</v>
      </c>
      <c r="H20" s="80" t="s">
        <v>1839</v>
      </c>
      <c r="I20" s="173"/>
      <c r="J20" s="83">
        <v>14870</v>
      </c>
      <c r="K20" s="81">
        <v>21407040.000000004</v>
      </c>
      <c r="L20" s="81">
        <v>38665</v>
      </c>
      <c r="M20" s="81">
        <v>55399986</v>
      </c>
      <c r="N20" s="81">
        <v>4800</v>
      </c>
      <c r="O20" s="81">
        <v>8959173</v>
      </c>
      <c r="P20" s="81">
        <v>26</v>
      </c>
      <c r="Q20" s="81">
        <v>144383.99999999997</v>
      </c>
      <c r="R20" s="81">
        <v>0</v>
      </c>
      <c r="S20" s="81">
        <v>0</v>
      </c>
      <c r="T20" s="81">
        <v>0</v>
      </c>
      <c r="U20" s="81">
        <v>0</v>
      </c>
      <c r="V20" s="81">
        <v>0</v>
      </c>
      <c r="W20" s="81">
        <v>0</v>
      </c>
      <c r="X20" s="81">
        <v>0</v>
      </c>
      <c r="Y20" s="81">
        <v>0</v>
      </c>
      <c r="Z20" s="81">
        <v>85910583</v>
      </c>
      <c r="AA20" s="81">
        <v>10902333</v>
      </c>
      <c r="AB20" s="81">
        <v>149482725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1709</v>
      </c>
      <c r="B21" s="80">
        <v>13</v>
      </c>
      <c r="C21" s="80">
        <v>18</v>
      </c>
      <c r="D21" s="80">
        <v>13</v>
      </c>
      <c r="E21" s="80">
        <v>2022</v>
      </c>
      <c r="F21" s="80" t="s">
        <v>568</v>
      </c>
      <c r="G21" s="182" t="s">
        <v>1707</v>
      </c>
      <c r="H21" s="80" t="s">
        <v>1674</v>
      </c>
      <c r="I21" s="173"/>
      <c r="J21" s="83">
        <v>69757</v>
      </c>
      <c r="K21" s="81">
        <v>94458007</v>
      </c>
      <c r="L21" s="81">
        <v>236955</v>
      </c>
      <c r="M21" s="81">
        <v>317242975</v>
      </c>
      <c r="N21" s="81">
        <v>500</v>
      </c>
      <c r="O21" s="81">
        <v>887835</v>
      </c>
      <c r="P21" s="81">
        <v>0</v>
      </c>
      <c r="Q21" s="81">
        <v>0</v>
      </c>
      <c r="R21" s="81">
        <v>0</v>
      </c>
      <c r="S21" s="81">
        <v>0</v>
      </c>
      <c r="T21" s="81">
        <v>0</v>
      </c>
      <c r="U21" s="81">
        <v>0</v>
      </c>
      <c r="V21" s="81">
        <v>0</v>
      </c>
      <c r="W21" s="81">
        <v>0</v>
      </c>
      <c r="X21" s="81">
        <v>0</v>
      </c>
      <c r="Y21" s="81">
        <v>0</v>
      </c>
      <c r="Z21" s="81">
        <v>412588817</v>
      </c>
      <c r="AA21" s="81">
        <v>149671783</v>
      </c>
      <c r="AB21" s="81">
        <v>811586956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2563</v>
      </c>
      <c r="B22" s="80">
        <v>14</v>
      </c>
      <c r="C22" s="80">
        <v>18</v>
      </c>
      <c r="D22" s="80">
        <v>14</v>
      </c>
      <c r="E22" s="80">
        <v>2022</v>
      </c>
      <c r="F22" s="80" t="s">
        <v>568</v>
      </c>
      <c r="G22" s="182" t="s">
        <v>2560</v>
      </c>
      <c r="H22" s="80" t="s">
        <v>2561</v>
      </c>
      <c r="I22" s="173"/>
      <c r="J22" s="83">
        <v>437464</v>
      </c>
      <c r="K22" s="81">
        <v>643351734.00000012</v>
      </c>
      <c r="L22" s="81">
        <v>1318525</v>
      </c>
      <c r="M22" s="81">
        <v>1930757792</v>
      </c>
      <c r="N22" s="81">
        <v>22500</v>
      </c>
      <c r="O22" s="81">
        <v>41070375</v>
      </c>
      <c r="P22" s="81">
        <v>35741</v>
      </c>
      <c r="Q22" s="81">
        <v>218613879</v>
      </c>
      <c r="R22" s="81">
        <v>0</v>
      </c>
      <c r="S22" s="81">
        <v>0</v>
      </c>
      <c r="T22" s="81">
        <v>0</v>
      </c>
      <c r="U22" s="81">
        <v>0</v>
      </c>
      <c r="V22" s="81">
        <v>0</v>
      </c>
      <c r="W22" s="81">
        <v>0</v>
      </c>
      <c r="X22" s="81">
        <v>0</v>
      </c>
      <c r="Y22" s="81">
        <v>0</v>
      </c>
      <c r="Z22" s="81">
        <v>2833793780</v>
      </c>
      <c r="AA22" s="81">
        <v>1180393480</v>
      </c>
      <c r="AB22" s="81">
        <v>5710959506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2571</v>
      </c>
      <c r="B23" s="80">
        <v>15</v>
      </c>
      <c r="C23" s="80">
        <v>18</v>
      </c>
      <c r="D23" s="80">
        <v>15</v>
      </c>
      <c r="E23" s="80">
        <v>2022</v>
      </c>
      <c r="F23" s="80" t="s">
        <v>568</v>
      </c>
      <c r="G23" s="182" t="s">
        <v>2568</v>
      </c>
      <c r="H23" s="80" t="s">
        <v>2569</v>
      </c>
      <c r="I23" s="173"/>
      <c r="J23" s="83">
        <v>856446</v>
      </c>
      <c r="K23" s="81">
        <v>1294732158</v>
      </c>
      <c r="L23" s="81">
        <v>1326744</v>
      </c>
      <c r="M23" s="81">
        <v>1994823266</v>
      </c>
      <c r="N23" s="81">
        <v>164900</v>
      </c>
      <c r="O23" s="81">
        <v>342959221</v>
      </c>
      <c r="P23" s="81">
        <v>22743</v>
      </c>
      <c r="Q23" s="81">
        <v>148348166</v>
      </c>
      <c r="R23" s="81">
        <v>1129.7254600000001</v>
      </c>
      <c r="S23" s="81">
        <v>5134535.2439399995</v>
      </c>
      <c r="T23" s="81">
        <v>0</v>
      </c>
      <c r="U23" s="81">
        <v>0</v>
      </c>
      <c r="V23" s="81">
        <v>137</v>
      </c>
      <c r="W23" s="81">
        <v>0</v>
      </c>
      <c r="X23" s="81">
        <v>0</v>
      </c>
      <c r="Y23" s="81">
        <v>837140.99999999988</v>
      </c>
      <c r="Z23" s="81">
        <v>3786834487.2439399</v>
      </c>
      <c r="AA23" s="81">
        <v>1941122843.0000002</v>
      </c>
      <c r="AB23" s="81">
        <v>9692334689</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2240</v>
      </c>
      <c r="B24" s="80">
        <v>16</v>
      </c>
      <c r="C24" s="80">
        <v>18</v>
      </c>
      <c r="D24" s="80">
        <v>16</v>
      </c>
      <c r="E24" s="80">
        <v>2022</v>
      </c>
      <c r="F24" s="80" t="s">
        <v>568</v>
      </c>
      <c r="G24" s="182" t="s">
        <v>2221</v>
      </c>
      <c r="H24" s="80" t="s">
        <v>2222</v>
      </c>
      <c r="I24" s="173"/>
      <c r="J24" s="83">
        <v>9270</v>
      </c>
      <c r="K24" s="81">
        <v>12612055</v>
      </c>
      <c r="L24" s="81">
        <v>28517</v>
      </c>
      <c r="M24" s="81">
        <v>38664406</v>
      </c>
      <c r="N24" s="81">
        <v>93600</v>
      </c>
      <c r="O24" s="81">
        <v>288520287</v>
      </c>
      <c r="P24" s="81">
        <v>0</v>
      </c>
      <c r="Q24" s="81">
        <v>0</v>
      </c>
      <c r="R24" s="81">
        <v>0</v>
      </c>
      <c r="S24" s="81">
        <v>0</v>
      </c>
      <c r="T24" s="81">
        <v>0</v>
      </c>
      <c r="U24" s="81">
        <v>0</v>
      </c>
      <c r="V24" s="81">
        <v>0</v>
      </c>
      <c r="W24" s="81">
        <v>0</v>
      </c>
      <c r="X24" s="81">
        <v>0</v>
      </c>
      <c r="Y24" s="81">
        <v>0</v>
      </c>
      <c r="Z24" s="81">
        <v>339796747.99999994</v>
      </c>
      <c r="AA24" s="81">
        <v>2767760</v>
      </c>
      <c r="AB24" s="81">
        <v>36111186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2013</v>
      </c>
      <c r="B25" s="80">
        <v>17</v>
      </c>
      <c r="C25" s="80">
        <v>18</v>
      </c>
      <c r="D25" s="80">
        <v>17</v>
      </c>
      <c r="E25" s="80">
        <v>2022</v>
      </c>
      <c r="F25" s="80" t="s">
        <v>568</v>
      </c>
      <c r="G25" s="182" t="s">
        <v>1994</v>
      </c>
      <c r="H25" s="80" t="s">
        <v>1995</v>
      </c>
      <c r="I25" s="173"/>
      <c r="J25" s="83">
        <v>7258</v>
      </c>
      <c r="K25" s="81">
        <v>9933416.9999999981</v>
      </c>
      <c r="L25" s="81">
        <v>7117</v>
      </c>
      <c r="M25" s="81">
        <v>9717614</v>
      </c>
      <c r="N25" s="81">
        <v>3200</v>
      </c>
      <c r="O25" s="81">
        <v>5285068</v>
      </c>
      <c r="P25" s="81">
        <v>19215</v>
      </c>
      <c r="Q25" s="81">
        <v>112730657.99999999</v>
      </c>
      <c r="R25" s="81">
        <v>0</v>
      </c>
      <c r="S25" s="81">
        <v>0</v>
      </c>
      <c r="T25" s="81">
        <v>0</v>
      </c>
      <c r="U25" s="81">
        <v>0</v>
      </c>
      <c r="V25" s="81">
        <v>188</v>
      </c>
      <c r="W25" s="81">
        <v>0</v>
      </c>
      <c r="X25" s="81">
        <v>0</v>
      </c>
      <c r="Y25" s="81">
        <v>1150363</v>
      </c>
      <c r="Z25" s="81">
        <v>138817120</v>
      </c>
      <c r="AA25" s="81">
        <v>4097279</v>
      </c>
      <c r="AB25" s="81">
        <v>52874871.999999993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1765</v>
      </c>
      <c r="B26" s="80">
        <v>18</v>
      </c>
      <c r="C26" s="80">
        <v>18</v>
      </c>
      <c r="D26" s="80">
        <v>18</v>
      </c>
      <c r="E26" s="80">
        <v>2022</v>
      </c>
      <c r="F26" s="80" t="s">
        <v>568</v>
      </c>
      <c r="G26" s="182" t="s">
        <v>1762</v>
      </c>
      <c r="H26" s="80" t="s">
        <v>1763</v>
      </c>
      <c r="I26" s="173"/>
      <c r="J26" s="83">
        <v>33515</v>
      </c>
      <c r="K26" s="81">
        <v>46236990</v>
      </c>
      <c r="L26" s="81">
        <v>23828</v>
      </c>
      <c r="M26" s="81">
        <v>32788157</v>
      </c>
      <c r="N26" s="81">
        <v>17700</v>
      </c>
      <c r="O26" s="81">
        <v>33092442.000000004</v>
      </c>
      <c r="P26" s="81">
        <v>19782</v>
      </c>
      <c r="Q26" s="81">
        <v>120134937.99999999</v>
      </c>
      <c r="R26" s="81">
        <v>0</v>
      </c>
      <c r="S26" s="81">
        <v>0</v>
      </c>
      <c r="T26" s="81">
        <v>0</v>
      </c>
      <c r="U26" s="81">
        <v>0</v>
      </c>
      <c r="V26" s="81">
        <v>0</v>
      </c>
      <c r="W26" s="81">
        <v>0</v>
      </c>
      <c r="X26" s="81">
        <v>0</v>
      </c>
      <c r="Y26" s="81">
        <v>0</v>
      </c>
      <c r="Z26" s="81">
        <v>232252526.99999997</v>
      </c>
      <c r="AA26" s="81">
        <v>16170836.999999998</v>
      </c>
      <c r="AB26" s="81">
        <v>227010130.99999997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1825</v>
      </c>
      <c r="B27" s="80">
        <v>19</v>
      </c>
      <c r="C27" s="80">
        <v>18</v>
      </c>
      <c r="D27" s="80">
        <v>19</v>
      </c>
      <c r="E27" s="80">
        <v>2022</v>
      </c>
      <c r="F27" s="80" t="s">
        <v>568</v>
      </c>
      <c r="G27" s="182" t="s">
        <v>1822</v>
      </c>
      <c r="H27" s="80" t="s">
        <v>1823</v>
      </c>
      <c r="I27" s="173"/>
      <c r="J27" s="83">
        <v>10282</v>
      </c>
      <c r="K27" s="81">
        <v>14842884</v>
      </c>
      <c r="L27" s="81">
        <v>55869</v>
      </c>
      <c r="M27" s="81">
        <v>80296574</v>
      </c>
      <c r="N27" s="81">
        <v>100</v>
      </c>
      <c r="O27" s="81">
        <v>204946</v>
      </c>
      <c r="P27" s="81">
        <v>3824</v>
      </c>
      <c r="Q27" s="81">
        <v>19257497</v>
      </c>
      <c r="R27" s="81">
        <v>0</v>
      </c>
      <c r="S27" s="81">
        <v>0</v>
      </c>
      <c r="T27" s="81">
        <v>0</v>
      </c>
      <c r="U27" s="81">
        <v>0</v>
      </c>
      <c r="V27" s="81">
        <v>0</v>
      </c>
      <c r="W27" s="81">
        <v>0</v>
      </c>
      <c r="X27" s="81">
        <v>0</v>
      </c>
      <c r="Y27" s="81">
        <v>0</v>
      </c>
      <c r="Z27" s="81">
        <v>114601901</v>
      </c>
      <c r="AA27" s="81">
        <v>5032689</v>
      </c>
      <c r="AB27" s="81">
        <v>63592200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1725</v>
      </c>
      <c r="B28" s="80">
        <v>20</v>
      </c>
      <c r="C28" s="80">
        <v>18</v>
      </c>
      <c r="D28" s="80">
        <v>20</v>
      </c>
      <c r="E28" s="80">
        <v>2022</v>
      </c>
      <c r="F28" s="80" t="s">
        <v>568</v>
      </c>
      <c r="G28" s="182" t="s">
        <v>1722</v>
      </c>
      <c r="H28" s="80" t="s">
        <v>1723</v>
      </c>
      <c r="I28" s="173"/>
      <c r="J28" s="83">
        <v>233439</v>
      </c>
      <c r="K28" s="81">
        <v>320378186.99999994</v>
      </c>
      <c r="L28" s="81">
        <v>804525</v>
      </c>
      <c r="M28" s="81">
        <v>1101484249</v>
      </c>
      <c r="N28" s="81">
        <v>58500</v>
      </c>
      <c r="O28" s="81">
        <v>121244734</v>
      </c>
      <c r="P28" s="81">
        <v>28581</v>
      </c>
      <c r="Q28" s="81">
        <v>167579319</v>
      </c>
      <c r="R28" s="81">
        <v>1888.84438</v>
      </c>
      <c r="S28" s="81">
        <v>11886901.8408</v>
      </c>
      <c r="T28" s="81">
        <v>0</v>
      </c>
      <c r="U28" s="81">
        <v>0</v>
      </c>
      <c r="V28" s="81">
        <v>0</v>
      </c>
      <c r="W28" s="81">
        <v>0</v>
      </c>
      <c r="X28" s="81">
        <v>0</v>
      </c>
      <c r="Y28" s="81">
        <v>0</v>
      </c>
      <c r="Z28" s="81">
        <v>1722573390.8408</v>
      </c>
      <c r="AA28" s="81">
        <v>468130841</v>
      </c>
      <c r="AB28" s="81">
        <v>2454493936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1745</v>
      </c>
      <c r="B29" s="80">
        <v>21</v>
      </c>
      <c r="C29" s="80">
        <v>18</v>
      </c>
      <c r="D29" s="80">
        <v>21</v>
      </c>
      <c r="E29" s="80">
        <v>2022</v>
      </c>
      <c r="F29" s="80" t="s">
        <v>568</v>
      </c>
      <c r="G29" s="182" t="s">
        <v>1742</v>
      </c>
      <c r="H29" s="80" t="s">
        <v>1743</v>
      </c>
      <c r="I29" s="173"/>
      <c r="J29" s="83">
        <v>226942</v>
      </c>
      <c r="K29" s="81">
        <v>340124738.00000006</v>
      </c>
      <c r="L29" s="81">
        <v>44849</v>
      </c>
      <c r="M29" s="81">
        <v>66914289.000000007</v>
      </c>
      <c r="N29" s="81">
        <v>16400</v>
      </c>
      <c r="O29" s="81">
        <v>29061311</v>
      </c>
      <c r="P29" s="81">
        <v>416</v>
      </c>
      <c r="Q29" s="81">
        <v>2718526</v>
      </c>
      <c r="R29" s="81">
        <v>0</v>
      </c>
      <c r="S29" s="81">
        <v>0</v>
      </c>
      <c r="T29" s="81">
        <v>0</v>
      </c>
      <c r="U29" s="81">
        <v>0</v>
      </c>
      <c r="V29" s="81">
        <v>0</v>
      </c>
      <c r="W29" s="81">
        <v>0</v>
      </c>
      <c r="X29" s="81">
        <v>0</v>
      </c>
      <c r="Y29" s="81">
        <v>0</v>
      </c>
      <c r="Z29" s="81">
        <v>438818864</v>
      </c>
      <c r="AA29" s="81">
        <v>604682212</v>
      </c>
      <c r="AB29" s="81">
        <v>3481270668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1813</v>
      </c>
      <c r="B30" s="80">
        <v>22</v>
      </c>
      <c r="C30" s="80">
        <v>18</v>
      </c>
      <c r="D30" s="80">
        <v>22</v>
      </c>
      <c r="E30" s="80">
        <v>2022</v>
      </c>
      <c r="F30" s="80" t="s">
        <v>568</v>
      </c>
      <c r="G30" s="182" t="s">
        <v>1810</v>
      </c>
      <c r="H30" s="80" t="s">
        <v>1811</v>
      </c>
      <c r="I30" s="173"/>
      <c r="J30" s="83">
        <v>34725</v>
      </c>
      <c r="K30" s="81">
        <v>47984353.999999993</v>
      </c>
      <c r="L30" s="81">
        <v>45967</v>
      </c>
      <c r="M30" s="81">
        <v>63381536</v>
      </c>
      <c r="N30" s="81">
        <v>9100</v>
      </c>
      <c r="O30" s="81">
        <v>15411501</v>
      </c>
      <c r="P30" s="81">
        <v>1210</v>
      </c>
      <c r="Q30" s="81">
        <v>6752078</v>
      </c>
      <c r="R30" s="81">
        <v>0</v>
      </c>
      <c r="S30" s="81">
        <v>0</v>
      </c>
      <c r="T30" s="81">
        <v>0</v>
      </c>
      <c r="U30" s="81">
        <v>0</v>
      </c>
      <c r="V30" s="81">
        <v>0</v>
      </c>
      <c r="W30" s="81">
        <v>0</v>
      </c>
      <c r="X30" s="81">
        <v>0</v>
      </c>
      <c r="Y30" s="81">
        <v>0</v>
      </c>
      <c r="Z30" s="81">
        <v>133529469.00000001</v>
      </c>
      <c r="AA30" s="81">
        <v>11640275</v>
      </c>
      <c r="AB30" s="81">
        <v>169810515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1829</v>
      </c>
      <c r="B31" s="80">
        <v>23</v>
      </c>
      <c r="C31" s="80">
        <v>18</v>
      </c>
      <c r="D31" s="80">
        <v>23</v>
      </c>
      <c r="E31" s="80">
        <v>2022</v>
      </c>
      <c r="F31" s="80" t="s">
        <v>568</v>
      </c>
      <c r="G31" s="182" t="s">
        <v>1826</v>
      </c>
      <c r="H31" s="80" t="s">
        <v>1827</v>
      </c>
      <c r="I31" s="173"/>
      <c r="J31" s="83">
        <v>31195</v>
      </c>
      <c r="K31" s="81">
        <v>40561313</v>
      </c>
      <c r="L31" s="81">
        <v>62697</v>
      </c>
      <c r="M31" s="81">
        <v>81459403.999999985</v>
      </c>
      <c r="N31" s="81">
        <v>67700</v>
      </c>
      <c r="O31" s="81">
        <v>123375097</v>
      </c>
      <c r="P31" s="81">
        <v>13823</v>
      </c>
      <c r="Q31" s="81">
        <v>73946118</v>
      </c>
      <c r="R31" s="81">
        <v>0</v>
      </c>
      <c r="S31" s="81">
        <v>0</v>
      </c>
      <c r="T31" s="81">
        <v>62742</v>
      </c>
      <c r="U31" s="81">
        <v>4505</v>
      </c>
      <c r="V31" s="81">
        <v>1568</v>
      </c>
      <c r="W31" s="81">
        <v>438139768</v>
      </c>
      <c r="X31" s="81">
        <v>27621962</v>
      </c>
      <c r="Y31" s="81">
        <v>9614240</v>
      </c>
      <c r="Z31" s="81">
        <v>794717902.00000012</v>
      </c>
      <c r="AA31" s="81">
        <v>12314887</v>
      </c>
      <c r="AB31" s="81">
        <v>177687205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2483</v>
      </c>
      <c r="B32" s="80">
        <v>24</v>
      </c>
      <c r="C32" s="80">
        <v>18</v>
      </c>
      <c r="D32" s="80">
        <v>24</v>
      </c>
      <c r="E32" s="80">
        <v>2022</v>
      </c>
      <c r="F32" s="80" t="s">
        <v>568</v>
      </c>
      <c r="G32" s="182" t="s">
        <v>2480</v>
      </c>
      <c r="H32" s="80" t="s">
        <v>2481</v>
      </c>
      <c r="I32" s="173"/>
      <c r="J32" s="83">
        <v>65183.000000000007</v>
      </c>
      <c r="K32" s="81">
        <v>94398479.000000015</v>
      </c>
      <c r="L32" s="81">
        <v>155357</v>
      </c>
      <c r="M32" s="81">
        <v>224392341</v>
      </c>
      <c r="N32" s="81">
        <v>0</v>
      </c>
      <c r="O32" s="81">
        <v>0</v>
      </c>
      <c r="P32" s="81">
        <v>1712</v>
      </c>
      <c r="Q32" s="81">
        <v>8842841</v>
      </c>
      <c r="R32" s="81">
        <v>0</v>
      </c>
      <c r="S32" s="81">
        <v>0</v>
      </c>
      <c r="T32" s="81">
        <v>0</v>
      </c>
      <c r="U32" s="81">
        <v>0</v>
      </c>
      <c r="V32" s="81">
        <v>0</v>
      </c>
      <c r="W32" s="81">
        <v>0</v>
      </c>
      <c r="X32" s="81">
        <v>0</v>
      </c>
      <c r="Y32" s="81">
        <v>0</v>
      </c>
      <c r="Z32" s="81">
        <v>327633661</v>
      </c>
      <c r="AA32" s="81">
        <v>166525783</v>
      </c>
      <c r="AB32" s="81">
        <v>911816372.99999988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1837</v>
      </c>
      <c r="B33" s="80">
        <v>25</v>
      </c>
      <c r="C33" s="80">
        <v>18</v>
      </c>
      <c r="D33" s="80">
        <v>25</v>
      </c>
      <c r="E33" s="80">
        <v>2022</v>
      </c>
      <c r="F33" s="80" t="s">
        <v>568</v>
      </c>
      <c r="G33" s="182" t="s">
        <v>1834</v>
      </c>
      <c r="H33" s="80" t="s">
        <v>1835</v>
      </c>
      <c r="I33" s="173"/>
      <c r="J33" s="83">
        <v>31901</v>
      </c>
      <c r="K33" s="81">
        <v>46258258.000000007</v>
      </c>
      <c r="L33" s="81">
        <v>74943</v>
      </c>
      <c r="M33" s="81">
        <v>108187024.00000001</v>
      </c>
      <c r="N33" s="81">
        <v>10600</v>
      </c>
      <c r="O33" s="81">
        <v>22819098.999999996</v>
      </c>
      <c r="P33" s="81">
        <v>47</v>
      </c>
      <c r="Q33" s="81">
        <v>271153.00000000006</v>
      </c>
      <c r="R33" s="81">
        <v>0</v>
      </c>
      <c r="S33" s="81">
        <v>0</v>
      </c>
      <c r="T33" s="81">
        <v>0</v>
      </c>
      <c r="U33" s="81">
        <v>0</v>
      </c>
      <c r="V33" s="81">
        <v>0</v>
      </c>
      <c r="W33" s="81">
        <v>0</v>
      </c>
      <c r="X33" s="81">
        <v>0</v>
      </c>
      <c r="Y33" s="81">
        <v>0</v>
      </c>
      <c r="Z33" s="81">
        <v>177535534</v>
      </c>
      <c r="AA33" s="81">
        <v>15046697</v>
      </c>
      <c r="AB33" s="81">
        <v>196020781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1717</v>
      </c>
      <c r="B34" s="80">
        <v>26</v>
      </c>
      <c r="C34" s="80">
        <v>18</v>
      </c>
      <c r="D34" s="80">
        <v>26</v>
      </c>
      <c r="E34" s="80">
        <v>2022</v>
      </c>
      <c r="F34" s="80" t="s">
        <v>568</v>
      </c>
      <c r="G34" s="182" t="s">
        <v>1714</v>
      </c>
      <c r="H34" s="80" t="s">
        <v>1715</v>
      </c>
      <c r="I34" s="173"/>
      <c r="J34" s="83">
        <v>271910</v>
      </c>
      <c r="K34" s="81">
        <v>396205269</v>
      </c>
      <c r="L34" s="81">
        <v>126698</v>
      </c>
      <c r="M34" s="81">
        <v>183661003</v>
      </c>
      <c r="N34" s="81">
        <v>44300</v>
      </c>
      <c r="O34" s="81">
        <v>77552881</v>
      </c>
      <c r="P34" s="81">
        <v>128</v>
      </c>
      <c r="Q34" s="81">
        <v>696143.00000000012</v>
      </c>
      <c r="R34" s="81">
        <v>0</v>
      </c>
      <c r="S34" s="81">
        <v>0</v>
      </c>
      <c r="T34" s="81">
        <v>0</v>
      </c>
      <c r="U34" s="81">
        <v>0</v>
      </c>
      <c r="V34" s="81">
        <v>283</v>
      </c>
      <c r="W34" s="81">
        <v>0</v>
      </c>
      <c r="X34" s="81">
        <v>0</v>
      </c>
      <c r="Y34" s="81">
        <v>1734375</v>
      </c>
      <c r="Z34" s="81">
        <v>659849671</v>
      </c>
      <c r="AA34" s="81">
        <v>872648900.00000012</v>
      </c>
      <c r="AB34" s="81">
        <v>3289378328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1777</v>
      </c>
      <c r="B35" s="80">
        <v>27</v>
      </c>
      <c r="C35" s="80">
        <v>18</v>
      </c>
      <c r="D35" s="80">
        <v>27</v>
      </c>
      <c r="E35" s="80">
        <v>2022</v>
      </c>
      <c r="F35" s="80" t="s">
        <v>568</v>
      </c>
      <c r="G35" s="182" t="s">
        <v>1774</v>
      </c>
      <c r="H35" s="80" t="s">
        <v>1775</v>
      </c>
      <c r="I35" s="173"/>
      <c r="J35" s="83">
        <v>41445</v>
      </c>
      <c r="K35" s="81">
        <v>62267099</v>
      </c>
      <c r="L35" s="81">
        <v>716860</v>
      </c>
      <c r="M35" s="81">
        <v>1071131400</v>
      </c>
      <c r="N35" s="81">
        <v>0</v>
      </c>
      <c r="O35" s="81">
        <v>0</v>
      </c>
      <c r="P35" s="81">
        <v>11025</v>
      </c>
      <c r="Q35" s="81">
        <v>70111299</v>
      </c>
      <c r="R35" s="81">
        <v>0</v>
      </c>
      <c r="S35" s="81">
        <v>0</v>
      </c>
      <c r="T35" s="81">
        <v>0</v>
      </c>
      <c r="U35" s="81">
        <v>0</v>
      </c>
      <c r="V35" s="81">
        <v>31</v>
      </c>
      <c r="W35" s="81">
        <v>0</v>
      </c>
      <c r="X35" s="81">
        <v>0</v>
      </c>
      <c r="Y35" s="81">
        <v>192300</v>
      </c>
      <c r="Z35" s="81">
        <v>1203702097.9999998</v>
      </c>
      <c r="AA35" s="81">
        <v>14303321</v>
      </c>
      <c r="AB35" s="81">
        <v>263175205.00000003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1789</v>
      </c>
      <c r="B36" s="80">
        <v>28</v>
      </c>
      <c r="C36" s="80">
        <v>18</v>
      </c>
      <c r="D36" s="80">
        <v>28</v>
      </c>
      <c r="E36" s="80">
        <v>2022</v>
      </c>
      <c r="F36" s="80" t="s">
        <v>568</v>
      </c>
      <c r="G36" s="182" t="s">
        <v>1786</v>
      </c>
      <c r="H36" s="80" t="s">
        <v>1787</v>
      </c>
      <c r="I36" s="173"/>
      <c r="J36" s="83">
        <v>33922</v>
      </c>
      <c r="K36" s="81">
        <v>44539381.999999993</v>
      </c>
      <c r="L36" s="81">
        <v>180657</v>
      </c>
      <c r="M36" s="81">
        <v>236910877</v>
      </c>
      <c r="N36" s="81">
        <v>300</v>
      </c>
      <c r="O36" s="81">
        <v>586006</v>
      </c>
      <c r="P36" s="81">
        <v>5605</v>
      </c>
      <c r="Q36" s="81">
        <v>33901019.999999993</v>
      </c>
      <c r="R36" s="81">
        <v>0</v>
      </c>
      <c r="S36" s="81">
        <v>0</v>
      </c>
      <c r="T36" s="81">
        <v>0</v>
      </c>
      <c r="U36" s="81">
        <v>386</v>
      </c>
      <c r="V36" s="81">
        <v>638</v>
      </c>
      <c r="W36" s="81">
        <v>0</v>
      </c>
      <c r="X36" s="81">
        <v>2365480</v>
      </c>
      <c r="Y36" s="81">
        <v>3910254</v>
      </c>
      <c r="Z36" s="81">
        <v>322213019</v>
      </c>
      <c r="AA36" s="81">
        <v>54540054.000000007</v>
      </c>
      <c r="AB36" s="81">
        <v>399330044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2479</v>
      </c>
      <c r="B37" s="80">
        <v>29</v>
      </c>
      <c r="C37" s="80">
        <v>18</v>
      </c>
      <c r="D37" s="80">
        <v>29</v>
      </c>
      <c r="E37" s="80">
        <v>2022</v>
      </c>
      <c r="F37" s="80" t="s">
        <v>568</v>
      </c>
      <c r="G37" s="182" t="s">
        <v>2476</v>
      </c>
      <c r="H37" s="80" t="s">
        <v>2477</v>
      </c>
      <c r="I37" s="173"/>
      <c r="J37" s="83">
        <v>107336</v>
      </c>
      <c r="K37" s="81">
        <v>147940359</v>
      </c>
      <c r="L37" s="81">
        <v>222119</v>
      </c>
      <c r="M37" s="81">
        <v>305267252</v>
      </c>
      <c r="N37" s="81">
        <v>24400</v>
      </c>
      <c r="O37" s="81">
        <v>44204911</v>
      </c>
      <c r="P37" s="81">
        <v>36043</v>
      </c>
      <c r="Q37" s="81">
        <v>211461187</v>
      </c>
      <c r="R37" s="81">
        <v>0</v>
      </c>
      <c r="S37" s="81">
        <v>0</v>
      </c>
      <c r="T37" s="81">
        <v>0</v>
      </c>
      <c r="U37" s="81">
        <v>0</v>
      </c>
      <c r="V37" s="81">
        <v>717</v>
      </c>
      <c r="W37" s="81">
        <v>0</v>
      </c>
      <c r="X37" s="81">
        <v>0</v>
      </c>
      <c r="Y37" s="81">
        <v>4395172</v>
      </c>
      <c r="Z37" s="81">
        <v>713268880.99999988</v>
      </c>
      <c r="AA37" s="81">
        <v>51724983.999999993</v>
      </c>
      <c r="AB37" s="81">
        <v>699056102</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1833</v>
      </c>
      <c r="B38" s="80">
        <v>30</v>
      </c>
      <c r="C38" s="80">
        <v>18</v>
      </c>
      <c r="D38" s="80">
        <v>30</v>
      </c>
      <c r="E38" s="80">
        <v>2022</v>
      </c>
      <c r="F38" s="80" t="s">
        <v>568</v>
      </c>
      <c r="G38" s="182" t="s">
        <v>1830</v>
      </c>
      <c r="H38" s="80" t="s">
        <v>1831</v>
      </c>
      <c r="I38" s="173"/>
      <c r="J38" s="83">
        <v>28399</v>
      </c>
      <c r="K38" s="81">
        <v>39577940.000000007</v>
      </c>
      <c r="L38" s="81">
        <v>48194</v>
      </c>
      <c r="M38" s="81">
        <v>66988592.000000015</v>
      </c>
      <c r="N38" s="81">
        <v>4900</v>
      </c>
      <c r="O38" s="81">
        <v>10878163</v>
      </c>
      <c r="P38" s="81">
        <v>7213</v>
      </c>
      <c r="Q38" s="81">
        <v>42320857</v>
      </c>
      <c r="R38" s="81">
        <v>0</v>
      </c>
      <c r="S38" s="81">
        <v>0</v>
      </c>
      <c r="T38" s="81">
        <v>0</v>
      </c>
      <c r="U38" s="81">
        <v>0</v>
      </c>
      <c r="V38" s="81">
        <v>0</v>
      </c>
      <c r="W38" s="81">
        <v>0</v>
      </c>
      <c r="X38" s="81">
        <v>0</v>
      </c>
      <c r="Y38" s="81">
        <v>0</v>
      </c>
      <c r="Z38" s="81">
        <v>159765552.00000003</v>
      </c>
      <c r="AA38" s="81">
        <v>11287416</v>
      </c>
      <c r="AB38" s="81">
        <v>171723038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2034</v>
      </c>
      <c r="B39" s="80">
        <v>31</v>
      </c>
      <c r="C39" s="80">
        <v>18</v>
      </c>
      <c r="D39" s="80">
        <v>31</v>
      </c>
      <c r="E39" s="80">
        <v>2022</v>
      </c>
      <c r="F39" s="80" t="s">
        <v>568</v>
      </c>
      <c r="G39" s="182" t="s">
        <v>2015</v>
      </c>
      <c r="H39" s="80" t="s">
        <v>2016</v>
      </c>
      <c r="I39" s="173"/>
      <c r="J39" s="83">
        <v>9764</v>
      </c>
      <c r="K39" s="81">
        <v>14412346</v>
      </c>
      <c r="L39" s="81">
        <v>46563</v>
      </c>
      <c r="M39" s="81">
        <v>68283082</v>
      </c>
      <c r="N39" s="81">
        <v>0</v>
      </c>
      <c r="O39" s="81">
        <v>0</v>
      </c>
      <c r="P39" s="81">
        <v>1732</v>
      </c>
      <c r="Q39" s="81">
        <v>11012236.000000002</v>
      </c>
      <c r="R39" s="81">
        <v>0</v>
      </c>
      <c r="S39" s="81">
        <v>0</v>
      </c>
      <c r="T39" s="81">
        <v>0</v>
      </c>
      <c r="U39" s="81">
        <v>0</v>
      </c>
      <c r="V39" s="81">
        <v>0</v>
      </c>
      <c r="W39" s="81">
        <v>0</v>
      </c>
      <c r="X39" s="81">
        <v>0</v>
      </c>
      <c r="Y39" s="81">
        <v>0</v>
      </c>
      <c r="Z39" s="81">
        <v>93707663.999999985</v>
      </c>
      <c r="AA39" s="81">
        <v>3542376</v>
      </c>
      <c r="AB39" s="81">
        <v>46133185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1797</v>
      </c>
      <c r="B40" s="80">
        <v>32</v>
      </c>
      <c r="C40" s="80">
        <v>18</v>
      </c>
      <c r="D40" s="80">
        <v>32</v>
      </c>
      <c r="E40" s="80">
        <v>2022</v>
      </c>
      <c r="F40" s="80" t="s">
        <v>568</v>
      </c>
      <c r="G40" s="182" t="s">
        <v>1794</v>
      </c>
      <c r="H40" s="80" t="s">
        <v>1795</v>
      </c>
      <c r="I40" s="173"/>
      <c r="J40" s="83">
        <v>48110</v>
      </c>
      <c r="K40" s="81">
        <v>71547087</v>
      </c>
      <c r="L40" s="81">
        <v>220867</v>
      </c>
      <c r="M40" s="81">
        <v>326593841</v>
      </c>
      <c r="N40" s="81">
        <v>0</v>
      </c>
      <c r="O40" s="81">
        <v>0</v>
      </c>
      <c r="P40" s="81">
        <v>4396</v>
      </c>
      <c r="Q40" s="81">
        <v>27956851</v>
      </c>
      <c r="R40" s="81">
        <v>0</v>
      </c>
      <c r="S40" s="81">
        <v>0</v>
      </c>
      <c r="T40" s="81">
        <v>0</v>
      </c>
      <c r="U40" s="81">
        <v>0</v>
      </c>
      <c r="V40" s="81">
        <v>589</v>
      </c>
      <c r="W40" s="81">
        <v>0</v>
      </c>
      <c r="X40" s="81">
        <v>0</v>
      </c>
      <c r="Y40" s="81">
        <v>3614201</v>
      </c>
      <c r="Z40" s="81">
        <v>429711980.00000006</v>
      </c>
      <c r="AA40" s="81">
        <v>20693654</v>
      </c>
      <c r="AB40" s="81">
        <v>282620327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1698</v>
      </c>
      <c r="B41" s="80">
        <v>33</v>
      </c>
      <c r="C41" s="80">
        <v>18</v>
      </c>
      <c r="D41" s="80">
        <v>33</v>
      </c>
      <c r="E41" s="80">
        <v>2022</v>
      </c>
      <c r="F41" s="80" t="s">
        <v>568</v>
      </c>
      <c r="G41" s="182" t="s">
        <v>1695</v>
      </c>
      <c r="H41" s="80" t="s">
        <v>1696</v>
      </c>
      <c r="I41" s="173"/>
      <c r="J41" s="83">
        <v>215292</v>
      </c>
      <c r="K41" s="81">
        <v>312984199.00000006</v>
      </c>
      <c r="L41" s="81">
        <v>429081</v>
      </c>
      <c r="M41" s="81">
        <v>621655442</v>
      </c>
      <c r="N41" s="81">
        <v>5200</v>
      </c>
      <c r="O41" s="81">
        <v>9390139.9999999981</v>
      </c>
      <c r="P41" s="81">
        <v>14776</v>
      </c>
      <c r="Q41" s="81">
        <v>87774231</v>
      </c>
      <c r="R41" s="81">
        <v>0</v>
      </c>
      <c r="S41" s="81">
        <v>0</v>
      </c>
      <c r="T41" s="81">
        <v>0</v>
      </c>
      <c r="U41" s="81">
        <v>0</v>
      </c>
      <c r="V41" s="81">
        <v>0</v>
      </c>
      <c r="W41" s="81">
        <v>0</v>
      </c>
      <c r="X41" s="81">
        <v>0</v>
      </c>
      <c r="Y41" s="81">
        <v>0</v>
      </c>
      <c r="Z41" s="81">
        <v>1031804012.0000001</v>
      </c>
      <c r="AA41" s="81">
        <v>584666560</v>
      </c>
      <c r="AB41" s="81">
        <v>2676348819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2567</v>
      </c>
      <c r="B42" s="80">
        <v>34</v>
      </c>
      <c r="C42" s="80">
        <v>18</v>
      </c>
      <c r="D42" s="80">
        <v>34</v>
      </c>
      <c r="E42" s="80">
        <v>2022</v>
      </c>
      <c r="F42" s="80" t="s">
        <v>568</v>
      </c>
      <c r="G42" s="182" t="s">
        <v>2564</v>
      </c>
      <c r="H42" s="80" t="s">
        <v>2565</v>
      </c>
      <c r="I42" s="173"/>
      <c r="J42" s="83">
        <v>247087</v>
      </c>
      <c r="K42" s="81">
        <v>376882253.00000006</v>
      </c>
      <c r="L42" s="81">
        <v>643582</v>
      </c>
      <c r="M42" s="81">
        <v>975259177.99999988</v>
      </c>
      <c r="N42" s="81">
        <v>0</v>
      </c>
      <c r="O42" s="81">
        <v>0</v>
      </c>
      <c r="P42" s="81">
        <v>1454</v>
      </c>
      <c r="Q42" s="81">
        <v>7906662</v>
      </c>
      <c r="R42" s="81">
        <v>0</v>
      </c>
      <c r="S42" s="81">
        <v>0</v>
      </c>
      <c r="T42" s="81">
        <v>0</v>
      </c>
      <c r="U42" s="81">
        <v>120</v>
      </c>
      <c r="V42" s="81">
        <v>446</v>
      </c>
      <c r="W42" s="81">
        <v>0</v>
      </c>
      <c r="X42" s="81">
        <v>736085</v>
      </c>
      <c r="Y42" s="81">
        <v>2736834</v>
      </c>
      <c r="Z42" s="81">
        <v>1363521012</v>
      </c>
      <c r="AA42" s="81">
        <v>592133636</v>
      </c>
      <c r="AB42" s="81">
        <v>2922869307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1845</v>
      </c>
      <c r="B43" s="80">
        <v>35</v>
      </c>
      <c r="C43" s="80">
        <v>18</v>
      </c>
      <c r="D43" s="80">
        <v>35</v>
      </c>
      <c r="E43" s="80">
        <v>2022</v>
      </c>
      <c r="F43" s="80" t="s">
        <v>568</v>
      </c>
      <c r="G43" s="182" t="s">
        <v>1842</v>
      </c>
      <c r="H43" s="80" t="s">
        <v>1843</v>
      </c>
      <c r="I43" s="173"/>
      <c r="J43" s="83">
        <v>12661</v>
      </c>
      <c r="K43" s="81">
        <v>15388995.999999998</v>
      </c>
      <c r="L43" s="81">
        <v>140130</v>
      </c>
      <c r="M43" s="81">
        <v>170298622</v>
      </c>
      <c r="N43" s="81">
        <v>84300</v>
      </c>
      <c r="O43" s="81">
        <v>175751146</v>
      </c>
      <c r="P43" s="81">
        <v>27266</v>
      </c>
      <c r="Q43" s="81">
        <v>165731983</v>
      </c>
      <c r="R43" s="81">
        <v>0</v>
      </c>
      <c r="S43" s="81">
        <v>0</v>
      </c>
      <c r="T43" s="81">
        <v>181727</v>
      </c>
      <c r="U43" s="81">
        <v>16670</v>
      </c>
      <c r="V43" s="81">
        <v>6252</v>
      </c>
      <c r="W43" s="81">
        <v>1271068391</v>
      </c>
      <c r="X43" s="81">
        <v>102222402</v>
      </c>
      <c r="Y43" s="81">
        <v>38339226</v>
      </c>
      <c r="Z43" s="81">
        <v>1938800766</v>
      </c>
      <c r="AA43" s="81">
        <v>8661122</v>
      </c>
      <c r="AB43" s="81">
        <v>115958721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2516</v>
      </c>
      <c r="B44" s="80">
        <v>36</v>
      </c>
      <c r="C44" s="80">
        <v>18</v>
      </c>
      <c r="D44" s="80">
        <v>36</v>
      </c>
      <c r="E44" s="80">
        <v>2022</v>
      </c>
      <c r="F44" s="80" t="s">
        <v>568</v>
      </c>
      <c r="G44" s="182" t="s">
        <v>2513</v>
      </c>
      <c r="H44" s="80" t="s">
        <v>2514</v>
      </c>
      <c r="I44" s="173"/>
      <c r="J44" s="83">
        <v>103020</v>
      </c>
      <c r="K44" s="81">
        <v>153741512</v>
      </c>
      <c r="L44" s="81">
        <v>92408</v>
      </c>
      <c r="M44" s="81">
        <v>137379618</v>
      </c>
      <c r="N44" s="81">
        <v>18700</v>
      </c>
      <c r="O44" s="81">
        <v>43978587</v>
      </c>
      <c r="P44" s="81">
        <v>438</v>
      </c>
      <c r="Q44" s="81">
        <v>3905207</v>
      </c>
      <c r="R44" s="81">
        <v>0</v>
      </c>
      <c r="S44" s="81">
        <v>0</v>
      </c>
      <c r="T44" s="81">
        <v>0</v>
      </c>
      <c r="U44" s="81">
        <v>0</v>
      </c>
      <c r="V44" s="81">
        <v>0</v>
      </c>
      <c r="W44" s="81">
        <v>0</v>
      </c>
      <c r="X44" s="81">
        <v>0</v>
      </c>
      <c r="Y44" s="81">
        <v>0</v>
      </c>
      <c r="Z44" s="81">
        <v>339004924</v>
      </c>
      <c r="AA44" s="81">
        <v>258647907.00000003</v>
      </c>
      <c r="AB44" s="81">
        <v>1271311695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1665</v>
      </c>
      <c r="B45" s="80">
        <v>37</v>
      </c>
      <c r="C45" s="80">
        <v>18</v>
      </c>
      <c r="D45" s="80">
        <v>37</v>
      </c>
      <c r="E45" s="80">
        <v>2022</v>
      </c>
      <c r="F45" s="80" t="s">
        <v>568</v>
      </c>
      <c r="G45" s="182" t="s">
        <v>1662</v>
      </c>
      <c r="H45" s="80" t="s">
        <v>1663</v>
      </c>
      <c r="I45" s="173"/>
      <c r="J45" s="83">
        <v>578661</v>
      </c>
      <c r="K45" s="81">
        <v>885276951</v>
      </c>
      <c r="L45" s="81">
        <v>1852620</v>
      </c>
      <c r="M45" s="81">
        <v>2814300093</v>
      </c>
      <c r="N45" s="81">
        <v>283600</v>
      </c>
      <c r="O45" s="81">
        <v>557409118.99999988</v>
      </c>
      <c r="P45" s="81">
        <v>4352</v>
      </c>
      <c r="Q45" s="81">
        <v>26151635</v>
      </c>
      <c r="R45" s="81">
        <v>0</v>
      </c>
      <c r="S45" s="81">
        <v>0</v>
      </c>
      <c r="T45" s="81">
        <v>0</v>
      </c>
      <c r="U45" s="81">
        <v>0</v>
      </c>
      <c r="V45" s="81">
        <v>2077</v>
      </c>
      <c r="W45" s="81">
        <v>0</v>
      </c>
      <c r="X45" s="81">
        <v>0</v>
      </c>
      <c r="Y45" s="81">
        <v>12735183.000000002</v>
      </c>
      <c r="Z45" s="81">
        <v>4295872981</v>
      </c>
      <c r="AA45" s="81">
        <v>1342236386</v>
      </c>
      <c r="AB45" s="81">
        <v>6789404329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2475</v>
      </c>
      <c r="B46" s="80">
        <v>38</v>
      </c>
      <c r="C46" s="80">
        <v>18</v>
      </c>
      <c r="D46" s="80">
        <v>38</v>
      </c>
      <c r="E46" s="80">
        <v>2022</v>
      </c>
      <c r="F46" s="80" t="s">
        <v>568</v>
      </c>
      <c r="G46" s="182" t="s">
        <v>2472</v>
      </c>
      <c r="H46" s="80" t="s">
        <v>2473</v>
      </c>
      <c r="I46" s="173"/>
      <c r="J46" s="83">
        <v>84828</v>
      </c>
      <c r="K46" s="81">
        <v>127277396</v>
      </c>
      <c r="L46" s="81">
        <v>299150</v>
      </c>
      <c r="M46" s="81">
        <v>446239979</v>
      </c>
      <c r="N46" s="81">
        <v>21900</v>
      </c>
      <c r="O46" s="81">
        <v>38606230</v>
      </c>
      <c r="P46" s="81">
        <v>11001</v>
      </c>
      <c r="Q46" s="81">
        <v>69957280</v>
      </c>
      <c r="R46" s="81">
        <v>0</v>
      </c>
      <c r="S46" s="81">
        <v>0</v>
      </c>
      <c r="T46" s="81">
        <v>0</v>
      </c>
      <c r="U46" s="81">
        <v>0</v>
      </c>
      <c r="V46" s="81">
        <v>0</v>
      </c>
      <c r="W46" s="81">
        <v>0</v>
      </c>
      <c r="X46" s="81">
        <v>0</v>
      </c>
      <c r="Y46" s="81">
        <v>0</v>
      </c>
      <c r="Z46" s="81">
        <v>682080885</v>
      </c>
      <c r="AA46" s="81">
        <v>51668420.000000007</v>
      </c>
      <c r="AB46" s="81">
        <v>682271335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2559</v>
      </c>
      <c r="B47" s="80">
        <v>39</v>
      </c>
      <c r="C47" s="80">
        <v>18</v>
      </c>
      <c r="D47" s="80">
        <v>39</v>
      </c>
      <c r="E47" s="80">
        <v>2022</v>
      </c>
      <c r="F47" s="80" t="s">
        <v>568</v>
      </c>
      <c r="G47" s="182" t="s">
        <v>2556</v>
      </c>
      <c r="H47" s="80" t="s">
        <v>2557</v>
      </c>
      <c r="I47" s="173"/>
      <c r="J47" s="83">
        <v>349627</v>
      </c>
      <c r="K47" s="81">
        <v>518593781.00000006</v>
      </c>
      <c r="L47" s="81">
        <v>946243</v>
      </c>
      <c r="M47" s="81">
        <v>1397458992</v>
      </c>
      <c r="N47" s="81">
        <v>35100</v>
      </c>
      <c r="O47" s="81">
        <v>69276498</v>
      </c>
      <c r="P47" s="81">
        <v>18444</v>
      </c>
      <c r="Q47" s="81">
        <v>110659198.99999999</v>
      </c>
      <c r="R47" s="81">
        <v>0</v>
      </c>
      <c r="S47" s="81">
        <v>0</v>
      </c>
      <c r="T47" s="81">
        <v>0</v>
      </c>
      <c r="U47" s="81">
        <v>0</v>
      </c>
      <c r="V47" s="81">
        <v>0</v>
      </c>
      <c r="W47" s="81">
        <v>0</v>
      </c>
      <c r="X47" s="81">
        <v>0</v>
      </c>
      <c r="Y47" s="81">
        <v>0</v>
      </c>
      <c r="Z47" s="81">
        <v>2095988470.0000002</v>
      </c>
      <c r="AA47" s="81">
        <v>891588695.00000012</v>
      </c>
      <c r="AB47" s="81">
        <v>4925065832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1733</v>
      </c>
      <c r="B48" s="80">
        <v>40</v>
      </c>
      <c r="C48" s="80">
        <v>18</v>
      </c>
      <c r="D48" s="80">
        <v>40</v>
      </c>
      <c r="E48" s="80">
        <v>2022</v>
      </c>
      <c r="F48" s="80" t="s">
        <v>568</v>
      </c>
      <c r="G48" s="182" t="s">
        <v>1730</v>
      </c>
      <c r="H48" s="80" t="s">
        <v>1731</v>
      </c>
      <c r="I48" s="173"/>
      <c r="J48" s="83">
        <v>82765</v>
      </c>
      <c r="K48" s="81">
        <v>109431633</v>
      </c>
      <c r="L48" s="81">
        <v>446219</v>
      </c>
      <c r="M48" s="81">
        <v>589170240</v>
      </c>
      <c r="N48" s="81">
        <v>36100</v>
      </c>
      <c r="O48" s="81">
        <v>63784158.000000007</v>
      </c>
      <c r="P48" s="81">
        <v>7210</v>
      </c>
      <c r="Q48" s="81">
        <v>40359384</v>
      </c>
      <c r="R48" s="81">
        <v>0</v>
      </c>
      <c r="S48" s="81">
        <v>0</v>
      </c>
      <c r="T48" s="81">
        <v>0</v>
      </c>
      <c r="U48" s="81">
        <v>0</v>
      </c>
      <c r="V48" s="81">
        <v>1857</v>
      </c>
      <c r="W48" s="81">
        <v>0</v>
      </c>
      <c r="X48" s="81">
        <v>245</v>
      </c>
      <c r="Y48" s="81">
        <v>11384426</v>
      </c>
      <c r="Z48" s="81">
        <v>814130086</v>
      </c>
      <c r="AA48" s="81">
        <v>34311163</v>
      </c>
      <c r="AB48" s="81">
        <v>539585393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1757</v>
      </c>
      <c r="B49" s="80">
        <v>41</v>
      </c>
      <c r="C49" s="80">
        <v>18</v>
      </c>
      <c r="D49" s="80">
        <v>41</v>
      </c>
      <c r="E49" s="80">
        <v>2022</v>
      </c>
      <c r="F49" s="80" t="s">
        <v>568</v>
      </c>
      <c r="G49" s="182" t="s">
        <v>1754</v>
      </c>
      <c r="H49" s="80" t="s">
        <v>1755</v>
      </c>
      <c r="I49" s="173"/>
      <c r="J49" s="83">
        <v>33475</v>
      </c>
      <c r="K49" s="81">
        <v>46824150</v>
      </c>
      <c r="L49" s="81">
        <v>77312</v>
      </c>
      <c r="M49" s="81">
        <v>107865433.00000001</v>
      </c>
      <c r="N49" s="81">
        <v>22100</v>
      </c>
      <c r="O49" s="81">
        <v>53187059</v>
      </c>
      <c r="P49" s="81">
        <v>49</v>
      </c>
      <c r="Q49" s="81">
        <v>253376</v>
      </c>
      <c r="R49" s="81">
        <v>0</v>
      </c>
      <c r="S49" s="81">
        <v>0</v>
      </c>
      <c r="T49" s="81">
        <v>0</v>
      </c>
      <c r="U49" s="81">
        <v>0</v>
      </c>
      <c r="V49" s="81">
        <v>0</v>
      </c>
      <c r="W49" s="81">
        <v>0</v>
      </c>
      <c r="X49" s="81">
        <v>0</v>
      </c>
      <c r="Y49" s="81">
        <v>0</v>
      </c>
      <c r="Z49" s="81">
        <v>208130018.00000003</v>
      </c>
      <c r="AA49" s="81">
        <v>16856441</v>
      </c>
      <c r="AB49" s="81">
        <v>262530740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1690</v>
      </c>
      <c r="B50" s="80">
        <v>42</v>
      </c>
      <c r="C50" s="80">
        <v>18</v>
      </c>
      <c r="D50" s="80">
        <v>42</v>
      </c>
      <c r="E50" s="80">
        <v>2022</v>
      </c>
      <c r="F50" s="80" t="s">
        <v>568</v>
      </c>
      <c r="G50" s="182" t="s">
        <v>1687</v>
      </c>
      <c r="H50" s="80" t="s">
        <v>1688</v>
      </c>
      <c r="I50" s="173"/>
      <c r="J50" s="83">
        <v>86535</v>
      </c>
      <c r="K50" s="81">
        <v>128042726.99999999</v>
      </c>
      <c r="L50" s="81">
        <v>9244</v>
      </c>
      <c r="M50" s="81">
        <v>13592789</v>
      </c>
      <c r="N50" s="81">
        <v>0</v>
      </c>
      <c r="O50" s="81">
        <v>0</v>
      </c>
      <c r="P50" s="81">
        <v>1516</v>
      </c>
      <c r="Q50" s="81">
        <v>9904543</v>
      </c>
      <c r="R50" s="81">
        <v>0</v>
      </c>
      <c r="S50" s="81">
        <v>0</v>
      </c>
      <c r="T50" s="81">
        <v>0</v>
      </c>
      <c r="U50" s="81">
        <v>0</v>
      </c>
      <c r="V50" s="81">
        <v>14</v>
      </c>
      <c r="W50" s="81">
        <v>0</v>
      </c>
      <c r="X50" s="81">
        <v>0</v>
      </c>
      <c r="Y50" s="81">
        <v>86093</v>
      </c>
      <c r="Z50" s="81">
        <v>151626152</v>
      </c>
      <c r="AA50" s="81">
        <v>201274890</v>
      </c>
      <c r="AB50" s="81">
        <v>1346588181</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2543</v>
      </c>
      <c r="B51" s="80">
        <v>43</v>
      </c>
      <c r="C51" s="80">
        <v>18</v>
      </c>
      <c r="D51" s="80">
        <v>43</v>
      </c>
      <c r="E51" s="80">
        <v>2022</v>
      </c>
      <c r="F51" s="80" t="s">
        <v>568</v>
      </c>
      <c r="G51" s="182" t="s">
        <v>2540</v>
      </c>
      <c r="H51" s="80" t="s">
        <v>2541</v>
      </c>
      <c r="I51" s="173"/>
      <c r="J51" s="83">
        <v>264361</v>
      </c>
      <c r="K51" s="81">
        <v>382172569</v>
      </c>
      <c r="L51" s="81">
        <v>460120</v>
      </c>
      <c r="M51" s="81">
        <v>663034708</v>
      </c>
      <c r="N51" s="81">
        <v>13000</v>
      </c>
      <c r="O51" s="81">
        <v>21634653</v>
      </c>
      <c r="P51" s="81">
        <v>13212</v>
      </c>
      <c r="Q51" s="81">
        <v>79909327</v>
      </c>
      <c r="R51" s="81">
        <v>0</v>
      </c>
      <c r="S51" s="81">
        <v>0</v>
      </c>
      <c r="T51" s="81">
        <v>0</v>
      </c>
      <c r="U51" s="81">
        <v>0</v>
      </c>
      <c r="V51" s="81">
        <v>70</v>
      </c>
      <c r="W51" s="81">
        <v>0</v>
      </c>
      <c r="X51" s="81">
        <v>0</v>
      </c>
      <c r="Y51" s="81">
        <v>428014</v>
      </c>
      <c r="Z51" s="81">
        <v>1147179271.0000002</v>
      </c>
      <c r="AA51" s="81">
        <v>642908887</v>
      </c>
      <c r="AB51" s="81">
        <v>3267202208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2547</v>
      </c>
      <c r="B52" s="80">
        <v>44</v>
      </c>
      <c r="C52" s="80">
        <v>18</v>
      </c>
      <c r="D52" s="80">
        <v>44</v>
      </c>
      <c r="E52" s="80">
        <v>2022</v>
      </c>
      <c r="F52" s="80" t="s">
        <v>568</v>
      </c>
      <c r="G52" s="182" t="s">
        <v>2544</v>
      </c>
      <c r="H52" s="80" t="s">
        <v>2545</v>
      </c>
      <c r="I52" s="173"/>
      <c r="J52" s="83">
        <v>231220</v>
      </c>
      <c r="K52" s="81">
        <v>353140072</v>
      </c>
      <c r="L52" s="81">
        <v>147361</v>
      </c>
      <c r="M52" s="81">
        <v>223804254</v>
      </c>
      <c r="N52" s="81">
        <v>31500</v>
      </c>
      <c r="O52" s="81">
        <v>56370138</v>
      </c>
      <c r="P52" s="81">
        <v>411</v>
      </c>
      <c r="Q52" s="81">
        <v>2646308</v>
      </c>
      <c r="R52" s="81">
        <v>0</v>
      </c>
      <c r="S52" s="81">
        <v>0</v>
      </c>
      <c r="T52" s="81">
        <v>0</v>
      </c>
      <c r="U52" s="81">
        <v>0</v>
      </c>
      <c r="V52" s="81">
        <v>3</v>
      </c>
      <c r="W52" s="81">
        <v>0</v>
      </c>
      <c r="X52" s="81">
        <v>0</v>
      </c>
      <c r="Y52" s="81">
        <v>17660</v>
      </c>
      <c r="Z52" s="81">
        <v>635978431.99999988</v>
      </c>
      <c r="AA52" s="81">
        <v>637369077</v>
      </c>
      <c r="AB52" s="81">
        <v>3177553644</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2508</v>
      </c>
      <c r="B53" s="80">
        <v>45</v>
      </c>
      <c r="C53" s="80">
        <v>18</v>
      </c>
      <c r="D53" s="80">
        <v>45</v>
      </c>
      <c r="E53" s="80">
        <v>2022</v>
      </c>
      <c r="F53" s="80" t="s">
        <v>568</v>
      </c>
      <c r="G53" s="182" t="s">
        <v>2505</v>
      </c>
      <c r="H53" s="80" t="s">
        <v>2506</v>
      </c>
      <c r="I53" s="173"/>
      <c r="J53" s="83">
        <v>47523</v>
      </c>
      <c r="K53" s="81">
        <v>68733573</v>
      </c>
      <c r="L53" s="81">
        <v>92150</v>
      </c>
      <c r="M53" s="81">
        <v>132809266.00000001</v>
      </c>
      <c r="N53" s="81">
        <v>0</v>
      </c>
      <c r="O53" s="81">
        <v>0</v>
      </c>
      <c r="P53" s="81">
        <v>669</v>
      </c>
      <c r="Q53" s="81">
        <v>3370247</v>
      </c>
      <c r="R53" s="81">
        <v>0</v>
      </c>
      <c r="S53" s="81">
        <v>0</v>
      </c>
      <c r="T53" s="81">
        <v>0</v>
      </c>
      <c r="U53" s="81">
        <v>0</v>
      </c>
      <c r="V53" s="81">
        <v>0</v>
      </c>
      <c r="W53" s="81">
        <v>0</v>
      </c>
      <c r="X53" s="81">
        <v>0</v>
      </c>
      <c r="Y53" s="81">
        <v>0</v>
      </c>
      <c r="Z53" s="81">
        <v>204913086</v>
      </c>
      <c r="AA53" s="81">
        <v>73905287</v>
      </c>
      <c r="AB53" s="81">
        <v>473430855.99999994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2527</v>
      </c>
      <c r="B54" s="80">
        <v>46</v>
      </c>
      <c r="C54" s="80">
        <v>18</v>
      </c>
      <c r="D54" s="80">
        <v>46</v>
      </c>
      <c r="E54" s="80">
        <v>2022</v>
      </c>
      <c r="F54" s="80" t="s">
        <v>568</v>
      </c>
      <c r="G54" s="182" t="s">
        <v>2525</v>
      </c>
      <c r="H54" s="80" t="s">
        <v>2500</v>
      </c>
      <c r="I54" s="173"/>
      <c r="J54" s="83">
        <v>81614</v>
      </c>
      <c r="K54" s="81">
        <v>119223225</v>
      </c>
      <c r="L54" s="81">
        <v>198879</v>
      </c>
      <c r="M54" s="81">
        <v>289607782</v>
      </c>
      <c r="N54" s="81">
        <v>7300</v>
      </c>
      <c r="O54" s="81">
        <v>13188794</v>
      </c>
      <c r="P54" s="81">
        <v>354</v>
      </c>
      <c r="Q54" s="81">
        <v>1838866</v>
      </c>
      <c r="R54" s="81">
        <v>0</v>
      </c>
      <c r="S54" s="81">
        <v>0</v>
      </c>
      <c r="T54" s="81">
        <v>0</v>
      </c>
      <c r="U54" s="81">
        <v>0</v>
      </c>
      <c r="V54" s="81">
        <v>0</v>
      </c>
      <c r="W54" s="81">
        <v>0</v>
      </c>
      <c r="X54" s="81">
        <v>0</v>
      </c>
      <c r="Y54" s="81">
        <v>0</v>
      </c>
      <c r="Z54" s="81">
        <v>423858666.99999994</v>
      </c>
      <c r="AA54" s="81">
        <v>182797383</v>
      </c>
      <c r="AB54" s="81">
        <v>1038803468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1682</v>
      </c>
      <c r="B55" s="80">
        <v>47</v>
      </c>
      <c r="C55" s="80">
        <v>18</v>
      </c>
      <c r="D55" s="80">
        <v>47</v>
      </c>
      <c r="E55" s="80">
        <v>2022</v>
      </c>
      <c r="F55" s="80" t="s">
        <v>568</v>
      </c>
      <c r="G55" s="182" t="s">
        <v>1679</v>
      </c>
      <c r="H55" s="80" t="s">
        <v>1680</v>
      </c>
      <c r="I55" s="173"/>
      <c r="J55" s="83">
        <v>46312</v>
      </c>
      <c r="K55" s="81">
        <v>67099581</v>
      </c>
      <c r="L55" s="81">
        <v>183014</v>
      </c>
      <c r="M55" s="81">
        <v>263618026.99999997</v>
      </c>
      <c r="N55" s="81">
        <v>0</v>
      </c>
      <c r="O55" s="81">
        <v>0</v>
      </c>
      <c r="P55" s="81">
        <v>9881</v>
      </c>
      <c r="Q55" s="81">
        <v>59761039</v>
      </c>
      <c r="R55" s="81">
        <v>0</v>
      </c>
      <c r="S55" s="81">
        <v>0</v>
      </c>
      <c r="T55" s="81">
        <v>0</v>
      </c>
      <c r="U55" s="81">
        <v>0</v>
      </c>
      <c r="V55" s="81">
        <v>2</v>
      </c>
      <c r="W55" s="81">
        <v>0</v>
      </c>
      <c r="X55" s="81">
        <v>0</v>
      </c>
      <c r="Y55" s="81">
        <v>14717.000000000002</v>
      </c>
      <c r="Z55" s="81">
        <v>390493364</v>
      </c>
      <c r="AA55" s="81">
        <v>83090288</v>
      </c>
      <c r="AB55" s="81">
        <v>556466487</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1694</v>
      </c>
      <c r="B56" s="80">
        <v>48</v>
      </c>
      <c r="C56" s="80">
        <v>18</v>
      </c>
      <c r="D56" s="80">
        <v>48</v>
      </c>
      <c r="E56" s="80">
        <v>2022</v>
      </c>
      <c r="F56" s="80" t="s">
        <v>568</v>
      </c>
      <c r="G56" s="182" t="s">
        <v>1691</v>
      </c>
      <c r="H56" s="80" t="s">
        <v>1692</v>
      </c>
      <c r="I56" s="173"/>
      <c r="J56" s="83">
        <v>127144</v>
      </c>
      <c r="K56" s="81">
        <v>187902270</v>
      </c>
      <c r="L56" s="81">
        <v>194938</v>
      </c>
      <c r="M56" s="81">
        <v>286765721.00000006</v>
      </c>
      <c r="N56" s="81">
        <v>23800</v>
      </c>
      <c r="O56" s="81">
        <v>44683936</v>
      </c>
      <c r="P56" s="81">
        <v>6251</v>
      </c>
      <c r="Q56" s="81">
        <v>36981985</v>
      </c>
      <c r="R56" s="81">
        <v>0</v>
      </c>
      <c r="S56" s="81">
        <v>0</v>
      </c>
      <c r="T56" s="81">
        <v>0</v>
      </c>
      <c r="U56" s="81">
        <v>0</v>
      </c>
      <c r="V56" s="81">
        <v>0</v>
      </c>
      <c r="W56" s="81">
        <v>0</v>
      </c>
      <c r="X56" s="81">
        <v>0</v>
      </c>
      <c r="Y56" s="81">
        <v>0</v>
      </c>
      <c r="Z56" s="81">
        <v>556333912</v>
      </c>
      <c r="AA56" s="81">
        <v>315481093</v>
      </c>
      <c r="AB56" s="81">
        <v>1755721661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1678</v>
      </c>
      <c r="B57" s="80">
        <v>49</v>
      </c>
      <c r="C57" s="80">
        <v>18</v>
      </c>
      <c r="D57" s="80">
        <v>49</v>
      </c>
      <c r="E57" s="80">
        <v>2022</v>
      </c>
      <c r="F57" s="80" t="s">
        <v>568</v>
      </c>
      <c r="G57" s="182" t="s">
        <v>1675</v>
      </c>
      <c r="H57" s="80" t="s">
        <v>1676</v>
      </c>
      <c r="I57" s="173"/>
      <c r="J57" s="83">
        <v>60318</v>
      </c>
      <c r="K57" s="81">
        <v>90820587</v>
      </c>
      <c r="L57" s="81">
        <v>379656</v>
      </c>
      <c r="M57" s="81">
        <v>568171322</v>
      </c>
      <c r="N57" s="81">
        <v>15700</v>
      </c>
      <c r="O57" s="81">
        <v>38440737.999999993</v>
      </c>
      <c r="P57" s="81">
        <v>170</v>
      </c>
      <c r="Q57" s="81">
        <v>984407</v>
      </c>
      <c r="R57" s="81">
        <v>0</v>
      </c>
      <c r="S57" s="81">
        <v>0</v>
      </c>
      <c r="T57" s="81">
        <v>0</v>
      </c>
      <c r="U57" s="81">
        <v>0</v>
      </c>
      <c r="V57" s="81">
        <v>84</v>
      </c>
      <c r="W57" s="81">
        <v>0</v>
      </c>
      <c r="X57" s="81">
        <v>0</v>
      </c>
      <c r="Y57" s="81">
        <v>516069</v>
      </c>
      <c r="Z57" s="81">
        <v>698933123.00000012</v>
      </c>
      <c r="AA57" s="81">
        <v>41415562</v>
      </c>
      <c r="AB57" s="81">
        <v>490944666.00000006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1809</v>
      </c>
      <c r="B58" s="80">
        <v>50</v>
      </c>
      <c r="C58" s="80">
        <v>18</v>
      </c>
      <c r="D58" s="80">
        <v>50</v>
      </c>
      <c r="E58" s="80">
        <v>2022</v>
      </c>
      <c r="F58" s="80" t="s">
        <v>568</v>
      </c>
      <c r="G58" s="182" t="s">
        <v>1806</v>
      </c>
      <c r="H58" s="80" t="s">
        <v>1807</v>
      </c>
      <c r="I58" s="173"/>
      <c r="J58" s="83">
        <v>51469</v>
      </c>
      <c r="K58" s="81">
        <v>75167345</v>
      </c>
      <c r="L58" s="81">
        <v>118446</v>
      </c>
      <c r="M58" s="81">
        <v>172221713</v>
      </c>
      <c r="N58" s="81">
        <v>62900</v>
      </c>
      <c r="O58" s="81">
        <v>133024829.99999999</v>
      </c>
      <c r="P58" s="81">
        <v>545</v>
      </c>
      <c r="Q58" s="81">
        <v>3158810</v>
      </c>
      <c r="R58" s="81">
        <v>0</v>
      </c>
      <c r="S58" s="81">
        <v>0</v>
      </c>
      <c r="T58" s="81">
        <v>0</v>
      </c>
      <c r="U58" s="81">
        <v>0</v>
      </c>
      <c r="V58" s="81">
        <v>0</v>
      </c>
      <c r="W58" s="81">
        <v>0</v>
      </c>
      <c r="X58" s="81">
        <v>0</v>
      </c>
      <c r="Y58" s="81">
        <v>0</v>
      </c>
      <c r="Z58" s="81">
        <v>383572698</v>
      </c>
      <c r="AA58" s="81">
        <v>73776751</v>
      </c>
      <c r="AB58" s="81">
        <v>418527340</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2520</v>
      </c>
      <c r="B59" s="80">
        <v>51</v>
      </c>
      <c r="C59" s="80">
        <v>18</v>
      </c>
      <c r="D59" s="80">
        <v>51</v>
      </c>
      <c r="E59" s="80">
        <v>2022</v>
      </c>
      <c r="F59" s="80" t="s">
        <v>568</v>
      </c>
      <c r="G59" s="182" t="s">
        <v>2517</v>
      </c>
      <c r="H59" s="80" t="s">
        <v>2518</v>
      </c>
      <c r="I59" s="173"/>
      <c r="J59" s="83">
        <v>330233</v>
      </c>
      <c r="K59" s="81">
        <v>476531343</v>
      </c>
      <c r="L59" s="81">
        <v>273282</v>
      </c>
      <c r="M59" s="81">
        <v>393002004</v>
      </c>
      <c r="N59" s="81">
        <v>74200</v>
      </c>
      <c r="O59" s="81">
        <v>152517801.00000003</v>
      </c>
      <c r="P59" s="81">
        <v>1240</v>
      </c>
      <c r="Q59" s="81">
        <v>7321527</v>
      </c>
      <c r="R59" s="81">
        <v>0</v>
      </c>
      <c r="S59" s="81">
        <v>0</v>
      </c>
      <c r="T59" s="81">
        <v>0</v>
      </c>
      <c r="U59" s="81">
        <v>0</v>
      </c>
      <c r="V59" s="81">
        <v>0</v>
      </c>
      <c r="W59" s="81">
        <v>0</v>
      </c>
      <c r="X59" s="81">
        <v>0</v>
      </c>
      <c r="Y59" s="81">
        <v>2208.0000000000005</v>
      </c>
      <c r="Z59" s="81">
        <v>1029374883.0000001</v>
      </c>
      <c r="AA59" s="81">
        <v>820833756</v>
      </c>
      <c r="AB59" s="81">
        <v>3998303047.0000005</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1749</v>
      </c>
      <c r="B60" s="80">
        <v>52</v>
      </c>
      <c r="C60" s="80">
        <v>18</v>
      </c>
      <c r="D60" s="80">
        <v>52</v>
      </c>
      <c r="E60" s="80">
        <v>2022</v>
      </c>
      <c r="F60" s="80" t="s">
        <v>568</v>
      </c>
      <c r="G60" s="182" t="s">
        <v>1746</v>
      </c>
      <c r="H60" s="80" t="s">
        <v>1747</v>
      </c>
      <c r="I60" s="173"/>
      <c r="J60" s="83">
        <v>396170</v>
      </c>
      <c r="K60" s="81">
        <v>601566912</v>
      </c>
      <c r="L60" s="81">
        <v>802434</v>
      </c>
      <c r="M60" s="81">
        <v>1212715604.9999998</v>
      </c>
      <c r="N60" s="81">
        <v>5600</v>
      </c>
      <c r="O60" s="81">
        <v>10817993</v>
      </c>
      <c r="P60" s="81">
        <v>12282</v>
      </c>
      <c r="Q60" s="81">
        <v>80238380</v>
      </c>
      <c r="R60" s="81">
        <v>0</v>
      </c>
      <c r="S60" s="81">
        <v>0</v>
      </c>
      <c r="T60" s="81">
        <v>4573</v>
      </c>
      <c r="U60" s="81">
        <v>2072</v>
      </c>
      <c r="V60" s="81">
        <v>2603</v>
      </c>
      <c r="W60" s="81">
        <v>31627503</v>
      </c>
      <c r="X60" s="81">
        <v>12703541.999999998</v>
      </c>
      <c r="Y60" s="81">
        <v>15962822.000000002</v>
      </c>
      <c r="Z60" s="81">
        <v>1965632756.9999995</v>
      </c>
      <c r="AA60" s="81">
        <v>1058046764.9999999</v>
      </c>
      <c r="AB60" s="81">
        <v>5265769585</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1817</v>
      </c>
      <c r="B61" s="80">
        <v>53</v>
      </c>
      <c r="C61" s="80">
        <v>18</v>
      </c>
      <c r="D61" s="80">
        <v>53</v>
      </c>
      <c r="E61" s="80">
        <v>2022</v>
      </c>
      <c r="F61" s="80" t="s">
        <v>568</v>
      </c>
      <c r="G61" s="182" t="s">
        <v>1814</v>
      </c>
      <c r="H61" s="80" t="s">
        <v>1815</v>
      </c>
      <c r="I61" s="173"/>
      <c r="J61" s="83">
        <v>17721</v>
      </c>
      <c r="K61" s="81">
        <v>24246764</v>
      </c>
      <c r="L61" s="81">
        <v>15275</v>
      </c>
      <c r="M61" s="81">
        <v>20833503</v>
      </c>
      <c r="N61" s="81">
        <v>98300</v>
      </c>
      <c r="O61" s="81">
        <v>279968474</v>
      </c>
      <c r="P61" s="81">
        <v>970</v>
      </c>
      <c r="Q61" s="81">
        <v>5121281</v>
      </c>
      <c r="R61" s="81">
        <v>0</v>
      </c>
      <c r="S61" s="81">
        <v>0</v>
      </c>
      <c r="T61" s="81">
        <v>0</v>
      </c>
      <c r="U61" s="81">
        <v>0</v>
      </c>
      <c r="V61" s="81">
        <v>0</v>
      </c>
      <c r="W61" s="81">
        <v>0</v>
      </c>
      <c r="X61" s="81">
        <v>0</v>
      </c>
      <c r="Y61" s="81">
        <v>0</v>
      </c>
      <c r="Z61" s="81">
        <v>330170022</v>
      </c>
      <c r="AA61" s="81">
        <v>6817154</v>
      </c>
      <c r="AB61" s="81">
        <v>97523143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2524</v>
      </c>
      <c r="B62" s="80">
        <v>54</v>
      </c>
      <c r="C62" s="80">
        <v>18</v>
      </c>
      <c r="D62" s="80">
        <v>54</v>
      </c>
      <c r="E62" s="80">
        <v>2022</v>
      </c>
      <c r="F62" s="80" t="s">
        <v>568</v>
      </c>
      <c r="G62" s="182" t="s">
        <v>2521</v>
      </c>
      <c r="H62" s="80" t="s">
        <v>2522</v>
      </c>
      <c r="I62" s="173"/>
      <c r="J62" s="83">
        <v>199421</v>
      </c>
      <c r="K62" s="81">
        <v>304751692</v>
      </c>
      <c r="L62" s="81">
        <v>447236</v>
      </c>
      <c r="M62" s="81">
        <v>679728890</v>
      </c>
      <c r="N62" s="81">
        <v>0</v>
      </c>
      <c r="O62" s="81">
        <v>0</v>
      </c>
      <c r="P62" s="81">
        <v>5000</v>
      </c>
      <c r="Q62" s="81">
        <v>43920538</v>
      </c>
      <c r="R62" s="81">
        <v>0</v>
      </c>
      <c r="S62" s="81">
        <v>0</v>
      </c>
      <c r="T62" s="81">
        <v>0</v>
      </c>
      <c r="U62" s="81">
        <v>258</v>
      </c>
      <c r="V62" s="81">
        <v>451</v>
      </c>
      <c r="W62" s="81">
        <v>0</v>
      </c>
      <c r="X62" s="81">
        <v>1582301</v>
      </c>
      <c r="Y62" s="81">
        <v>2763570</v>
      </c>
      <c r="Z62" s="81">
        <v>1032746990.9999999</v>
      </c>
      <c r="AA62" s="81">
        <v>493321913.00000006</v>
      </c>
      <c r="AB62" s="81">
        <v>2580091483</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1686</v>
      </c>
      <c r="B63" s="80">
        <v>55</v>
      </c>
      <c r="C63" s="80">
        <v>18</v>
      </c>
      <c r="D63" s="80">
        <v>55</v>
      </c>
      <c r="E63" s="80">
        <v>2022</v>
      </c>
      <c r="F63" s="80" t="s">
        <v>568</v>
      </c>
      <c r="G63" s="182" t="s">
        <v>1683</v>
      </c>
      <c r="H63" s="80" t="s">
        <v>1684</v>
      </c>
      <c r="I63" s="173"/>
      <c r="J63" s="83">
        <v>51830</v>
      </c>
      <c r="K63" s="81">
        <v>75858823</v>
      </c>
      <c r="L63" s="81">
        <v>117611</v>
      </c>
      <c r="M63" s="81">
        <v>171341939.00000003</v>
      </c>
      <c r="N63" s="81">
        <v>0</v>
      </c>
      <c r="O63" s="81">
        <v>0</v>
      </c>
      <c r="P63" s="81">
        <v>513</v>
      </c>
      <c r="Q63" s="81">
        <v>2581147</v>
      </c>
      <c r="R63" s="81">
        <v>0</v>
      </c>
      <c r="S63" s="81">
        <v>0</v>
      </c>
      <c r="T63" s="81">
        <v>0</v>
      </c>
      <c r="U63" s="81">
        <v>0</v>
      </c>
      <c r="V63" s="81">
        <v>0</v>
      </c>
      <c r="W63" s="81">
        <v>0</v>
      </c>
      <c r="X63" s="81">
        <v>0</v>
      </c>
      <c r="Y63" s="81">
        <v>0</v>
      </c>
      <c r="Z63" s="81">
        <v>249781909</v>
      </c>
      <c r="AA63" s="81">
        <v>90657812</v>
      </c>
      <c r="AB63" s="81">
        <v>557684532</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1785</v>
      </c>
      <c r="B64" s="80">
        <v>56</v>
      </c>
      <c r="C64" s="80">
        <v>18</v>
      </c>
      <c r="D64" s="80">
        <v>56</v>
      </c>
      <c r="E64" s="80">
        <v>2022</v>
      </c>
      <c r="F64" s="80" t="s">
        <v>568</v>
      </c>
      <c r="G64" s="182" t="s">
        <v>1782</v>
      </c>
      <c r="H64" s="80" t="s">
        <v>1783</v>
      </c>
      <c r="I64" s="173"/>
      <c r="J64" s="83">
        <v>46311</v>
      </c>
      <c r="K64" s="81">
        <v>68509779.999999985</v>
      </c>
      <c r="L64" s="81">
        <v>156191</v>
      </c>
      <c r="M64" s="81">
        <v>230144760.00000003</v>
      </c>
      <c r="N64" s="81">
        <v>5700</v>
      </c>
      <c r="O64" s="81">
        <v>9953213</v>
      </c>
      <c r="P64" s="81">
        <v>139</v>
      </c>
      <c r="Q64" s="81">
        <v>701013</v>
      </c>
      <c r="R64" s="81">
        <v>0</v>
      </c>
      <c r="S64" s="81">
        <v>0</v>
      </c>
      <c r="T64" s="81">
        <v>0</v>
      </c>
      <c r="U64" s="81">
        <v>0</v>
      </c>
      <c r="V64" s="81">
        <v>0</v>
      </c>
      <c r="W64" s="81">
        <v>0</v>
      </c>
      <c r="X64" s="81">
        <v>0</v>
      </c>
      <c r="Y64" s="81">
        <v>0</v>
      </c>
      <c r="Z64" s="81">
        <v>309308766</v>
      </c>
      <c r="AA64" s="81">
        <v>99873550</v>
      </c>
      <c r="AB64" s="81">
        <v>446712113</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1753</v>
      </c>
      <c r="B65" s="80">
        <v>57</v>
      </c>
      <c r="C65" s="80">
        <v>18</v>
      </c>
      <c r="D65" s="80">
        <v>57</v>
      </c>
      <c r="E65" s="80">
        <v>2022</v>
      </c>
      <c r="F65" s="80" t="s">
        <v>568</v>
      </c>
      <c r="G65" s="182" t="s">
        <v>1750</v>
      </c>
      <c r="H65" s="80" t="s">
        <v>1751</v>
      </c>
      <c r="I65" s="173"/>
      <c r="J65" s="83">
        <v>269384</v>
      </c>
      <c r="K65" s="81">
        <v>379914999</v>
      </c>
      <c r="L65" s="81">
        <v>663822</v>
      </c>
      <c r="M65" s="81">
        <v>933729195</v>
      </c>
      <c r="N65" s="81">
        <v>34800</v>
      </c>
      <c r="O65" s="81">
        <v>76870055</v>
      </c>
      <c r="P65" s="81">
        <v>3977</v>
      </c>
      <c r="Q65" s="81">
        <v>23291895</v>
      </c>
      <c r="R65" s="81">
        <v>2885.1946800000001</v>
      </c>
      <c r="S65" s="81">
        <v>18557572.149580006</v>
      </c>
      <c r="T65" s="81">
        <v>0</v>
      </c>
      <c r="U65" s="81">
        <v>0</v>
      </c>
      <c r="V65" s="81">
        <v>106</v>
      </c>
      <c r="W65" s="81">
        <v>0</v>
      </c>
      <c r="X65" s="81">
        <v>0</v>
      </c>
      <c r="Y65" s="81">
        <v>651218</v>
      </c>
      <c r="Z65" s="81">
        <v>1433014934.14958</v>
      </c>
      <c r="AA65" s="81">
        <v>724082848</v>
      </c>
      <c r="AB65" s="81">
        <v>3450503617.9999995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1669</v>
      </c>
      <c r="B66" s="80">
        <v>58</v>
      </c>
      <c r="C66" s="80">
        <v>18</v>
      </c>
      <c r="D66" s="80">
        <v>58</v>
      </c>
      <c r="E66" s="80">
        <v>2022</v>
      </c>
      <c r="F66" s="80" t="s">
        <v>568</v>
      </c>
      <c r="G66" s="182" t="s">
        <v>1666</v>
      </c>
      <c r="H66" s="80" t="s">
        <v>1667</v>
      </c>
      <c r="I66" s="173"/>
      <c r="J66" s="83">
        <v>1700659</v>
      </c>
      <c r="K66" s="81">
        <v>2410435754</v>
      </c>
      <c r="L66" s="81">
        <v>1404373</v>
      </c>
      <c r="M66" s="81">
        <v>1984289229</v>
      </c>
      <c r="N66" s="81">
        <v>96900</v>
      </c>
      <c r="O66" s="81">
        <v>188102259</v>
      </c>
      <c r="P66" s="81">
        <v>32708</v>
      </c>
      <c r="Q66" s="81">
        <v>178369080</v>
      </c>
      <c r="R66" s="81">
        <v>0</v>
      </c>
      <c r="S66" s="81">
        <v>0</v>
      </c>
      <c r="T66" s="81">
        <v>0</v>
      </c>
      <c r="U66" s="81">
        <v>0</v>
      </c>
      <c r="V66" s="81">
        <v>2162</v>
      </c>
      <c r="W66" s="81">
        <v>0</v>
      </c>
      <c r="X66" s="81">
        <v>0</v>
      </c>
      <c r="Y66" s="81">
        <v>13259592.000000002</v>
      </c>
      <c r="Z66" s="81">
        <v>4774455914.000001</v>
      </c>
      <c r="AA66" s="81">
        <v>4090671282.0000005</v>
      </c>
      <c r="AB66" s="81">
        <v>20129215707</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2512</v>
      </c>
      <c r="B67" s="80">
        <v>59</v>
      </c>
      <c r="C67" s="80">
        <v>18</v>
      </c>
      <c r="D67" s="80">
        <v>59</v>
      </c>
      <c r="E67" s="80">
        <v>2022</v>
      </c>
      <c r="F67" s="80" t="s">
        <v>568</v>
      </c>
      <c r="G67" s="182" t="s">
        <v>2509</v>
      </c>
      <c r="H67" s="80" t="s">
        <v>2510</v>
      </c>
      <c r="I67" s="173"/>
      <c r="J67" s="83">
        <v>55113</v>
      </c>
      <c r="K67" s="81">
        <v>82426261</v>
      </c>
      <c r="L67" s="81">
        <v>209065</v>
      </c>
      <c r="M67" s="81">
        <v>310564438</v>
      </c>
      <c r="N67" s="81">
        <v>110400</v>
      </c>
      <c r="O67" s="81">
        <v>237825437</v>
      </c>
      <c r="P67" s="81">
        <v>8942</v>
      </c>
      <c r="Q67" s="81">
        <v>51751029</v>
      </c>
      <c r="R67" s="81">
        <v>0</v>
      </c>
      <c r="S67" s="81">
        <v>0</v>
      </c>
      <c r="T67" s="81">
        <v>0</v>
      </c>
      <c r="U67" s="81">
        <v>0</v>
      </c>
      <c r="V67" s="81">
        <v>64</v>
      </c>
      <c r="W67" s="81">
        <v>0</v>
      </c>
      <c r="X67" s="81">
        <v>0</v>
      </c>
      <c r="Y67" s="81">
        <v>393429</v>
      </c>
      <c r="Z67" s="81">
        <v>682960594</v>
      </c>
      <c r="AA67" s="81">
        <v>26365482</v>
      </c>
      <c r="AB67" s="81">
        <v>375209221</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1773</v>
      </c>
      <c r="B68" s="80">
        <v>60</v>
      </c>
      <c r="C68" s="80">
        <v>18</v>
      </c>
      <c r="D68" s="80">
        <v>60</v>
      </c>
      <c r="E68" s="80">
        <v>2022</v>
      </c>
      <c r="F68" s="80" t="s">
        <v>568</v>
      </c>
      <c r="G68" s="182" t="s">
        <v>1770</v>
      </c>
      <c r="H68" s="80" t="s">
        <v>1771</v>
      </c>
      <c r="I68" s="173"/>
      <c r="J68" s="83">
        <v>42491</v>
      </c>
      <c r="K68" s="81">
        <v>56070397</v>
      </c>
      <c r="L68" s="81">
        <v>51884</v>
      </c>
      <c r="M68" s="81">
        <v>68343584</v>
      </c>
      <c r="N68" s="81">
        <v>28900</v>
      </c>
      <c r="O68" s="81">
        <v>53728029</v>
      </c>
      <c r="P68" s="81">
        <v>11789</v>
      </c>
      <c r="Q68" s="81">
        <v>81400710</v>
      </c>
      <c r="R68" s="81">
        <v>0</v>
      </c>
      <c r="S68" s="81">
        <v>0</v>
      </c>
      <c r="T68" s="81">
        <v>0</v>
      </c>
      <c r="U68" s="81">
        <v>0</v>
      </c>
      <c r="V68" s="81">
        <v>0</v>
      </c>
      <c r="W68" s="81">
        <v>0</v>
      </c>
      <c r="X68" s="81">
        <v>0</v>
      </c>
      <c r="Y68" s="81">
        <v>0</v>
      </c>
      <c r="Z68" s="81">
        <v>259542720.00000003</v>
      </c>
      <c r="AA68" s="81">
        <v>17653904</v>
      </c>
      <c r="AB68" s="81">
        <v>259453508</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1891</v>
      </c>
      <c r="B69" s="80">
        <v>61</v>
      </c>
      <c r="C69" s="80">
        <v>18</v>
      </c>
      <c r="D69" s="80">
        <v>61</v>
      </c>
      <c r="E69" s="80">
        <v>2022</v>
      </c>
      <c r="F69" s="80" t="s">
        <v>568</v>
      </c>
      <c r="G69" s="182" t="s">
        <v>1872</v>
      </c>
      <c r="H69" s="80" t="s">
        <v>1873</v>
      </c>
      <c r="I69" s="173"/>
      <c r="J69" s="83">
        <v>13811</v>
      </c>
      <c r="K69" s="81">
        <v>17896865</v>
      </c>
      <c r="L69" s="81">
        <v>20502</v>
      </c>
      <c r="M69" s="81">
        <v>26490422</v>
      </c>
      <c r="N69" s="81">
        <v>127800</v>
      </c>
      <c r="O69" s="81">
        <v>301162862</v>
      </c>
      <c r="P69" s="81">
        <v>7046</v>
      </c>
      <c r="Q69" s="81">
        <v>43359898</v>
      </c>
      <c r="R69" s="81">
        <v>0</v>
      </c>
      <c r="S69" s="81">
        <v>0</v>
      </c>
      <c r="T69" s="81">
        <v>0</v>
      </c>
      <c r="U69" s="81">
        <v>0</v>
      </c>
      <c r="V69" s="81">
        <v>0</v>
      </c>
      <c r="W69" s="81">
        <v>0</v>
      </c>
      <c r="X69" s="81">
        <v>0</v>
      </c>
      <c r="Y69" s="81">
        <v>0</v>
      </c>
      <c r="Z69" s="81">
        <v>388910047</v>
      </c>
      <c r="AA69" s="81">
        <v>4241083</v>
      </c>
      <c r="AB69" s="81">
        <v>62578434.000000007</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1761</v>
      </c>
      <c r="B70" s="80">
        <v>62</v>
      </c>
      <c r="C70" s="80">
        <v>18</v>
      </c>
      <c r="D70" s="80">
        <v>62</v>
      </c>
      <c r="E70" s="80">
        <v>2022</v>
      </c>
      <c r="F70" s="80" t="s">
        <v>568</v>
      </c>
      <c r="G70" s="182" t="s">
        <v>1758</v>
      </c>
      <c r="H70" s="80" t="s">
        <v>1759</v>
      </c>
      <c r="I70" s="173"/>
      <c r="J70" s="83">
        <v>17156</v>
      </c>
      <c r="K70" s="81">
        <v>21732327</v>
      </c>
      <c r="L70" s="81">
        <v>58141</v>
      </c>
      <c r="M70" s="81">
        <v>73631985</v>
      </c>
      <c r="N70" s="81">
        <v>1800</v>
      </c>
      <c r="O70" s="81">
        <v>3544667</v>
      </c>
      <c r="P70" s="81">
        <v>2111</v>
      </c>
      <c r="Q70" s="81">
        <v>12303364</v>
      </c>
      <c r="R70" s="81">
        <v>0</v>
      </c>
      <c r="S70" s="81">
        <v>0</v>
      </c>
      <c r="T70" s="81">
        <v>125134</v>
      </c>
      <c r="U70" s="81">
        <v>16450</v>
      </c>
      <c r="V70" s="81">
        <v>1010</v>
      </c>
      <c r="W70" s="81">
        <v>874425093</v>
      </c>
      <c r="X70" s="81">
        <v>100871400</v>
      </c>
      <c r="Y70" s="81">
        <v>6196018.0000000009</v>
      </c>
      <c r="Z70" s="81">
        <v>1092704854</v>
      </c>
      <c r="AA70" s="81">
        <v>30643063.999999996</v>
      </c>
      <c r="AB70" s="81">
        <v>268020219.99999997</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2495</v>
      </c>
      <c r="B71" s="80">
        <v>63</v>
      </c>
      <c r="C71" s="80">
        <v>18</v>
      </c>
      <c r="D71" s="80">
        <v>63</v>
      </c>
      <c r="E71" s="80">
        <v>2022</v>
      </c>
      <c r="F71" s="80" t="s">
        <v>568</v>
      </c>
      <c r="G71" s="182" t="s">
        <v>2492</v>
      </c>
      <c r="H71" s="80" t="s">
        <v>2493</v>
      </c>
      <c r="I71" s="173"/>
      <c r="J71" s="83">
        <v>82124</v>
      </c>
      <c r="K71" s="81">
        <v>105190973</v>
      </c>
      <c r="L71" s="81">
        <v>216941</v>
      </c>
      <c r="M71" s="81">
        <v>277539531</v>
      </c>
      <c r="N71" s="81">
        <v>43900</v>
      </c>
      <c r="O71" s="81">
        <v>91049876</v>
      </c>
      <c r="P71" s="81">
        <v>4670</v>
      </c>
      <c r="Q71" s="81">
        <v>24982098.999999996</v>
      </c>
      <c r="R71" s="81">
        <v>0</v>
      </c>
      <c r="S71" s="81">
        <v>0</v>
      </c>
      <c r="T71" s="81">
        <v>0</v>
      </c>
      <c r="U71" s="81">
        <v>0</v>
      </c>
      <c r="V71" s="81">
        <v>59</v>
      </c>
      <c r="W71" s="81">
        <v>0</v>
      </c>
      <c r="X71" s="81">
        <v>0</v>
      </c>
      <c r="Y71" s="81">
        <v>360071.00000000006</v>
      </c>
      <c r="Z71" s="81">
        <v>499122550</v>
      </c>
      <c r="AA71" s="81">
        <v>182502537</v>
      </c>
      <c r="AB71" s="81">
        <v>806577485</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1729</v>
      </c>
      <c r="B72" s="80">
        <v>64</v>
      </c>
      <c r="C72" s="80">
        <v>18</v>
      </c>
      <c r="D72" s="80">
        <v>64</v>
      </c>
      <c r="E72" s="80">
        <v>2022</v>
      </c>
      <c r="F72" s="80" t="s">
        <v>568</v>
      </c>
      <c r="G72" s="182" t="s">
        <v>1726</v>
      </c>
      <c r="H72" s="80" t="s">
        <v>1727</v>
      </c>
      <c r="I72" s="173"/>
      <c r="J72" s="83">
        <v>59179</v>
      </c>
      <c r="K72" s="81">
        <v>90988649.000000015</v>
      </c>
      <c r="L72" s="81">
        <v>381948</v>
      </c>
      <c r="M72" s="81">
        <v>583965633.99999988</v>
      </c>
      <c r="N72" s="81">
        <v>0</v>
      </c>
      <c r="O72" s="81">
        <v>0</v>
      </c>
      <c r="P72" s="81">
        <v>767</v>
      </c>
      <c r="Q72" s="81">
        <v>4787946</v>
      </c>
      <c r="R72" s="81">
        <v>0</v>
      </c>
      <c r="S72" s="81">
        <v>0</v>
      </c>
      <c r="T72" s="81">
        <v>0</v>
      </c>
      <c r="U72" s="81">
        <v>0</v>
      </c>
      <c r="V72" s="81">
        <v>66</v>
      </c>
      <c r="W72" s="81">
        <v>0</v>
      </c>
      <c r="X72" s="81">
        <v>0</v>
      </c>
      <c r="Y72" s="81">
        <v>404221</v>
      </c>
      <c r="Z72" s="81">
        <v>680146450</v>
      </c>
      <c r="AA72" s="81">
        <v>128414454</v>
      </c>
      <c r="AB72" s="81">
        <v>846249409</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2303</v>
      </c>
      <c r="B73" s="80">
        <v>65</v>
      </c>
      <c r="C73" s="80">
        <v>18</v>
      </c>
      <c r="D73" s="80">
        <v>65</v>
      </c>
      <c r="E73" s="80">
        <v>2022</v>
      </c>
      <c r="F73" s="80" t="s">
        <v>568</v>
      </c>
      <c r="G73" s="182" t="s">
        <v>2284</v>
      </c>
      <c r="H73" s="80" t="s">
        <v>2285</v>
      </c>
      <c r="I73" s="173"/>
      <c r="J73" s="83">
        <v>5940</v>
      </c>
      <c r="K73" s="81">
        <v>7826891</v>
      </c>
      <c r="L73" s="81">
        <v>7085</v>
      </c>
      <c r="M73" s="81">
        <v>9304508</v>
      </c>
      <c r="N73" s="81">
        <v>61900</v>
      </c>
      <c r="O73" s="81">
        <v>156842812</v>
      </c>
      <c r="P73" s="81">
        <v>1617</v>
      </c>
      <c r="Q73" s="81">
        <v>9952687</v>
      </c>
      <c r="R73" s="81">
        <v>0</v>
      </c>
      <c r="S73" s="81">
        <v>0</v>
      </c>
      <c r="T73" s="81">
        <v>0</v>
      </c>
      <c r="U73" s="81">
        <v>0</v>
      </c>
      <c r="V73" s="81">
        <v>0</v>
      </c>
      <c r="W73" s="81">
        <v>0</v>
      </c>
      <c r="X73" s="81">
        <v>0</v>
      </c>
      <c r="Y73" s="81">
        <v>0</v>
      </c>
      <c r="Z73" s="81">
        <v>183926898.00000003</v>
      </c>
      <c r="AA73" s="81">
        <v>2136978</v>
      </c>
      <c r="AB73" s="81">
        <v>30850788</v>
      </c>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1781</v>
      </c>
      <c r="B74" s="80">
        <v>66</v>
      </c>
      <c r="C74" s="80">
        <v>18</v>
      </c>
      <c r="D74" s="80">
        <v>66</v>
      </c>
      <c r="E74" s="80">
        <v>2022</v>
      </c>
      <c r="F74" s="80" t="s">
        <v>568</v>
      </c>
      <c r="G74" s="182" t="s">
        <v>1778</v>
      </c>
      <c r="H74" s="80" t="s">
        <v>1779</v>
      </c>
      <c r="I74" s="173"/>
      <c r="J74" s="83">
        <v>124305</v>
      </c>
      <c r="K74" s="81">
        <v>190710516.99999997</v>
      </c>
      <c r="L74" s="81">
        <v>458111</v>
      </c>
      <c r="M74" s="81">
        <v>698934134</v>
      </c>
      <c r="N74" s="81">
        <v>400</v>
      </c>
      <c r="O74" s="81">
        <v>819010.99999999988</v>
      </c>
      <c r="P74" s="81">
        <v>7964</v>
      </c>
      <c r="Q74" s="81">
        <v>49340436.000000007</v>
      </c>
      <c r="R74" s="81">
        <v>0</v>
      </c>
      <c r="S74" s="81">
        <v>0</v>
      </c>
      <c r="T74" s="81">
        <v>0</v>
      </c>
      <c r="U74" s="81">
        <v>0</v>
      </c>
      <c r="V74" s="81">
        <v>165</v>
      </c>
      <c r="W74" s="81">
        <v>0</v>
      </c>
      <c r="X74" s="81">
        <v>0</v>
      </c>
      <c r="Y74" s="81">
        <v>1013496.9999999999</v>
      </c>
      <c r="Z74" s="81">
        <v>940817595</v>
      </c>
      <c r="AA74" s="81">
        <v>324497489</v>
      </c>
      <c r="AB74" s="81">
        <v>1675117948.9999998</v>
      </c>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2531</v>
      </c>
      <c r="B75" s="80">
        <v>67</v>
      </c>
      <c r="C75" s="80">
        <v>18</v>
      </c>
      <c r="D75" s="80">
        <v>67</v>
      </c>
      <c r="E75" s="80">
        <v>2022</v>
      </c>
      <c r="F75" s="80" t="s">
        <v>568</v>
      </c>
      <c r="G75" s="182" t="s">
        <v>2528</v>
      </c>
      <c r="H75" s="80" t="s">
        <v>2529</v>
      </c>
      <c r="I75" s="173"/>
      <c r="J75" s="83">
        <v>91995</v>
      </c>
      <c r="K75" s="81">
        <v>135582983</v>
      </c>
      <c r="L75" s="81">
        <v>205708</v>
      </c>
      <c r="M75" s="81">
        <v>302166761</v>
      </c>
      <c r="N75" s="81">
        <v>4500</v>
      </c>
      <c r="O75" s="81">
        <v>8581248</v>
      </c>
      <c r="P75" s="81">
        <v>1131</v>
      </c>
      <c r="Q75" s="81">
        <v>5842082</v>
      </c>
      <c r="R75" s="81">
        <v>0</v>
      </c>
      <c r="S75" s="81">
        <v>0</v>
      </c>
      <c r="T75" s="81">
        <v>0</v>
      </c>
      <c r="U75" s="81">
        <v>0</v>
      </c>
      <c r="V75" s="81">
        <v>0</v>
      </c>
      <c r="W75" s="81">
        <v>0</v>
      </c>
      <c r="X75" s="81">
        <v>0</v>
      </c>
      <c r="Y75" s="81">
        <v>0</v>
      </c>
      <c r="Z75" s="81">
        <v>452173074</v>
      </c>
      <c r="AA75" s="81">
        <v>192364013</v>
      </c>
      <c r="AB75" s="81">
        <v>1069804237</v>
      </c>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1706</v>
      </c>
      <c r="B76" s="80">
        <v>68</v>
      </c>
      <c r="C76" s="80">
        <v>18</v>
      </c>
      <c r="D76" s="80">
        <v>68</v>
      </c>
      <c r="E76" s="80">
        <v>2022</v>
      </c>
      <c r="F76" s="80" t="s">
        <v>568</v>
      </c>
      <c r="G76" s="182" t="s">
        <v>1703</v>
      </c>
      <c r="H76" s="80" t="s">
        <v>1704</v>
      </c>
      <c r="I76" s="173"/>
      <c r="J76" s="83">
        <v>61133</v>
      </c>
      <c r="K76" s="81">
        <v>84715772</v>
      </c>
      <c r="L76" s="81">
        <v>345268</v>
      </c>
      <c r="M76" s="81">
        <v>477077262.99999994</v>
      </c>
      <c r="N76" s="81">
        <v>0</v>
      </c>
      <c r="O76" s="81">
        <v>0</v>
      </c>
      <c r="P76" s="81">
        <v>4289</v>
      </c>
      <c r="Q76" s="81">
        <v>21666649</v>
      </c>
      <c r="R76" s="81">
        <v>0</v>
      </c>
      <c r="S76" s="81">
        <v>0</v>
      </c>
      <c r="T76" s="81">
        <v>0</v>
      </c>
      <c r="U76" s="81">
        <v>0</v>
      </c>
      <c r="V76" s="81">
        <v>0</v>
      </c>
      <c r="W76" s="81">
        <v>0</v>
      </c>
      <c r="X76" s="81">
        <v>0</v>
      </c>
      <c r="Y76" s="81">
        <v>0</v>
      </c>
      <c r="Z76" s="81">
        <v>583459683.99999988</v>
      </c>
      <c r="AA76" s="81">
        <v>142540450</v>
      </c>
      <c r="AB76" s="81">
        <v>775528547</v>
      </c>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1640</v>
      </c>
      <c r="B77" s="80">
        <v>69</v>
      </c>
      <c r="C77" s="80">
        <v>18</v>
      </c>
      <c r="D77" s="80">
        <v>69</v>
      </c>
      <c r="E77" s="80">
        <v>2022</v>
      </c>
      <c r="F77" s="80" t="s">
        <v>568</v>
      </c>
      <c r="G77" s="182" t="s">
        <v>1637</v>
      </c>
      <c r="H77" s="80" t="s">
        <v>1638</v>
      </c>
      <c r="I77" s="173"/>
      <c r="J77" s="83">
        <v>1082933</v>
      </c>
      <c r="K77" s="81">
        <v>1602330410</v>
      </c>
      <c r="L77" s="81">
        <v>2131477</v>
      </c>
      <c r="M77" s="81">
        <v>3138537327</v>
      </c>
      <c r="N77" s="81">
        <v>14100</v>
      </c>
      <c r="O77" s="81">
        <v>27961835.999999996</v>
      </c>
      <c r="P77" s="81">
        <v>70467</v>
      </c>
      <c r="Q77" s="81">
        <v>406788478</v>
      </c>
      <c r="R77" s="81">
        <v>201.57521</v>
      </c>
      <c r="S77" s="81">
        <v>1034601.0443599999</v>
      </c>
      <c r="T77" s="81">
        <v>3025</v>
      </c>
      <c r="U77" s="81">
        <v>1242</v>
      </c>
      <c r="V77" s="81">
        <v>494</v>
      </c>
      <c r="W77" s="81">
        <v>20385483</v>
      </c>
      <c r="X77" s="81">
        <v>7614227</v>
      </c>
      <c r="Y77" s="81">
        <v>3030680</v>
      </c>
      <c r="Z77" s="81">
        <v>5207683042.0443611</v>
      </c>
      <c r="AA77" s="81">
        <v>2708113105</v>
      </c>
      <c r="AB77" s="81">
        <v>13540824443</v>
      </c>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1821</v>
      </c>
      <c r="B78" s="80">
        <v>70</v>
      </c>
      <c r="C78" s="80">
        <v>18</v>
      </c>
      <c r="D78" s="80">
        <v>70</v>
      </c>
      <c r="E78" s="80">
        <v>2022</v>
      </c>
      <c r="F78" s="80" t="s">
        <v>568</v>
      </c>
      <c r="G78" s="182" t="s">
        <v>1818</v>
      </c>
      <c r="H78" s="80" t="s">
        <v>1819</v>
      </c>
      <c r="I78" s="173"/>
      <c r="J78" s="83">
        <v>11891</v>
      </c>
      <c r="K78" s="81">
        <v>17554712</v>
      </c>
      <c r="L78" s="81">
        <v>64279</v>
      </c>
      <c r="M78" s="81">
        <v>94336325</v>
      </c>
      <c r="N78" s="81">
        <v>200</v>
      </c>
      <c r="O78" s="81">
        <v>323591</v>
      </c>
      <c r="P78" s="81">
        <v>1324</v>
      </c>
      <c r="Q78" s="81">
        <v>8418313</v>
      </c>
      <c r="R78" s="81">
        <v>0</v>
      </c>
      <c r="S78" s="81">
        <v>0</v>
      </c>
      <c r="T78" s="81">
        <v>0</v>
      </c>
      <c r="U78" s="81">
        <v>0</v>
      </c>
      <c r="V78" s="81">
        <v>0</v>
      </c>
      <c r="W78" s="81">
        <v>0</v>
      </c>
      <c r="X78" s="81">
        <v>0</v>
      </c>
      <c r="Y78" s="81">
        <v>0</v>
      </c>
      <c r="Z78" s="81">
        <v>120632940.99999999</v>
      </c>
      <c r="AA78" s="81">
        <v>4685904</v>
      </c>
      <c r="AB78" s="81">
        <v>61364763</v>
      </c>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1741</v>
      </c>
      <c r="B79" s="80">
        <v>71</v>
      </c>
      <c r="C79" s="80">
        <v>18</v>
      </c>
      <c r="D79" s="80">
        <v>71</v>
      </c>
      <c r="E79" s="80">
        <v>2022</v>
      </c>
      <c r="F79" s="80" t="s">
        <v>568</v>
      </c>
      <c r="G79" s="182" t="s">
        <v>1738</v>
      </c>
      <c r="H79" s="80" t="s">
        <v>1739</v>
      </c>
      <c r="I79" s="173"/>
      <c r="J79" s="83">
        <v>54427</v>
      </c>
      <c r="K79" s="81">
        <v>75383907.999999985</v>
      </c>
      <c r="L79" s="81">
        <v>780761</v>
      </c>
      <c r="M79" s="81">
        <v>1076479351</v>
      </c>
      <c r="N79" s="81">
        <v>0</v>
      </c>
      <c r="O79" s="81">
        <v>0</v>
      </c>
      <c r="P79" s="81">
        <v>5978</v>
      </c>
      <c r="Q79" s="81">
        <v>38016973</v>
      </c>
      <c r="R79" s="81">
        <v>0</v>
      </c>
      <c r="S79" s="81">
        <v>0</v>
      </c>
      <c r="T79" s="81">
        <v>0</v>
      </c>
      <c r="U79" s="81">
        <v>0</v>
      </c>
      <c r="V79" s="81">
        <v>1675</v>
      </c>
      <c r="W79" s="81">
        <v>0</v>
      </c>
      <c r="X79" s="81">
        <v>0</v>
      </c>
      <c r="Y79" s="81">
        <v>10272326</v>
      </c>
      <c r="Z79" s="81">
        <v>1200152558</v>
      </c>
      <c r="AA79" s="81">
        <v>11634194</v>
      </c>
      <c r="AB79" s="81">
        <v>203638568</v>
      </c>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2539</v>
      </c>
      <c r="B80" s="80">
        <v>72</v>
      </c>
      <c r="C80" s="80">
        <v>18</v>
      </c>
      <c r="D80" s="80">
        <v>72</v>
      </c>
      <c r="E80" s="80">
        <v>2022</v>
      </c>
      <c r="F80" s="80" t="s">
        <v>568</v>
      </c>
      <c r="G80" s="182" t="s">
        <v>2536</v>
      </c>
      <c r="H80" s="80" t="s">
        <v>2537</v>
      </c>
      <c r="I80" s="173"/>
      <c r="J80" s="83">
        <v>84603</v>
      </c>
      <c r="K80" s="81">
        <v>124989126</v>
      </c>
      <c r="L80" s="81">
        <v>275705</v>
      </c>
      <c r="M80" s="81">
        <v>405913038.99999994</v>
      </c>
      <c r="N80" s="81">
        <v>200</v>
      </c>
      <c r="O80" s="81">
        <v>330737</v>
      </c>
      <c r="P80" s="81">
        <v>2100</v>
      </c>
      <c r="Q80" s="81">
        <v>12521759</v>
      </c>
      <c r="R80" s="81">
        <v>0</v>
      </c>
      <c r="S80" s="81">
        <v>0</v>
      </c>
      <c r="T80" s="81">
        <v>0</v>
      </c>
      <c r="U80" s="81">
        <v>0</v>
      </c>
      <c r="V80" s="81">
        <v>0</v>
      </c>
      <c r="W80" s="81">
        <v>0</v>
      </c>
      <c r="X80" s="81">
        <v>0</v>
      </c>
      <c r="Y80" s="81">
        <v>0</v>
      </c>
      <c r="Z80" s="81">
        <v>543754661</v>
      </c>
      <c r="AA80" s="81">
        <v>223681918.99999997</v>
      </c>
      <c r="AB80" s="81">
        <v>1379640158</v>
      </c>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1737</v>
      </c>
      <c r="B81" s="80">
        <v>73</v>
      </c>
      <c r="C81" s="80">
        <v>18</v>
      </c>
      <c r="D81" s="80">
        <v>73</v>
      </c>
      <c r="E81" s="80">
        <v>2022</v>
      </c>
      <c r="F81" s="80" t="s">
        <v>568</v>
      </c>
      <c r="G81" s="182" t="s">
        <v>1734</v>
      </c>
      <c r="H81" s="80" t="s">
        <v>1735</v>
      </c>
      <c r="I81" s="173"/>
      <c r="J81" s="83">
        <v>149491</v>
      </c>
      <c r="K81" s="81">
        <v>221131410.00000003</v>
      </c>
      <c r="L81" s="81">
        <v>378603</v>
      </c>
      <c r="M81" s="81">
        <v>557944598</v>
      </c>
      <c r="N81" s="81">
        <v>400</v>
      </c>
      <c r="O81" s="81">
        <v>711850</v>
      </c>
      <c r="P81" s="81">
        <v>4000</v>
      </c>
      <c r="Q81" s="81">
        <v>24949133.000000004</v>
      </c>
      <c r="R81" s="81">
        <v>1.5540700000000001</v>
      </c>
      <c r="S81" s="81">
        <v>9771.7067100000004</v>
      </c>
      <c r="T81" s="81">
        <v>0</v>
      </c>
      <c r="U81" s="81">
        <v>0</v>
      </c>
      <c r="V81" s="81">
        <v>0</v>
      </c>
      <c r="W81" s="81">
        <v>0</v>
      </c>
      <c r="X81" s="81">
        <v>0</v>
      </c>
      <c r="Y81" s="81">
        <v>0</v>
      </c>
      <c r="Z81" s="81">
        <v>804746762.70670998</v>
      </c>
      <c r="AA81" s="81">
        <v>400420448</v>
      </c>
      <c r="AB81" s="81">
        <v>2150257084</v>
      </c>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2491</v>
      </c>
      <c r="B82" s="80">
        <v>74</v>
      </c>
      <c r="C82" s="80">
        <v>18</v>
      </c>
      <c r="D82" s="80">
        <v>74</v>
      </c>
      <c r="E82" s="80">
        <v>2022</v>
      </c>
      <c r="F82" s="80" t="s">
        <v>568</v>
      </c>
      <c r="G82" s="182" t="s">
        <v>2488</v>
      </c>
      <c r="H82" s="80" t="s">
        <v>2489</v>
      </c>
      <c r="I82" s="173"/>
      <c r="J82" s="83">
        <v>55707</v>
      </c>
      <c r="K82" s="81">
        <v>81041618</v>
      </c>
      <c r="L82" s="81">
        <v>142847</v>
      </c>
      <c r="M82" s="81">
        <v>207092318.99999997</v>
      </c>
      <c r="N82" s="81">
        <v>2000</v>
      </c>
      <c r="O82" s="81">
        <v>3293082</v>
      </c>
      <c r="P82" s="81">
        <v>8667</v>
      </c>
      <c r="Q82" s="81">
        <v>51683252</v>
      </c>
      <c r="R82" s="81">
        <v>0</v>
      </c>
      <c r="S82" s="81">
        <v>0</v>
      </c>
      <c r="T82" s="81">
        <v>0</v>
      </c>
      <c r="U82" s="81">
        <v>0</v>
      </c>
      <c r="V82" s="81">
        <v>0</v>
      </c>
      <c r="W82" s="81">
        <v>0</v>
      </c>
      <c r="X82" s="81">
        <v>0</v>
      </c>
      <c r="Y82" s="81">
        <v>0</v>
      </c>
      <c r="Z82" s="81">
        <v>343110270.99999994</v>
      </c>
      <c r="AA82" s="81">
        <v>127638188.99999999</v>
      </c>
      <c r="AB82" s="81">
        <v>869101568</v>
      </c>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2535</v>
      </c>
      <c r="B83" s="80">
        <v>75</v>
      </c>
      <c r="C83" s="80">
        <v>18</v>
      </c>
      <c r="D83" s="80">
        <v>75</v>
      </c>
      <c r="E83" s="80">
        <v>2022</v>
      </c>
      <c r="F83" s="80" t="s">
        <v>568</v>
      </c>
      <c r="G83" s="182" t="s">
        <v>2532</v>
      </c>
      <c r="H83" s="80" t="s">
        <v>2533</v>
      </c>
      <c r="I83" s="173"/>
      <c r="J83" s="83">
        <v>88203</v>
      </c>
      <c r="K83" s="81">
        <v>132784548</v>
      </c>
      <c r="L83" s="81">
        <v>233932</v>
      </c>
      <c r="M83" s="81">
        <v>349777564.00000006</v>
      </c>
      <c r="N83" s="81">
        <v>29000</v>
      </c>
      <c r="O83" s="81">
        <v>54736242</v>
      </c>
      <c r="P83" s="81">
        <v>832</v>
      </c>
      <c r="Q83" s="81">
        <v>4527305.9999999991</v>
      </c>
      <c r="R83" s="81">
        <v>46.069760000000002</v>
      </c>
      <c r="S83" s="81">
        <v>257472.57818999997</v>
      </c>
      <c r="T83" s="81">
        <v>0</v>
      </c>
      <c r="U83" s="81">
        <v>0</v>
      </c>
      <c r="V83" s="81">
        <v>63</v>
      </c>
      <c r="W83" s="81">
        <v>0</v>
      </c>
      <c r="X83" s="81">
        <v>0</v>
      </c>
      <c r="Y83" s="81">
        <v>387297</v>
      </c>
      <c r="Z83" s="81">
        <v>542470429.57818997</v>
      </c>
      <c r="AA83" s="81">
        <v>192569512</v>
      </c>
      <c r="AB83" s="81">
        <v>1116770271</v>
      </c>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1849</v>
      </c>
      <c r="B84" s="80">
        <v>76</v>
      </c>
      <c r="C84" s="80">
        <v>18</v>
      </c>
      <c r="D84" s="80">
        <v>76</v>
      </c>
      <c r="E84" s="80">
        <v>2022</v>
      </c>
      <c r="F84" s="80" t="s">
        <v>568</v>
      </c>
      <c r="G84" s="182" t="s">
        <v>1846</v>
      </c>
      <c r="H84" s="80" t="s">
        <v>1847</v>
      </c>
      <c r="I84" s="173"/>
      <c r="J84" s="83">
        <v>14246</v>
      </c>
      <c r="K84" s="81">
        <v>20373750</v>
      </c>
      <c r="L84" s="81">
        <v>38640</v>
      </c>
      <c r="M84" s="81">
        <v>55034087</v>
      </c>
      <c r="N84" s="81">
        <v>100</v>
      </c>
      <c r="O84" s="81">
        <v>168942</v>
      </c>
      <c r="P84" s="81">
        <v>259</v>
      </c>
      <c r="Q84" s="81">
        <v>1302827.9999999998</v>
      </c>
      <c r="R84" s="81">
        <v>0</v>
      </c>
      <c r="S84" s="81">
        <v>0</v>
      </c>
      <c r="T84" s="81">
        <v>0</v>
      </c>
      <c r="U84" s="81">
        <v>0</v>
      </c>
      <c r="V84" s="81">
        <v>0</v>
      </c>
      <c r="W84" s="81">
        <v>0</v>
      </c>
      <c r="X84" s="81">
        <v>0</v>
      </c>
      <c r="Y84" s="81">
        <v>0</v>
      </c>
      <c r="Z84" s="81">
        <v>76879607</v>
      </c>
      <c r="AA84" s="81">
        <v>11622523</v>
      </c>
      <c r="AB84" s="81">
        <v>127376205</v>
      </c>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2499</v>
      </c>
      <c r="B85" s="80">
        <v>77</v>
      </c>
      <c r="C85" s="80">
        <v>18</v>
      </c>
      <c r="D85" s="80">
        <v>77</v>
      </c>
      <c r="E85" s="80">
        <v>2022</v>
      </c>
      <c r="F85" s="80" t="s">
        <v>568</v>
      </c>
      <c r="G85" s="182" t="s">
        <v>2496</v>
      </c>
      <c r="H85" s="80" t="s">
        <v>2497</v>
      </c>
      <c r="I85" s="173"/>
      <c r="J85" s="83">
        <v>54215</v>
      </c>
      <c r="K85" s="81">
        <v>79182709</v>
      </c>
      <c r="L85" s="81">
        <v>235175</v>
      </c>
      <c r="M85" s="81">
        <v>341980063</v>
      </c>
      <c r="N85" s="81">
        <v>1400</v>
      </c>
      <c r="O85" s="81">
        <v>2272286.0000000005</v>
      </c>
      <c r="P85" s="81">
        <v>1185</v>
      </c>
      <c r="Q85" s="81">
        <v>7107091.0000000009</v>
      </c>
      <c r="R85" s="81">
        <v>0</v>
      </c>
      <c r="S85" s="81">
        <v>0</v>
      </c>
      <c r="T85" s="81">
        <v>0</v>
      </c>
      <c r="U85" s="81">
        <v>0</v>
      </c>
      <c r="V85" s="81">
        <v>0</v>
      </c>
      <c r="W85" s="81">
        <v>0</v>
      </c>
      <c r="X85" s="81">
        <v>0</v>
      </c>
      <c r="Y85" s="81">
        <v>0</v>
      </c>
      <c r="Z85" s="81">
        <v>430542149.00000006</v>
      </c>
      <c r="AA85" s="81">
        <v>65923855</v>
      </c>
      <c r="AB85" s="81">
        <v>498853197.00000006</v>
      </c>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1702</v>
      </c>
      <c r="B86" s="80">
        <v>78</v>
      </c>
      <c r="C86" s="80">
        <v>18</v>
      </c>
      <c r="D86" s="80">
        <v>78</v>
      </c>
      <c r="E86" s="80">
        <v>2022</v>
      </c>
      <c r="F86" s="80" t="s">
        <v>568</v>
      </c>
      <c r="G86" s="182" t="s">
        <v>1699</v>
      </c>
      <c r="H86" s="80" t="s">
        <v>1700</v>
      </c>
      <c r="I86" s="173"/>
      <c r="J86" s="83">
        <v>91638</v>
      </c>
      <c r="K86" s="81">
        <v>126429206.00000001</v>
      </c>
      <c r="L86" s="81">
        <v>240767</v>
      </c>
      <c r="M86" s="81">
        <v>331373131</v>
      </c>
      <c r="N86" s="81">
        <v>2600</v>
      </c>
      <c r="O86" s="81">
        <v>4550681</v>
      </c>
      <c r="P86" s="81">
        <v>19101</v>
      </c>
      <c r="Q86" s="81">
        <v>115530769</v>
      </c>
      <c r="R86" s="81">
        <v>0</v>
      </c>
      <c r="S86" s="81">
        <v>0</v>
      </c>
      <c r="T86" s="81">
        <v>160780</v>
      </c>
      <c r="U86" s="81">
        <v>11870</v>
      </c>
      <c r="V86" s="81">
        <v>2603</v>
      </c>
      <c r="W86" s="81">
        <v>1122372904</v>
      </c>
      <c r="X86" s="81">
        <v>72785859</v>
      </c>
      <c r="Y86" s="81">
        <v>15960124</v>
      </c>
      <c r="Z86" s="81">
        <v>1789002674</v>
      </c>
      <c r="AA86" s="81">
        <v>264816637.99999997</v>
      </c>
      <c r="AB86" s="81">
        <v>1212938116</v>
      </c>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1800</v>
      </c>
      <c r="B190" s="80">
        <v>182</v>
      </c>
      <c r="C190" s="80">
        <v>16</v>
      </c>
      <c r="D190" s="80">
        <v>2</v>
      </c>
      <c r="E190" s="80">
        <v>2021</v>
      </c>
      <c r="F190" s="80" t="s">
        <v>75</v>
      </c>
      <c r="G190" s="182" t="s">
        <v>1798</v>
      </c>
      <c r="H190" s="80" t="s">
        <v>1799</v>
      </c>
      <c r="I190" s="173"/>
      <c r="J190" s="83"/>
      <c r="K190" s="81"/>
      <c r="L190" s="81"/>
      <c r="M190" s="81"/>
      <c r="N190" s="81"/>
      <c r="O190" s="81"/>
      <c r="P190" s="81"/>
      <c r="Q190" s="81"/>
      <c r="R190" s="81"/>
      <c r="S190" s="81"/>
      <c r="T190" s="81"/>
      <c r="U190" s="81"/>
      <c r="V190" s="81"/>
      <c r="W190" s="81"/>
      <c r="X190" s="81"/>
      <c r="Y190" s="81"/>
      <c r="Z190" s="81"/>
      <c r="AA190" s="81"/>
      <c r="AB190" s="81"/>
      <c r="AC190" s="82"/>
      <c r="AD190" s="81">
        <v>4947519.5544029688</v>
      </c>
      <c r="AE190" s="81">
        <v>123108.69687850543</v>
      </c>
      <c r="AF190" s="81">
        <v>274198.64753168152</v>
      </c>
      <c r="AG190" s="81">
        <v>4897485.4801618448</v>
      </c>
      <c r="AH190" s="81">
        <v>8044420.5236035269</v>
      </c>
      <c r="AI190" s="81">
        <v>0</v>
      </c>
      <c r="AJ190" s="81">
        <v>0</v>
      </c>
      <c r="AK190" s="81">
        <v>563515.87035889796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1768</v>
      </c>
      <c r="B191" s="80">
        <v>183</v>
      </c>
      <c r="C191" s="80">
        <v>16</v>
      </c>
      <c r="D191" s="80">
        <v>3</v>
      </c>
      <c r="E191" s="80">
        <v>2021</v>
      </c>
      <c r="F191" s="80" t="s">
        <v>75</v>
      </c>
      <c r="G191" s="182" t="s">
        <v>1766</v>
      </c>
      <c r="H191" s="80" t="s">
        <v>1767</v>
      </c>
      <c r="I191" s="173"/>
      <c r="J191" s="83"/>
      <c r="K191" s="81"/>
      <c r="L191" s="81"/>
      <c r="M191" s="81"/>
      <c r="N191" s="81"/>
      <c r="O191" s="81"/>
      <c r="P191" s="81"/>
      <c r="Q191" s="81"/>
      <c r="R191" s="81"/>
      <c r="S191" s="81"/>
      <c r="T191" s="81"/>
      <c r="U191" s="81"/>
      <c r="V191" s="81"/>
      <c r="W191" s="81"/>
      <c r="X191" s="81"/>
      <c r="Y191" s="81"/>
      <c r="Z191" s="81"/>
      <c r="AA191" s="81"/>
      <c r="AB191" s="81"/>
      <c r="AC191" s="82"/>
      <c r="AD191" s="81">
        <v>11023082.208258914</v>
      </c>
      <c r="AE191" s="81">
        <v>341788.61896532431</v>
      </c>
      <c r="AF191" s="81">
        <v>904855.53685454896</v>
      </c>
      <c r="AG191" s="81">
        <v>10333896.460203947</v>
      </c>
      <c r="AH191" s="81">
        <v>9302662.2616254706</v>
      </c>
      <c r="AI191" s="81">
        <v>0</v>
      </c>
      <c r="AJ191" s="81">
        <v>0</v>
      </c>
      <c r="AK191" s="81">
        <v>546057.77328046015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1792</v>
      </c>
      <c r="B192" s="80">
        <v>184</v>
      </c>
      <c r="C192" s="80">
        <v>16</v>
      </c>
      <c r="D192" s="80">
        <v>4</v>
      </c>
      <c r="E192" s="80">
        <v>2021</v>
      </c>
      <c r="F192" s="80" t="s">
        <v>75</v>
      </c>
      <c r="G192" s="182" t="s">
        <v>1790</v>
      </c>
      <c r="H192" s="80" t="s">
        <v>1791</v>
      </c>
      <c r="I192" s="173"/>
      <c r="J192" s="83"/>
      <c r="K192" s="81"/>
      <c r="L192" s="81"/>
      <c r="M192" s="81"/>
      <c r="N192" s="81"/>
      <c r="O192" s="81"/>
      <c r="P192" s="81"/>
      <c r="Q192" s="81"/>
      <c r="R192" s="81"/>
      <c r="S192" s="81"/>
      <c r="T192" s="81"/>
      <c r="U192" s="81"/>
      <c r="V192" s="81"/>
      <c r="W192" s="81"/>
      <c r="X192" s="81"/>
      <c r="Y192" s="81"/>
      <c r="Z192" s="81"/>
      <c r="AA192" s="81"/>
      <c r="AB192" s="81"/>
      <c r="AC192" s="82"/>
      <c r="AD192" s="81">
        <v>6152276.1016110834</v>
      </c>
      <c r="AE192" s="81">
        <v>69653.604812838603</v>
      </c>
      <c r="AF192" s="81">
        <v>239923.81659022131</v>
      </c>
      <c r="AG192" s="81">
        <v>5726083.4362277417</v>
      </c>
      <c r="AH192" s="81">
        <v>7091487.4426016137</v>
      </c>
      <c r="AI192" s="81">
        <v>0</v>
      </c>
      <c r="AJ192" s="81">
        <v>0</v>
      </c>
      <c r="AK192" s="81">
        <v>578217.42579337186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2503</v>
      </c>
      <c r="B193" s="80">
        <v>185</v>
      </c>
      <c r="C193" s="80">
        <v>16</v>
      </c>
      <c r="D193" s="80">
        <v>5</v>
      </c>
      <c r="E193" s="80">
        <v>2021</v>
      </c>
      <c r="F193" s="80" t="s">
        <v>75</v>
      </c>
      <c r="G193" s="182" t="s">
        <v>2501</v>
      </c>
      <c r="H193" s="80" t="s">
        <v>2502</v>
      </c>
      <c r="I193" s="173"/>
      <c r="J193" s="83"/>
      <c r="K193" s="81"/>
      <c r="L193" s="81"/>
      <c r="M193" s="81"/>
      <c r="N193" s="81"/>
      <c r="O193" s="81"/>
      <c r="P193" s="81"/>
      <c r="Q193" s="81"/>
      <c r="R193" s="81"/>
      <c r="S193" s="81"/>
      <c r="T193" s="81"/>
      <c r="U193" s="81"/>
      <c r="V193" s="81"/>
      <c r="W193" s="81"/>
      <c r="X193" s="81"/>
      <c r="Y193" s="81"/>
      <c r="Z193" s="81"/>
      <c r="AA193" s="81"/>
      <c r="AB193" s="81"/>
      <c r="AC193" s="82"/>
      <c r="AD193" s="81">
        <v>13086573.180861019</v>
      </c>
      <c r="AE193" s="81">
        <v>372565.79318495066</v>
      </c>
      <c r="AF193" s="81">
        <v>198794.01946046911</v>
      </c>
      <c r="AG193" s="81">
        <v>17434239.921126347</v>
      </c>
      <c r="AH193" s="81">
        <v>10907845.655351995</v>
      </c>
      <c r="AI193" s="81">
        <v>0</v>
      </c>
      <c r="AJ193" s="81">
        <v>0</v>
      </c>
      <c r="AK193" s="81">
        <v>807272.91001798795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2554</v>
      </c>
      <c r="B194" s="80">
        <v>186</v>
      </c>
      <c r="C194" s="80">
        <v>16</v>
      </c>
      <c r="D194" s="80">
        <v>6</v>
      </c>
      <c r="E194" s="80">
        <v>2021</v>
      </c>
      <c r="F194" s="80" t="s">
        <v>75</v>
      </c>
      <c r="G194" s="182" t="s">
        <v>2552</v>
      </c>
      <c r="H194" s="80" t="s">
        <v>2553</v>
      </c>
      <c r="I194" s="173"/>
      <c r="J194" s="83"/>
      <c r="K194" s="81"/>
      <c r="L194" s="81"/>
      <c r="M194" s="81"/>
      <c r="N194" s="81"/>
      <c r="O194" s="81"/>
      <c r="P194" s="81"/>
      <c r="Q194" s="81"/>
      <c r="R194" s="81"/>
      <c r="S194" s="81"/>
      <c r="T194" s="81"/>
      <c r="U194" s="81"/>
      <c r="V194" s="81"/>
      <c r="W194" s="81"/>
      <c r="X194" s="81"/>
      <c r="Y194" s="81"/>
      <c r="Z194" s="81"/>
      <c r="AA194" s="81"/>
      <c r="AB194" s="81"/>
      <c r="AC194" s="82"/>
      <c r="AD194" s="81">
        <v>283304325.4310385</v>
      </c>
      <c r="AE194" s="81">
        <v>3097155.6372592417</v>
      </c>
      <c r="AF194" s="81">
        <v>5333163.6944912048</v>
      </c>
      <c r="AG194" s="81">
        <v>176228638.4608444</v>
      </c>
      <c r="AH194" s="81">
        <v>188056255.05811051</v>
      </c>
      <c r="AI194" s="81">
        <v>0</v>
      </c>
      <c r="AJ194" s="81">
        <v>0</v>
      </c>
      <c r="AK194" s="81">
        <v>12700043.673180548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1804</v>
      </c>
      <c r="B195" s="80">
        <v>187</v>
      </c>
      <c r="C195" s="80">
        <v>16</v>
      </c>
      <c r="D195" s="80">
        <v>7</v>
      </c>
      <c r="E195" s="80">
        <v>2021</v>
      </c>
      <c r="F195" s="80" t="s">
        <v>75</v>
      </c>
      <c r="G195" s="182" t="s">
        <v>1802</v>
      </c>
      <c r="H195" s="80" t="s">
        <v>1803</v>
      </c>
      <c r="I195" s="173"/>
      <c r="J195" s="83"/>
      <c r="K195" s="81"/>
      <c r="L195" s="81"/>
      <c r="M195" s="81"/>
      <c r="N195" s="81"/>
      <c r="O195" s="81"/>
      <c r="P195" s="81"/>
      <c r="Q195" s="81"/>
      <c r="R195" s="81"/>
      <c r="S195" s="81"/>
      <c r="T195" s="81"/>
      <c r="U195" s="81"/>
      <c r="V195" s="81"/>
      <c r="W195" s="81"/>
      <c r="X195" s="81"/>
      <c r="Y195" s="81"/>
      <c r="Z195" s="81"/>
      <c r="AA195" s="81"/>
      <c r="AB195" s="81"/>
      <c r="AC195" s="82"/>
      <c r="AD195" s="81">
        <v>3574956.488778851</v>
      </c>
      <c r="AE195" s="81">
        <v>299672.48582267767</v>
      </c>
      <c r="AF195" s="81">
        <v>329038.37703801779</v>
      </c>
      <c r="AG195" s="81">
        <v>8730593.0980601814</v>
      </c>
      <c r="AH195" s="81">
        <v>9228648.0417418275</v>
      </c>
      <c r="AI195" s="81">
        <v>0</v>
      </c>
      <c r="AJ195" s="81">
        <v>0</v>
      </c>
      <c r="AK195" s="81">
        <v>567191.2592175164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1712</v>
      </c>
      <c r="B196" s="80">
        <v>188</v>
      </c>
      <c r="C196" s="80">
        <v>16</v>
      </c>
      <c r="D196" s="80">
        <v>8</v>
      </c>
      <c r="E196" s="80">
        <v>2021</v>
      </c>
      <c r="F196" s="80" t="s">
        <v>75</v>
      </c>
      <c r="G196" s="182" t="s">
        <v>1710</v>
      </c>
      <c r="H196" s="80" t="s">
        <v>1711</v>
      </c>
      <c r="I196" s="173"/>
      <c r="J196" s="83"/>
      <c r="K196" s="81"/>
      <c r="L196" s="81"/>
      <c r="M196" s="81"/>
      <c r="N196" s="81"/>
      <c r="O196" s="81"/>
      <c r="P196" s="81"/>
      <c r="Q196" s="81"/>
      <c r="R196" s="81"/>
      <c r="S196" s="81"/>
      <c r="T196" s="81"/>
      <c r="U196" s="81"/>
      <c r="V196" s="81"/>
      <c r="W196" s="81"/>
      <c r="X196" s="81"/>
      <c r="Y196" s="81"/>
      <c r="Z196" s="81"/>
      <c r="AA196" s="81"/>
      <c r="AB196" s="81"/>
      <c r="AC196" s="82"/>
      <c r="AD196" s="81">
        <v>33420313.381399587</v>
      </c>
      <c r="AE196" s="81">
        <v>447078.95182194078</v>
      </c>
      <c r="AF196" s="81">
        <v>1597207.1218720446</v>
      </c>
      <c r="AG196" s="81">
        <v>11997828.941084245</v>
      </c>
      <c r="AH196" s="81">
        <v>16940004.575868957</v>
      </c>
      <c r="AI196" s="81">
        <v>0</v>
      </c>
      <c r="AJ196" s="81">
        <v>0</v>
      </c>
      <c r="AK196" s="81">
        <v>1216553.7122027176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2550</v>
      </c>
      <c r="B197" s="80">
        <v>189</v>
      </c>
      <c r="C197" s="80">
        <v>16</v>
      </c>
      <c r="D197" s="80">
        <v>9</v>
      </c>
      <c r="E197" s="80">
        <v>2021</v>
      </c>
      <c r="F197" s="80" t="s">
        <v>75</v>
      </c>
      <c r="G197" s="182" t="s">
        <v>2548</v>
      </c>
      <c r="H197" s="80" t="s">
        <v>2549</v>
      </c>
      <c r="I197" s="173"/>
      <c r="J197" s="83"/>
      <c r="K197" s="81"/>
      <c r="L197" s="81"/>
      <c r="M197" s="81"/>
      <c r="N197" s="81"/>
      <c r="O197" s="81"/>
      <c r="P197" s="81"/>
      <c r="Q197" s="81"/>
      <c r="R197" s="81"/>
      <c r="S197" s="81"/>
      <c r="T197" s="81"/>
      <c r="U197" s="81"/>
      <c r="V197" s="81"/>
      <c r="W197" s="81"/>
      <c r="X197" s="81"/>
      <c r="Y197" s="81"/>
      <c r="Z197" s="81"/>
      <c r="AA197" s="81"/>
      <c r="AB197" s="81"/>
      <c r="AC197" s="82"/>
      <c r="AD197" s="81">
        <v>124554000.59357746</v>
      </c>
      <c r="AE197" s="81">
        <v>7258553.5620076684</v>
      </c>
      <c r="AF197" s="81">
        <v>3324658.6013216381</v>
      </c>
      <c r="AG197" s="81">
        <v>249071156.33840972</v>
      </c>
      <c r="AH197" s="81">
        <v>185391743.14229935</v>
      </c>
      <c r="AI197" s="81">
        <v>0</v>
      </c>
      <c r="AJ197" s="81">
        <v>0</v>
      </c>
      <c r="AK197" s="81">
        <v>12916104.032512192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2486</v>
      </c>
      <c r="B198" s="80">
        <v>190</v>
      </c>
      <c r="C198" s="80">
        <v>16</v>
      </c>
      <c r="D198" s="80">
        <v>10</v>
      </c>
      <c r="E198" s="80">
        <v>2021</v>
      </c>
      <c r="F198" s="80" t="s">
        <v>75</v>
      </c>
      <c r="G198" s="182" t="s">
        <v>2484</v>
      </c>
      <c r="H198" s="80" t="s">
        <v>2485</v>
      </c>
      <c r="I198" s="173"/>
      <c r="J198" s="83"/>
      <c r="K198" s="81"/>
      <c r="L198" s="81"/>
      <c r="M198" s="81"/>
      <c r="N198" s="81"/>
      <c r="O198" s="81"/>
      <c r="P198" s="81"/>
      <c r="Q198" s="81"/>
      <c r="R198" s="81"/>
      <c r="S198" s="81"/>
      <c r="T198" s="81"/>
      <c r="U198" s="81"/>
      <c r="V198" s="81"/>
      <c r="W198" s="81"/>
      <c r="X198" s="81"/>
      <c r="Y198" s="81"/>
      <c r="Z198" s="81"/>
      <c r="AA198" s="81"/>
      <c r="AB198" s="81"/>
      <c r="AC198" s="82"/>
      <c r="AD198" s="81">
        <v>5478732.8751162654</v>
      </c>
      <c r="AE198" s="81">
        <v>372565.79318495066</v>
      </c>
      <c r="AF198" s="81">
        <v>1007680.0296789295</v>
      </c>
      <c r="AG198" s="81">
        <v>12974631.409617214</v>
      </c>
      <c r="AH198" s="81">
        <v>19521250.494311035</v>
      </c>
      <c r="AI198" s="81">
        <v>0</v>
      </c>
      <c r="AJ198" s="81">
        <v>0</v>
      </c>
      <c r="AK198" s="81">
        <v>1406230.0300849925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1720</v>
      </c>
      <c r="B199" s="80">
        <v>191</v>
      </c>
      <c r="C199" s="80">
        <v>16</v>
      </c>
      <c r="D199" s="80">
        <v>11</v>
      </c>
      <c r="E199" s="80">
        <v>2021</v>
      </c>
      <c r="F199" s="80" t="s">
        <v>75</v>
      </c>
      <c r="G199" s="182" t="s">
        <v>1718</v>
      </c>
      <c r="H199" s="80" t="s">
        <v>1719</v>
      </c>
      <c r="I199" s="173"/>
      <c r="J199" s="83"/>
      <c r="K199" s="81"/>
      <c r="L199" s="81"/>
      <c r="M199" s="81"/>
      <c r="N199" s="81"/>
      <c r="O199" s="81"/>
      <c r="P199" s="81"/>
      <c r="Q199" s="81"/>
      <c r="R199" s="81"/>
      <c r="S199" s="81"/>
      <c r="T199" s="81"/>
      <c r="U199" s="81"/>
      <c r="V199" s="81"/>
      <c r="W199" s="81"/>
      <c r="X199" s="81"/>
      <c r="Y199" s="81"/>
      <c r="Z199" s="81"/>
      <c r="AA199" s="81"/>
      <c r="AB199" s="81"/>
      <c r="AC199" s="82"/>
      <c r="AD199" s="81">
        <v>57052055.999166809</v>
      </c>
      <c r="AE199" s="81">
        <v>1767257.7407164399</v>
      </c>
      <c r="AF199" s="81">
        <v>3228689.0746855498</v>
      </c>
      <c r="AG199" s="81">
        <v>41665677.709492452</v>
      </c>
      <c r="AH199" s="81">
        <v>37020987.608050048</v>
      </c>
      <c r="AI199" s="81">
        <v>0</v>
      </c>
      <c r="AJ199" s="81">
        <v>0</v>
      </c>
      <c r="AK199" s="81">
        <v>2633022.3255367191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1840</v>
      </c>
      <c r="B200" s="80">
        <v>192</v>
      </c>
      <c r="C200" s="80">
        <v>16</v>
      </c>
      <c r="D200" s="80">
        <v>12</v>
      </c>
      <c r="E200" s="80">
        <v>2021</v>
      </c>
      <c r="F200" s="80" t="s">
        <v>75</v>
      </c>
      <c r="G200" s="182" t="s">
        <v>1838</v>
      </c>
      <c r="H200" s="80" t="s">
        <v>1839</v>
      </c>
      <c r="I200" s="173"/>
      <c r="J200" s="83"/>
      <c r="K200" s="81"/>
      <c r="L200" s="81"/>
      <c r="M200" s="81"/>
      <c r="N200" s="81"/>
      <c r="O200" s="81"/>
      <c r="P200" s="81"/>
      <c r="Q200" s="81"/>
      <c r="R200" s="81"/>
      <c r="S200" s="81"/>
      <c r="T200" s="81"/>
      <c r="U200" s="81"/>
      <c r="V200" s="81"/>
      <c r="W200" s="81"/>
      <c r="X200" s="81"/>
      <c r="Y200" s="81"/>
      <c r="Z200" s="81"/>
      <c r="AA200" s="81"/>
      <c r="AB200" s="81"/>
      <c r="AC200" s="82"/>
      <c r="AD200" s="81">
        <v>579390.78998703498</v>
      </c>
      <c r="AE200" s="81">
        <v>160365.27619700046</v>
      </c>
      <c r="AF200" s="81">
        <v>75404.628071212413</v>
      </c>
      <c r="AG200" s="81">
        <v>2135492.2932755225</v>
      </c>
      <c r="AH200" s="81">
        <v>3302884.5623076009</v>
      </c>
      <c r="AI200" s="81">
        <v>0</v>
      </c>
      <c r="AJ200" s="81">
        <v>0</v>
      </c>
      <c r="AK200" s="81">
        <v>223804.92871230398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1708</v>
      </c>
      <c r="B201" s="80">
        <v>193</v>
      </c>
      <c r="C201" s="80">
        <v>16</v>
      </c>
      <c r="D201" s="80">
        <v>13</v>
      </c>
      <c r="E201" s="80">
        <v>2021</v>
      </c>
      <c r="F201" s="80" t="s">
        <v>75</v>
      </c>
      <c r="G201" s="182" t="s">
        <v>1707</v>
      </c>
      <c r="H201" s="80" t="s">
        <v>1674</v>
      </c>
      <c r="I201" s="173"/>
      <c r="J201" s="83"/>
      <c r="K201" s="81"/>
      <c r="L201" s="81"/>
      <c r="M201" s="81"/>
      <c r="N201" s="81"/>
      <c r="O201" s="81"/>
      <c r="P201" s="81"/>
      <c r="Q201" s="81"/>
      <c r="R201" s="81"/>
      <c r="S201" s="81"/>
      <c r="T201" s="81"/>
      <c r="U201" s="81"/>
      <c r="V201" s="81"/>
      <c r="W201" s="81"/>
      <c r="X201" s="81"/>
      <c r="Y201" s="81"/>
      <c r="Z201" s="81"/>
      <c r="AA201" s="81"/>
      <c r="AB201" s="81"/>
      <c r="AC201" s="82"/>
      <c r="AD201" s="81">
        <v>9950373.2011456396</v>
      </c>
      <c r="AE201" s="81">
        <v>419541.48015174875</v>
      </c>
      <c r="AF201" s="81">
        <v>418152.93748581433</v>
      </c>
      <c r="AG201" s="81">
        <v>20937255.670348026</v>
      </c>
      <c r="AH201" s="81">
        <v>18744101.185532775</v>
      </c>
      <c r="AI201" s="81">
        <v>0</v>
      </c>
      <c r="AJ201" s="81">
        <v>0</v>
      </c>
      <c r="AK201" s="81">
        <v>1254488.9757791727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2562</v>
      </c>
      <c r="B202" s="80">
        <v>194</v>
      </c>
      <c r="C202" s="80">
        <v>16</v>
      </c>
      <c r="D202" s="80">
        <v>14</v>
      </c>
      <c r="E202" s="80">
        <v>2021</v>
      </c>
      <c r="F202" s="80" t="s">
        <v>75</v>
      </c>
      <c r="G202" s="182" t="s">
        <v>2560</v>
      </c>
      <c r="H202" s="80" t="s">
        <v>2561</v>
      </c>
      <c r="I202" s="173"/>
      <c r="J202" s="83"/>
      <c r="K202" s="81"/>
      <c r="L202" s="81"/>
      <c r="M202" s="81"/>
      <c r="N202" s="81"/>
      <c r="O202" s="81"/>
      <c r="P202" s="81"/>
      <c r="Q202" s="81"/>
      <c r="R202" s="81"/>
      <c r="S202" s="81"/>
      <c r="T202" s="81"/>
      <c r="U202" s="81"/>
      <c r="V202" s="81"/>
      <c r="W202" s="81"/>
      <c r="X202" s="81"/>
      <c r="Y202" s="81"/>
      <c r="Z202" s="81"/>
      <c r="AA202" s="81"/>
      <c r="AB202" s="81"/>
      <c r="AC202" s="82"/>
      <c r="AD202" s="81">
        <v>112999168.01616269</v>
      </c>
      <c r="AE202" s="81">
        <v>2857417.6486010998</v>
      </c>
      <c r="AF202" s="81">
        <v>8513868.0058587119</v>
      </c>
      <c r="AG202" s="81">
        <v>153533138.34713703</v>
      </c>
      <c r="AH202" s="81">
        <v>129557266.01757561</v>
      </c>
      <c r="AI202" s="81">
        <v>0</v>
      </c>
      <c r="AJ202" s="81">
        <v>0</v>
      </c>
      <c r="AK202" s="81">
        <v>8732723.9280775134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2570</v>
      </c>
      <c r="B203" s="80">
        <v>195</v>
      </c>
      <c r="C203" s="80">
        <v>16</v>
      </c>
      <c r="D203" s="80">
        <v>15</v>
      </c>
      <c r="E203" s="80">
        <v>2021</v>
      </c>
      <c r="F203" s="80" t="s">
        <v>75</v>
      </c>
      <c r="G203" s="182" t="s">
        <v>2568</v>
      </c>
      <c r="H203" s="80" t="s">
        <v>2569</v>
      </c>
      <c r="I203" s="173"/>
      <c r="J203" s="83"/>
      <c r="K203" s="81"/>
      <c r="L203" s="81"/>
      <c r="M203" s="81"/>
      <c r="N203" s="81"/>
      <c r="O203" s="81"/>
      <c r="P203" s="81"/>
      <c r="Q203" s="81"/>
      <c r="R203" s="81"/>
      <c r="S203" s="81"/>
      <c r="T203" s="81"/>
      <c r="U203" s="81"/>
      <c r="V203" s="81"/>
      <c r="W203" s="81"/>
      <c r="X203" s="81"/>
      <c r="Y203" s="81"/>
      <c r="Z203" s="81"/>
      <c r="AA203" s="81"/>
      <c r="AB203" s="81"/>
      <c r="AC203" s="82"/>
      <c r="AD203" s="81">
        <v>305474650.62007344</v>
      </c>
      <c r="AE203" s="81">
        <v>6212129.6385403723</v>
      </c>
      <c r="AF203" s="81">
        <v>4160964.4762932668</v>
      </c>
      <c r="AG203" s="81">
        <v>376250837.74140215</v>
      </c>
      <c r="AH203" s="81">
        <v>317507125.63460344</v>
      </c>
      <c r="AI203" s="81">
        <v>0</v>
      </c>
      <c r="AJ203" s="81">
        <v>0</v>
      </c>
      <c r="AK203" s="81">
        <v>20295366.013403449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2239</v>
      </c>
      <c r="B204" s="80">
        <v>196</v>
      </c>
      <c r="C204" s="80">
        <v>16</v>
      </c>
      <c r="D204" s="80">
        <v>16</v>
      </c>
      <c r="E204" s="80">
        <v>2021</v>
      </c>
      <c r="F204" s="80" t="s">
        <v>75</v>
      </c>
      <c r="G204" s="182" t="s">
        <v>2221</v>
      </c>
      <c r="H204" s="80" t="s">
        <v>2222</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6479.4050988687068</v>
      </c>
      <c r="AF204" s="81">
        <v>89114.560447796495</v>
      </c>
      <c r="AG204" s="81">
        <v>1064377.8622635095</v>
      </c>
      <c r="AH204" s="81">
        <v>1225860.5168228492</v>
      </c>
      <c r="AI204" s="81">
        <v>0</v>
      </c>
      <c r="AJ204" s="81">
        <v>0</v>
      </c>
      <c r="AK204" s="81">
        <v>66550.791118556081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2012</v>
      </c>
      <c r="B205" s="80">
        <v>197</v>
      </c>
      <c r="C205" s="80">
        <v>16</v>
      </c>
      <c r="D205" s="80">
        <v>17</v>
      </c>
      <c r="E205" s="80">
        <v>2021</v>
      </c>
      <c r="F205" s="80" t="s">
        <v>75</v>
      </c>
      <c r="G205" s="182" t="s">
        <v>1994</v>
      </c>
      <c r="H205" s="80" t="s">
        <v>1995</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22677.917846040476</v>
      </c>
      <c r="AF205" s="81">
        <v>534687.362686779</v>
      </c>
      <c r="AG205" s="81">
        <v>1771717.5808563484</v>
      </c>
      <c r="AH205" s="81">
        <v>1734708.2785228998</v>
      </c>
      <c r="AI205" s="81">
        <v>0</v>
      </c>
      <c r="AJ205" s="81">
        <v>0</v>
      </c>
      <c r="AK205" s="81">
        <v>93591.152006963486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1764</v>
      </c>
      <c r="B206" s="80">
        <v>198</v>
      </c>
      <c r="C206" s="80">
        <v>16</v>
      </c>
      <c r="D206" s="80">
        <v>18</v>
      </c>
      <c r="E206" s="80">
        <v>2021</v>
      </c>
      <c r="F206" s="80" t="s">
        <v>75</v>
      </c>
      <c r="G206" s="182" t="s">
        <v>1762</v>
      </c>
      <c r="H206" s="80" t="s">
        <v>1763</v>
      </c>
      <c r="I206" s="173"/>
      <c r="J206" s="83"/>
      <c r="K206" s="81"/>
      <c r="L206" s="81"/>
      <c r="M206" s="81"/>
      <c r="N206" s="81"/>
      <c r="O206" s="81"/>
      <c r="P206" s="81"/>
      <c r="Q206" s="81"/>
      <c r="R206" s="81"/>
      <c r="S206" s="81"/>
      <c r="T206" s="81"/>
      <c r="U206" s="81"/>
      <c r="V206" s="81"/>
      <c r="W206" s="81"/>
      <c r="X206" s="81"/>
      <c r="Y206" s="81"/>
      <c r="Z206" s="81"/>
      <c r="AA206" s="81"/>
      <c r="AB206" s="81"/>
      <c r="AC206" s="82"/>
      <c r="AD206" s="81">
        <v>17567059.720562149</v>
      </c>
      <c r="AE206" s="81">
        <v>276994.56797663722</v>
      </c>
      <c r="AF206" s="81">
        <v>500412.53174531873</v>
      </c>
      <c r="AG206" s="81">
        <v>5530722.9425211484</v>
      </c>
      <c r="AH206" s="81">
        <v>7063732.1101452485</v>
      </c>
      <c r="AI206" s="81">
        <v>0</v>
      </c>
      <c r="AJ206" s="81">
        <v>0</v>
      </c>
      <c r="AK206" s="81">
        <v>457717.17678580881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1824</v>
      </c>
      <c r="B207" s="80">
        <v>199</v>
      </c>
      <c r="C207" s="80">
        <v>16</v>
      </c>
      <c r="D207" s="80">
        <v>19</v>
      </c>
      <c r="E207" s="80">
        <v>2021</v>
      </c>
      <c r="F207" s="80" t="s">
        <v>75</v>
      </c>
      <c r="G207" s="182" t="s">
        <v>1822</v>
      </c>
      <c r="H207" s="80" t="s">
        <v>1823</v>
      </c>
      <c r="I207" s="173"/>
      <c r="J207" s="83"/>
      <c r="K207" s="81"/>
      <c r="L207" s="81"/>
      <c r="M207" s="81"/>
      <c r="N207" s="81"/>
      <c r="O207" s="81"/>
      <c r="P207" s="81"/>
      <c r="Q207" s="81"/>
      <c r="R207" s="81"/>
      <c r="S207" s="81"/>
      <c r="T207" s="81"/>
      <c r="U207" s="81"/>
      <c r="V207" s="81"/>
      <c r="W207" s="81"/>
      <c r="X207" s="81"/>
      <c r="Y207" s="81"/>
      <c r="Z207" s="81"/>
      <c r="AA207" s="81"/>
      <c r="AB207" s="81"/>
      <c r="AC207" s="82"/>
      <c r="AD207" s="81">
        <v>239282.23529318644</v>
      </c>
      <c r="AE207" s="81">
        <v>192762.30169134404</v>
      </c>
      <c r="AF207" s="81">
        <v>54839.729506336305</v>
      </c>
      <c r="AG207" s="81">
        <v>1845819.8370898839</v>
      </c>
      <c r="AH207" s="81">
        <v>2188045.375310218</v>
      </c>
      <c r="AI207" s="81">
        <v>0</v>
      </c>
      <c r="AJ207" s="81">
        <v>0</v>
      </c>
      <c r="AK207" s="81">
        <v>123519.31842714254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1724</v>
      </c>
      <c r="B208" s="80">
        <v>200</v>
      </c>
      <c r="C208" s="80">
        <v>16</v>
      </c>
      <c r="D208" s="80">
        <v>20</v>
      </c>
      <c r="E208" s="80">
        <v>2021</v>
      </c>
      <c r="F208" s="80" t="s">
        <v>75</v>
      </c>
      <c r="G208" s="182" t="s">
        <v>1722</v>
      </c>
      <c r="H208" s="80" t="s">
        <v>1723</v>
      </c>
      <c r="I208" s="173"/>
      <c r="J208" s="83"/>
      <c r="K208" s="81"/>
      <c r="L208" s="81"/>
      <c r="M208" s="81"/>
      <c r="N208" s="81"/>
      <c r="O208" s="81"/>
      <c r="P208" s="81"/>
      <c r="Q208" s="81"/>
      <c r="R208" s="81"/>
      <c r="S208" s="81"/>
      <c r="T208" s="81"/>
      <c r="U208" s="81"/>
      <c r="V208" s="81"/>
      <c r="W208" s="81"/>
      <c r="X208" s="81"/>
      <c r="Y208" s="81"/>
      <c r="Z208" s="81"/>
      <c r="AA208" s="81"/>
      <c r="AB208" s="81"/>
      <c r="AC208" s="82"/>
      <c r="AD208" s="81">
        <v>59137270.279557668</v>
      </c>
      <c r="AE208" s="81">
        <v>1917903.9092651373</v>
      </c>
      <c r="AF208" s="81">
        <v>2988765.2580953287</v>
      </c>
      <c r="AG208" s="81">
        <v>57025054.456079803</v>
      </c>
      <c r="AH208" s="81">
        <v>55006443.039775476</v>
      </c>
      <c r="AI208" s="81">
        <v>0</v>
      </c>
      <c r="AJ208" s="81">
        <v>0</v>
      </c>
      <c r="AK208" s="81">
        <v>3468648.2353211921</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1744</v>
      </c>
      <c r="B209" s="80">
        <v>201</v>
      </c>
      <c r="C209" s="80">
        <v>16</v>
      </c>
      <c r="D209" s="80">
        <v>21</v>
      </c>
      <c r="E209" s="80">
        <v>2021</v>
      </c>
      <c r="F209" s="80" t="s">
        <v>75</v>
      </c>
      <c r="G209" s="182" t="s">
        <v>1742</v>
      </c>
      <c r="H209" s="80" t="s">
        <v>1743</v>
      </c>
      <c r="I209" s="173"/>
      <c r="J209" s="83"/>
      <c r="K209" s="81"/>
      <c r="L209" s="81"/>
      <c r="M209" s="81"/>
      <c r="N209" s="81"/>
      <c r="O209" s="81"/>
      <c r="P209" s="81"/>
      <c r="Q209" s="81"/>
      <c r="R209" s="81"/>
      <c r="S209" s="81"/>
      <c r="T209" s="81"/>
      <c r="U209" s="81"/>
      <c r="V209" s="81"/>
      <c r="W209" s="81"/>
      <c r="X209" s="81"/>
      <c r="Y209" s="81"/>
      <c r="Z209" s="81"/>
      <c r="AA209" s="81"/>
      <c r="AB209" s="81"/>
      <c r="AC209" s="82"/>
      <c r="AD209" s="81">
        <v>113258888.2635338</v>
      </c>
      <c r="AE209" s="81">
        <v>1798034.9149360664</v>
      </c>
      <c r="AF209" s="81">
        <v>774611.17927700025</v>
      </c>
      <c r="AG209" s="81">
        <v>100954219.26506934</v>
      </c>
      <c r="AH209" s="81">
        <v>96667197.056781426</v>
      </c>
      <c r="AI209" s="81">
        <v>0</v>
      </c>
      <c r="AJ209" s="81">
        <v>0</v>
      </c>
      <c r="AK209" s="81">
        <v>6313136.6841162816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1812</v>
      </c>
      <c r="B210" s="80">
        <v>202</v>
      </c>
      <c r="C210" s="80">
        <v>16</v>
      </c>
      <c r="D210" s="80">
        <v>22</v>
      </c>
      <c r="E210" s="80">
        <v>2021</v>
      </c>
      <c r="F210" s="80" t="s">
        <v>75</v>
      </c>
      <c r="G210" s="182" t="s">
        <v>1810</v>
      </c>
      <c r="H210" s="80" t="s">
        <v>1811</v>
      </c>
      <c r="I210" s="173"/>
      <c r="J210" s="83"/>
      <c r="K210" s="81"/>
      <c r="L210" s="81"/>
      <c r="M210" s="81"/>
      <c r="N210" s="81"/>
      <c r="O210" s="81"/>
      <c r="P210" s="81"/>
      <c r="Q210" s="81"/>
      <c r="R210" s="81"/>
      <c r="S210" s="81"/>
      <c r="T210" s="81"/>
      <c r="U210" s="81"/>
      <c r="V210" s="81"/>
      <c r="W210" s="81"/>
      <c r="X210" s="81"/>
      <c r="Y210" s="81"/>
      <c r="Z210" s="81"/>
      <c r="AA210" s="81"/>
      <c r="AB210" s="81"/>
      <c r="AC210" s="82"/>
      <c r="AD210" s="81">
        <v>2348941.2711985703</v>
      </c>
      <c r="AE210" s="81">
        <v>194382.1529660612</v>
      </c>
      <c r="AF210" s="81">
        <v>68549.66188292038</v>
      </c>
      <c r="AG210" s="81">
        <v>3024719.3680779482</v>
      </c>
      <c r="AH210" s="81">
        <v>4829427.8474077526</v>
      </c>
      <c r="AI210" s="81">
        <v>0</v>
      </c>
      <c r="AJ210" s="81">
        <v>0</v>
      </c>
      <c r="AK210" s="81">
        <v>309388.98356299149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1828</v>
      </c>
      <c r="B211" s="80">
        <v>203</v>
      </c>
      <c r="C211" s="80">
        <v>16</v>
      </c>
      <c r="D211" s="80">
        <v>23</v>
      </c>
      <c r="E211" s="80">
        <v>2021</v>
      </c>
      <c r="F211" s="80" t="s">
        <v>75</v>
      </c>
      <c r="G211" s="182" t="s">
        <v>1826</v>
      </c>
      <c r="H211" s="80" t="s">
        <v>1827</v>
      </c>
      <c r="I211" s="173"/>
      <c r="J211" s="83"/>
      <c r="K211" s="81"/>
      <c r="L211" s="81"/>
      <c r="M211" s="81"/>
      <c r="N211" s="81"/>
      <c r="O211" s="81"/>
      <c r="P211" s="81"/>
      <c r="Q211" s="81"/>
      <c r="R211" s="81"/>
      <c r="S211" s="81"/>
      <c r="T211" s="81"/>
      <c r="U211" s="81"/>
      <c r="V211" s="81"/>
      <c r="W211" s="81"/>
      <c r="X211" s="81"/>
      <c r="Y211" s="81"/>
      <c r="Z211" s="81"/>
      <c r="AA211" s="81"/>
      <c r="AB211" s="81"/>
      <c r="AC211" s="82"/>
      <c r="AD211" s="81">
        <v>530217.66910631233</v>
      </c>
      <c r="AE211" s="81">
        <v>429260.58780005184</v>
      </c>
      <c r="AF211" s="81">
        <v>198794.01946046911</v>
      </c>
      <c r="AG211" s="81">
        <v>7713371.2170361932</v>
      </c>
      <c r="AH211" s="81">
        <v>5500181.7151032751</v>
      </c>
      <c r="AI211" s="81">
        <v>0</v>
      </c>
      <c r="AJ211" s="81">
        <v>0</v>
      </c>
      <c r="AK211" s="81">
        <v>354018.70541764447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2482</v>
      </c>
      <c r="B212" s="80">
        <v>204</v>
      </c>
      <c r="C212" s="80">
        <v>16</v>
      </c>
      <c r="D212" s="80">
        <v>24</v>
      </c>
      <c r="E212" s="80">
        <v>2021</v>
      </c>
      <c r="F212" s="80" t="s">
        <v>75</v>
      </c>
      <c r="G212" s="182" t="s">
        <v>2480</v>
      </c>
      <c r="H212" s="80" t="s">
        <v>2481</v>
      </c>
      <c r="I212" s="173"/>
      <c r="J212" s="83"/>
      <c r="K212" s="81"/>
      <c r="L212" s="81"/>
      <c r="M212" s="81"/>
      <c r="N212" s="81"/>
      <c r="O212" s="81"/>
      <c r="P212" s="81"/>
      <c r="Q212" s="81"/>
      <c r="R212" s="81"/>
      <c r="S212" s="81"/>
      <c r="T212" s="81"/>
      <c r="U212" s="81"/>
      <c r="V212" s="81"/>
      <c r="W212" s="81"/>
      <c r="X212" s="81"/>
      <c r="Y212" s="81"/>
      <c r="Z212" s="81"/>
      <c r="AA212" s="81"/>
      <c r="AB212" s="81"/>
      <c r="AC212" s="82"/>
      <c r="AD212" s="81">
        <v>5512470.3789626425</v>
      </c>
      <c r="AE212" s="81">
        <v>332069.51131702127</v>
      </c>
      <c r="AF212" s="81">
        <v>541542.32887507102</v>
      </c>
      <c r="AG212" s="81">
        <v>16801002.458767045</v>
      </c>
      <c r="AH212" s="81">
        <v>18387907.752342738</v>
      </c>
      <c r="AI212" s="81">
        <v>0</v>
      </c>
      <c r="AJ212" s="81">
        <v>0</v>
      </c>
      <c r="AK212" s="81">
        <v>1446528.0436419882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1836</v>
      </c>
      <c r="B213" s="80">
        <v>205</v>
      </c>
      <c r="C213" s="80">
        <v>16</v>
      </c>
      <c r="D213" s="80">
        <v>25</v>
      </c>
      <c r="E213" s="80">
        <v>2021</v>
      </c>
      <c r="F213" s="80" t="s">
        <v>75</v>
      </c>
      <c r="G213" s="182" t="s">
        <v>1834</v>
      </c>
      <c r="H213" s="80" t="s">
        <v>1835</v>
      </c>
      <c r="I213" s="173"/>
      <c r="J213" s="83"/>
      <c r="K213" s="81"/>
      <c r="L213" s="81"/>
      <c r="M213" s="81"/>
      <c r="N213" s="81"/>
      <c r="O213" s="81"/>
      <c r="P213" s="81"/>
      <c r="Q213" s="81"/>
      <c r="R213" s="81"/>
      <c r="S213" s="81"/>
      <c r="T213" s="81"/>
      <c r="U213" s="81"/>
      <c r="V213" s="81"/>
      <c r="W213" s="81"/>
      <c r="X213" s="81"/>
      <c r="Y213" s="81"/>
      <c r="Z213" s="81"/>
      <c r="AA213" s="81"/>
      <c r="AB213" s="81"/>
      <c r="AC213" s="82"/>
      <c r="AD213" s="81">
        <v>1211454.5671096481</v>
      </c>
      <c r="AE213" s="81">
        <v>97191.0764830306</v>
      </c>
      <c r="AF213" s="81">
        <v>27419.864753168153</v>
      </c>
      <c r="AG213" s="81">
        <v>5355572.155060065</v>
      </c>
      <c r="AH213" s="81">
        <v>5051470.5070586838</v>
      </c>
      <c r="AI213" s="81">
        <v>0</v>
      </c>
      <c r="AJ213" s="81">
        <v>0</v>
      </c>
      <c r="AK213" s="81">
        <v>338792.09443193936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1716</v>
      </c>
      <c r="B214" s="80">
        <v>206</v>
      </c>
      <c r="C214" s="80">
        <v>16</v>
      </c>
      <c r="D214" s="80">
        <v>26</v>
      </c>
      <c r="E214" s="80">
        <v>2021</v>
      </c>
      <c r="F214" s="80" t="s">
        <v>75</v>
      </c>
      <c r="G214" s="182" t="s">
        <v>1714</v>
      </c>
      <c r="H214" s="80" t="s">
        <v>1715</v>
      </c>
      <c r="I214" s="173"/>
      <c r="J214" s="83"/>
      <c r="K214" s="81"/>
      <c r="L214" s="81"/>
      <c r="M214" s="81"/>
      <c r="N214" s="81"/>
      <c r="O214" s="81"/>
      <c r="P214" s="81"/>
      <c r="Q214" s="81"/>
      <c r="R214" s="81"/>
      <c r="S214" s="81"/>
      <c r="T214" s="81"/>
      <c r="U214" s="81"/>
      <c r="V214" s="81"/>
      <c r="W214" s="81"/>
      <c r="X214" s="81"/>
      <c r="Y214" s="81"/>
      <c r="Z214" s="81"/>
      <c r="AA214" s="81"/>
      <c r="AB214" s="81"/>
      <c r="AC214" s="82"/>
      <c r="AD214" s="81">
        <v>1372810.4699628234</v>
      </c>
      <c r="AE214" s="81">
        <v>1355815.5169382771</v>
      </c>
      <c r="AF214" s="81">
        <v>945985.33398430119</v>
      </c>
      <c r="AG214" s="81">
        <v>89966875.636260569</v>
      </c>
      <c r="AH214" s="81">
        <v>48414551.581388451</v>
      </c>
      <c r="AI214" s="81">
        <v>0</v>
      </c>
      <c r="AJ214" s="81">
        <v>0</v>
      </c>
      <c r="AK214" s="81">
        <v>2786863.6020474639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1776</v>
      </c>
      <c r="B215" s="80">
        <v>207</v>
      </c>
      <c r="C215" s="80">
        <v>16</v>
      </c>
      <c r="D215" s="80">
        <v>27</v>
      </c>
      <c r="E215" s="80">
        <v>2021</v>
      </c>
      <c r="F215" s="80" t="s">
        <v>75</v>
      </c>
      <c r="G215" s="182" t="s">
        <v>1774</v>
      </c>
      <c r="H215" s="80" t="s">
        <v>1775</v>
      </c>
      <c r="I215" s="173"/>
      <c r="J215" s="83"/>
      <c r="K215" s="81"/>
      <c r="L215" s="81"/>
      <c r="M215" s="81"/>
      <c r="N215" s="81"/>
      <c r="O215" s="81"/>
      <c r="P215" s="81"/>
      <c r="Q215" s="81"/>
      <c r="R215" s="81"/>
      <c r="S215" s="81"/>
      <c r="T215" s="81"/>
      <c r="U215" s="81"/>
      <c r="V215" s="81"/>
      <c r="W215" s="81"/>
      <c r="X215" s="81"/>
      <c r="Y215" s="81"/>
      <c r="Z215" s="81"/>
      <c r="AA215" s="81"/>
      <c r="AB215" s="81"/>
      <c r="AC215" s="82"/>
      <c r="AD215" s="81">
        <v>0</v>
      </c>
      <c r="AE215" s="81">
        <v>178183.64021888943</v>
      </c>
      <c r="AF215" s="81">
        <v>603237.02456969931</v>
      </c>
      <c r="AG215" s="81">
        <v>4917695.1864073547</v>
      </c>
      <c r="AH215" s="81">
        <v>6531754.9047315586</v>
      </c>
      <c r="AI215" s="81">
        <v>0</v>
      </c>
      <c r="AJ215" s="81">
        <v>0</v>
      </c>
      <c r="AK215" s="81">
        <v>504578.38473319437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1788</v>
      </c>
      <c r="B216" s="80">
        <v>208</v>
      </c>
      <c r="C216" s="80">
        <v>16</v>
      </c>
      <c r="D216" s="80">
        <v>28</v>
      </c>
      <c r="E216" s="80">
        <v>2021</v>
      </c>
      <c r="F216" s="80" t="s">
        <v>75</v>
      </c>
      <c r="G216" s="182" t="s">
        <v>1786</v>
      </c>
      <c r="H216" s="80" t="s">
        <v>1787</v>
      </c>
      <c r="I216" s="173"/>
      <c r="J216" s="83"/>
      <c r="K216" s="81"/>
      <c r="L216" s="81"/>
      <c r="M216" s="81"/>
      <c r="N216" s="81"/>
      <c r="O216" s="81"/>
      <c r="P216" s="81"/>
      <c r="Q216" s="81"/>
      <c r="R216" s="81"/>
      <c r="S216" s="81"/>
      <c r="T216" s="81"/>
      <c r="U216" s="81"/>
      <c r="V216" s="81"/>
      <c r="W216" s="81"/>
      <c r="X216" s="81"/>
      <c r="Y216" s="81"/>
      <c r="Z216" s="81"/>
      <c r="AA216" s="81"/>
      <c r="AB216" s="81"/>
      <c r="AC216" s="82"/>
      <c r="AD216" s="81">
        <v>1584848.0567376071</v>
      </c>
      <c r="AE216" s="81">
        <v>196002.00424077839</v>
      </c>
      <c r="AF216" s="81">
        <v>623801.92313457537</v>
      </c>
      <c r="AG216" s="81">
        <v>6231326.0923654847</v>
      </c>
      <c r="AH216" s="81">
        <v>8382110.4018226527</v>
      </c>
      <c r="AI216" s="81">
        <v>0</v>
      </c>
      <c r="AJ216" s="81">
        <v>0</v>
      </c>
      <c r="AK216" s="81">
        <v>591737.60623757553</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2478</v>
      </c>
      <c r="B217" s="80">
        <v>209</v>
      </c>
      <c r="C217" s="80">
        <v>16</v>
      </c>
      <c r="D217" s="80">
        <v>29</v>
      </c>
      <c r="E217" s="80">
        <v>2021</v>
      </c>
      <c r="F217" s="80" t="s">
        <v>75</v>
      </c>
      <c r="G217" s="182" t="s">
        <v>2476</v>
      </c>
      <c r="H217" s="80" t="s">
        <v>2477</v>
      </c>
      <c r="I217" s="173"/>
      <c r="J217" s="83"/>
      <c r="K217" s="81"/>
      <c r="L217" s="81"/>
      <c r="M217" s="81"/>
      <c r="N217" s="81"/>
      <c r="O217" s="81"/>
      <c r="P217" s="81"/>
      <c r="Q217" s="81"/>
      <c r="R217" s="81"/>
      <c r="S217" s="81"/>
      <c r="T217" s="81"/>
      <c r="U217" s="81"/>
      <c r="V217" s="81"/>
      <c r="W217" s="81"/>
      <c r="X217" s="81"/>
      <c r="Y217" s="81"/>
      <c r="Z217" s="81"/>
      <c r="AA217" s="81"/>
      <c r="AB217" s="81"/>
      <c r="AC217" s="82"/>
      <c r="AD217" s="81">
        <v>4201909.2543189414</v>
      </c>
      <c r="AE217" s="81">
        <v>843942.51412764913</v>
      </c>
      <c r="AF217" s="81">
        <v>1466962.7642944963</v>
      </c>
      <c r="AG217" s="81">
        <v>35057103.767210782</v>
      </c>
      <c r="AH217" s="81">
        <v>22310661.406175856</v>
      </c>
      <c r="AI217" s="81">
        <v>0</v>
      </c>
      <c r="AJ217" s="81">
        <v>0</v>
      </c>
      <c r="AK217" s="81">
        <v>1368426.0303963453</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1832</v>
      </c>
      <c r="B218" s="80">
        <v>210</v>
      </c>
      <c r="C218" s="80">
        <v>16</v>
      </c>
      <c r="D218" s="80">
        <v>30</v>
      </c>
      <c r="E218" s="80">
        <v>2021</v>
      </c>
      <c r="F218" s="80" t="s">
        <v>75</v>
      </c>
      <c r="G218" s="182" t="s">
        <v>1830</v>
      </c>
      <c r="H218" s="80" t="s">
        <v>1831</v>
      </c>
      <c r="I218" s="173"/>
      <c r="J218" s="83"/>
      <c r="K218" s="81"/>
      <c r="L218" s="81"/>
      <c r="M218" s="81"/>
      <c r="N218" s="81"/>
      <c r="O218" s="81"/>
      <c r="P218" s="81"/>
      <c r="Q218" s="81"/>
      <c r="R218" s="81"/>
      <c r="S218" s="81"/>
      <c r="T218" s="81"/>
      <c r="U218" s="81"/>
      <c r="V218" s="81"/>
      <c r="W218" s="81"/>
      <c r="X218" s="81"/>
      <c r="Y218" s="81"/>
      <c r="Z218" s="81"/>
      <c r="AA218" s="81"/>
      <c r="AB218" s="81"/>
      <c r="AC218" s="82"/>
      <c r="AD218" s="81">
        <v>484707.33928886108</v>
      </c>
      <c r="AE218" s="81">
        <v>354747.42916306172</v>
      </c>
      <c r="AF218" s="81">
        <v>219358.91802534522</v>
      </c>
      <c r="AG218" s="81">
        <v>5086109.4051199351</v>
      </c>
      <c r="AH218" s="81">
        <v>5111607.0607141443</v>
      </c>
      <c r="AI218" s="81">
        <v>0</v>
      </c>
      <c r="AJ218" s="81">
        <v>0</v>
      </c>
      <c r="AK218" s="81">
        <v>356512.71928599273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2033</v>
      </c>
      <c r="B219" s="80">
        <v>211</v>
      </c>
      <c r="C219" s="80">
        <v>16</v>
      </c>
      <c r="D219" s="80">
        <v>31</v>
      </c>
      <c r="E219" s="80">
        <v>2021</v>
      </c>
      <c r="F219" s="80" t="s">
        <v>75</v>
      </c>
      <c r="G219" s="182" t="s">
        <v>2015</v>
      </c>
      <c r="H219" s="80" t="s">
        <v>2016</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51835.240790949654</v>
      </c>
      <c r="AF219" s="81">
        <v>137099.32376584076</v>
      </c>
      <c r="AG219" s="81">
        <v>646710.59985630959</v>
      </c>
      <c r="AH219" s="81">
        <v>1521917.3963574241</v>
      </c>
      <c r="AI219" s="81">
        <v>0</v>
      </c>
      <c r="AJ219" s="81">
        <v>0</v>
      </c>
      <c r="AK219" s="81">
        <v>90572.082587384008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1796</v>
      </c>
      <c r="B220" s="80">
        <v>212</v>
      </c>
      <c r="C220" s="80">
        <v>16</v>
      </c>
      <c r="D220" s="80">
        <v>32</v>
      </c>
      <c r="E220" s="80">
        <v>2021</v>
      </c>
      <c r="F220" s="80" t="s">
        <v>75</v>
      </c>
      <c r="G220" s="182" t="s">
        <v>1794</v>
      </c>
      <c r="H220" s="80" t="s">
        <v>1795</v>
      </c>
      <c r="I220" s="173"/>
      <c r="J220" s="83"/>
      <c r="K220" s="81"/>
      <c r="L220" s="81"/>
      <c r="M220" s="81"/>
      <c r="N220" s="81"/>
      <c r="O220" s="81"/>
      <c r="P220" s="81"/>
      <c r="Q220" s="81"/>
      <c r="R220" s="81"/>
      <c r="S220" s="81"/>
      <c r="T220" s="81"/>
      <c r="U220" s="81"/>
      <c r="V220" s="81"/>
      <c r="W220" s="81"/>
      <c r="X220" s="81"/>
      <c r="Y220" s="81"/>
      <c r="Z220" s="81"/>
      <c r="AA220" s="81"/>
      <c r="AB220" s="81"/>
      <c r="AC220" s="82"/>
      <c r="AD220" s="81">
        <v>1030469.2419684633</v>
      </c>
      <c r="AE220" s="81">
        <v>516732.55663477932</v>
      </c>
      <c r="AF220" s="81">
        <v>562107.22743994708</v>
      </c>
      <c r="AG220" s="81">
        <v>11061445.885042297</v>
      </c>
      <c r="AH220" s="81">
        <v>9015857.1595763508</v>
      </c>
      <c r="AI220" s="81">
        <v>0</v>
      </c>
      <c r="AJ220" s="81">
        <v>0</v>
      </c>
      <c r="AK220" s="81">
        <v>579398.8007836421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1697</v>
      </c>
      <c r="B221" s="80">
        <v>213</v>
      </c>
      <c r="C221" s="80">
        <v>16</v>
      </c>
      <c r="D221" s="80">
        <v>33</v>
      </c>
      <c r="E221" s="80">
        <v>2021</v>
      </c>
      <c r="F221" s="80" t="s">
        <v>75</v>
      </c>
      <c r="G221" s="182" t="s">
        <v>1695</v>
      </c>
      <c r="H221" s="80" t="s">
        <v>1696</v>
      </c>
      <c r="I221" s="173"/>
      <c r="J221" s="83"/>
      <c r="K221" s="81"/>
      <c r="L221" s="81"/>
      <c r="M221" s="81"/>
      <c r="N221" s="81"/>
      <c r="O221" s="81"/>
      <c r="P221" s="81"/>
      <c r="Q221" s="81"/>
      <c r="R221" s="81"/>
      <c r="S221" s="81"/>
      <c r="T221" s="81"/>
      <c r="U221" s="81"/>
      <c r="V221" s="81"/>
      <c r="W221" s="81"/>
      <c r="X221" s="81"/>
      <c r="Y221" s="81"/>
      <c r="Z221" s="81"/>
      <c r="AA221" s="81"/>
      <c r="AB221" s="81"/>
      <c r="AC221" s="82"/>
      <c r="AD221" s="81">
        <v>120367774.36063157</v>
      </c>
      <c r="AE221" s="81">
        <v>1929242.8681881574</v>
      </c>
      <c r="AF221" s="81">
        <v>3002475.1904719127</v>
      </c>
      <c r="AG221" s="81">
        <v>75038639.289577439</v>
      </c>
      <c r="AH221" s="81">
        <v>62218203.589688011</v>
      </c>
      <c r="AI221" s="81">
        <v>0</v>
      </c>
      <c r="AJ221" s="81">
        <v>0</v>
      </c>
      <c r="AK221" s="81">
        <v>4225253.2846453683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2566</v>
      </c>
      <c r="B222" s="80">
        <v>214</v>
      </c>
      <c r="C222" s="80">
        <v>16</v>
      </c>
      <c r="D222" s="80">
        <v>34</v>
      </c>
      <c r="E222" s="80">
        <v>2021</v>
      </c>
      <c r="F222" s="80" t="s">
        <v>75</v>
      </c>
      <c r="G222" s="182" t="s">
        <v>2564</v>
      </c>
      <c r="H222" s="80" t="s">
        <v>2565</v>
      </c>
      <c r="I222" s="173"/>
      <c r="J222" s="83"/>
      <c r="K222" s="81"/>
      <c r="L222" s="81"/>
      <c r="M222" s="81"/>
      <c r="N222" s="81"/>
      <c r="O222" s="81"/>
      <c r="P222" s="81"/>
      <c r="Q222" s="81"/>
      <c r="R222" s="81"/>
      <c r="S222" s="81"/>
      <c r="T222" s="81"/>
      <c r="U222" s="81"/>
      <c r="V222" s="81"/>
      <c r="W222" s="81"/>
      <c r="X222" s="81"/>
      <c r="Y222" s="81"/>
      <c r="Z222" s="81"/>
      <c r="AA222" s="81"/>
      <c r="AB222" s="81"/>
      <c r="AC222" s="82"/>
      <c r="AD222" s="81">
        <v>96766233.174942881</v>
      </c>
      <c r="AE222" s="81">
        <v>1613371.869618308</v>
      </c>
      <c r="AF222" s="81">
        <v>2995620.2242836207</v>
      </c>
      <c r="AG222" s="81">
        <v>94055972.866602033</v>
      </c>
      <c r="AH222" s="81">
        <v>87706850.562117815</v>
      </c>
      <c r="AI222" s="81">
        <v>0</v>
      </c>
      <c r="AJ222" s="81">
        <v>0</v>
      </c>
      <c r="AK222" s="81">
        <v>5481054.8993026186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1844</v>
      </c>
      <c r="B223" s="80">
        <v>215</v>
      </c>
      <c r="C223" s="80">
        <v>16</v>
      </c>
      <c r="D223" s="80">
        <v>35</v>
      </c>
      <c r="E223" s="80">
        <v>2021</v>
      </c>
      <c r="F223" s="80" t="s">
        <v>75</v>
      </c>
      <c r="G223" s="182" t="s">
        <v>1842</v>
      </c>
      <c r="H223" s="80" t="s">
        <v>1843</v>
      </c>
      <c r="I223" s="173"/>
      <c r="J223" s="83"/>
      <c r="K223" s="81"/>
      <c r="L223" s="81"/>
      <c r="M223" s="81"/>
      <c r="N223" s="81"/>
      <c r="O223" s="81"/>
      <c r="P223" s="81"/>
      <c r="Q223" s="81"/>
      <c r="R223" s="81"/>
      <c r="S223" s="81"/>
      <c r="T223" s="81"/>
      <c r="U223" s="81"/>
      <c r="V223" s="81"/>
      <c r="W223" s="81"/>
      <c r="X223" s="81"/>
      <c r="Y223" s="81"/>
      <c r="Z223" s="81"/>
      <c r="AA223" s="81"/>
      <c r="AB223" s="81"/>
      <c r="AC223" s="82"/>
      <c r="AD223" s="81">
        <v>241020.0999162872</v>
      </c>
      <c r="AE223" s="81">
        <v>137687.35835096001</v>
      </c>
      <c r="AF223" s="81">
        <v>397588.03892093821</v>
      </c>
      <c r="AG223" s="81">
        <v>3314391.8242635867</v>
      </c>
      <c r="AH223" s="81">
        <v>3691459.2166967308</v>
      </c>
      <c r="AI223" s="81">
        <v>0</v>
      </c>
      <c r="AJ223" s="81">
        <v>0</v>
      </c>
      <c r="AK223" s="81">
        <v>222098.49817080254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2515</v>
      </c>
      <c r="B224" s="80">
        <v>216</v>
      </c>
      <c r="C224" s="80">
        <v>16</v>
      </c>
      <c r="D224" s="80">
        <v>36</v>
      </c>
      <c r="E224" s="80">
        <v>2021</v>
      </c>
      <c r="F224" s="80" t="s">
        <v>75</v>
      </c>
      <c r="G224" s="182" t="s">
        <v>2513</v>
      </c>
      <c r="H224" s="80" t="s">
        <v>2514</v>
      </c>
      <c r="I224" s="173"/>
      <c r="J224" s="83"/>
      <c r="K224" s="81"/>
      <c r="L224" s="81"/>
      <c r="M224" s="81"/>
      <c r="N224" s="81"/>
      <c r="O224" s="81"/>
      <c r="P224" s="81"/>
      <c r="Q224" s="81"/>
      <c r="R224" s="81"/>
      <c r="S224" s="81"/>
      <c r="T224" s="81"/>
      <c r="U224" s="81"/>
      <c r="V224" s="81"/>
      <c r="W224" s="81"/>
      <c r="X224" s="81"/>
      <c r="Y224" s="81"/>
      <c r="Z224" s="81"/>
      <c r="AA224" s="81"/>
      <c r="AB224" s="81"/>
      <c r="AC224" s="82"/>
      <c r="AD224" s="81">
        <v>150304670.85857329</v>
      </c>
      <c r="AE224" s="81">
        <v>427640.73652533465</v>
      </c>
      <c r="AF224" s="81">
        <v>164519.18851900889</v>
      </c>
      <c r="AG224" s="81">
        <v>16733636.771282015</v>
      </c>
      <c r="AH224" s="81">
        <v>28402956.88034828</v>
      </c>
      <c r="AI224" s="81">
        <v>0</v>
      </c>
      <c r="AJ224" s="81">
        <v>0</v>
      </c>
      <c r="AK224" s="81">
        <v>1891118.8316470166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1664</v>
      </c>
      <c r="B225" s="80">
        <v>217</v>
      </c>
      <c r="C225" s="80">
        <v>16</v>
      </c>
      <c r="D225" s="80">
        <v>37</v>
      </c>
      <c r="E225" s="80">
        <v>2021</v>
      </c>
      <c r="F225" s="80" t="s">
        <v>75</v>
      </c>
      <c r="G225" s="182" t="s">
        <v>1662</v>
      </c>
      <c r="H225" s="80" t="s">
        <v>1663</v>
      </c>
      <c r="I225" s="173"/>
      <c r="J225" s="83"/>
      <c r="K225" s="81"/>
      <c r="L225" s="81"/>
      <c r="M225" s="81"/>
      <c r="N225" s="81"/>
      <c r="O225" s="81"/>
      <c r="P225" s="81"/>
      <c r="Q225" s="81"/>
      <c r="R225" s="81"/>
      <c r="S225" s="81"/>
      <c r="T225" s="81"/>
      <c r="U225" s="81"/>
      <c r="V225" s="81"/>
      <c r="W225" s="81"/>
      <c r="X225" s="81"/>
      <c r="Y225" s="81"/>
      <c r="Z225" s="81"/>
      <c r="AA225" s="81"/>
      <c r="AB225" s="81"/>
      <c r="AC225" s="82"/>
      <c r="AD225" s="81">
        <v>154730571.55320296</v>
      </c>
      <c r="AE225" s="81">
        <v>4885471.444547005</v>
      </c>
      <c r="AF225" s="81">
        <v>4784766.3994278423</v>
      </c>
      <c r="AG225" s="81">
        <v>215927238.09577388</v>
      </c>
      <c r="AH225" s="81">
        <v>197594837.6456151</v>
      </c>
      <c r="AI225" s="81">
        <v>0</v>
      </c>
      <c r="AJ225" s="81">
        <v>0</v>
      </c>
      <c r="AK225" s="81">
        <v>12921485.851912312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2474</v>
      </c>
      <c r="B226" s="80">
        <v>218</v>
      </c>
      <c r="C226" s="80">
        <v>16</v>
      </c>
      <c r="D226" s="80">
        <v>38</v>
      </c>
      <c r="E226" s="80">
        <v>2021</v>
      </c>
      <c r="F226" s="80" t="s">
        <v>75</v>
      </c>
      <c r="G226" s="182" t="s">
        <v>2472</v>
      </c>
      <c r="H226" s="80" t="s">
        <v>2473</v>
      </c>
      <c r="I226" s="173"/>
      <c r="J226" s="83"/>
      <c r="K226" s="81"/>
      <c r="L226" s="81"/>
      <c r="M226" s="81"/>
      <c r="N226" s="81"/>
      <c r="O226" s="81"/>
      <c r="P226" s="81"/>
      <c r="Q226" s="81"/>
      <c r="R226" s="81"/>
      <c r="S226" s="81"/>
      <c r="T226" s="81"/>
      <c r="U226" s="81"/>
      <c r="V226" s="81"/>
      <c r="W226" s="81"/>
      <c r="X226" s="81"/>
      <c r="Y226" s="81"/>
      <c r="Z226" s="81"/>
      <c r="AA226" s="81"/>
      <c r="AB226" s="81"/>
      <c r="AC226" s="82"/>
      <c r="AD226" s="81">
        <v>5391598.273874687</v>
      </c>
      <c r="AE226" s="81">
        <v>693296.34557895164</v>
      </c>
      <c r="AF226" s="81">
        <v>582672.12600482325</v>
      </c>
      <c r="AG226" s="81">
        <v>12274028.259772876</v>
      </c>
      <c r="AH226" s="81">
        <v>19854314.483787425</v>
      </c>
      <c r="AI226" s="81">
        <v>0</v>
      </c>
      <c r="AJ226" s="81">
        <v>0</v>
      </c>
      <c r="AK226" s="81">
        <v>1392053.5302017501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2558</v>
      </c>
      <c r="B227" s="80">
        <v>219</v>
      </c>
      <c r="C227" s="80">
        <v>16</v>
      </c>
      <c r="D227" s="80">
        <v>39</v>
      </c>
      <c r="E227" s="80">
        <v>2021</v>
      </c>
      <c r="F227" s="80" t="s">
        <v>75</v>
      </c>
      <c r="G227" s="182" t="s">
        <v>2556</v>
      </c>
      <c r="H227" s="80" t="s">
        <v>2557</v>
      </c>
      <c r="I227" s="173"/>
      <c r="J227" s="83"/>
      <c r="K227" s="81"/>
      <c r="L227" s="81"/>
      <c r="M227" s="81"/>
      <c r="N227" s="81"/>
      <c r="O227" s="81"/>
      <c r="P227" s="81"/>
      <c r="Q227" s="81"/>
      <c r="R227" s="81"/>
      <c r="S227" s="81"/>
      <c r="T227" s="81"/>
      <c r="U227" s="81"/>
      <c r="V227" s="81"/>
      <c r="W227" s="81"/>
      <c r="X227" s="81"/>
      <c r="Y227" s="81"/>
      <c r="Z227" s="81"/>
      <c r="AA227" s="81"/>
      <c r="AB227" s="81"/>
      <c r="AC227" s="82"/>
      <c r="AD227" s="81">
        <v>433712423.37169492</v>
      </c>
      <c r="AE227" s="81">
        <v>2319627.0253949971</v>
      </c>
      <c r="AF227" s="81">
        <v>3112154.649484585</v>
      </c>
      <c r="AG227" s="81">
        <v>134192449.47018424</v>
      </c>
      <c r="AH227" s="81">
        <v>130695234.64828663</v>
      </c>
      <c r="AI227" s="81">
        <v>0</v>
      </c>
      <c r="AJ227" s="81">
        <v>0</v>
      </c>
      <c r="AK227" s="81">
        <v>8706602.4144037589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1732</v>
      </c>
      <c r="B228" s="80">
        <v>220</v>
      </c>
      <c r="C228" s="80">
        <v>16</v>
      </c>
      <c r="D228" s="80">
        <v>40</v>
      </c>
      <c r="E228" s="80">
        <v>2021</v>
      </c>
      <c r="F228" s="80" t="s">
        <v>75</v>
      </c>
      <c r="G228" s="182" t="s">
        <v>1730</v>
      </c>
      <c r="H228" s="80" t="s">
        <v>1731</v>
      </c>
      <c r="I228" s="173"/>
      <c r="J228" s="83"/>
      <c r="K228" s="81"/>
      <c r="L228" s="81"/>
      <c r="M228" s="81"/>
      <c r="N228" s="81"/>
      <c r="O228" s="81"/>
      <c r="P228" s="81"/>
      <c r="Q228" s="81"/>
      <c r="R228" s="81"/>
      <c r="S228" s="81"/>
      <c r="T228" s="81"/>
      <c r="U228" s="81"/>
      <c r="V228" s="81"/>
      <c r="W228" s="81"/>
      <c r="X228" s="81"/>
      <c r="Y228" s="81"/>
      <c r="Z228" s="81"/>
      <c r="AA228" s="81"/>
      <c r="AB228" s="81"/>
      <c r="AC228" s="82"/>
      <c r="AD228" s="81">
        <v>18446630.418676857</v>
      </c>
      <c r="AE228" s="81">
        <v>455178.20819552668</v>
      </c>
      <c r="AF228" s="81">
        <v>1323008.4743403634</v>
      </c>
      <c r="AG228" s="81">
        <v>14072692.115623238</v>
      </c>
      <c r="AH228" s="81">
        <v>15487475.510652451</v>
      </c>
      <c r="AI228" s="81">
        <v>0</v>
      </c>
      <c r="AJ228" s="81">
        <v>0</v>
      </c>
      <c r="AK228" s="81">
        <v>1040003.7831012226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1756</v>
      </c>
      <c r="B229" s="80">
        <v>221</v>
      </c>
      <c r="C229" s="80">
        <v>16</v>
      </c>
      <c r="D229" s="80">
        <v>41</v>
      </c>
      <c r="E229" s="80">
        <v>2021</v>
      </c>
      <c r="F229" s="80" t="s">
        <v>75</v>
      </c>
      <c r="G229" s="182" t="s">
        <v>1754</v>
      </c>
      <c r="H229" s="80" t="s">
        <v>1755</v>
      </c>
      <c r="I229" s="173"/>
      <c r="J229" s="83"/>
      <c r="K229" s="81"/>
      <c r="L229" s="81"/>
      <c r="M229" s="81"/>
      <c r="N229" s="81"/>
      <c r="O229" s="81"/>
      <c r="P229" s="81"/>
      <c r="Q229" s="81"/>
      <c r="R229" s="81"/>
      <c r="S229" s="81"/>
      <c r="T229" s="81"/>
      <c r="U229" s="81"/>
      <c r="V229" s="81"/>
      <c r="W229" s="81"/>
      <c r="X229" s="81"/>
      <c r="Y229" s="81"/>
      <c r="Z229" s="81"/>
      <c r="AA229" s="81"/>
      <c r="AB229" s="81"/>
      <c r="AC229" s="82"/>
      <c r="AD229" s="81">
        <v>7830691.2723966083</v>
      </c>
      <c r="AE229" s="81">
        <v>171704.23512002075</v>
      </c>
      <c r="AF229" s="81">
        <v>185084.08708388501</v>
      </c>
      <c r="AG229" s="81">
        <v>4378769.6865270967</v>
      </c>
      <c r="AH229" s="81">
        <v>5972022.3668615026</v>
      </c>
      <c r="AI229" s="81">
        <v>0</v>
      </c>
      <c r="AJ229" s="81">
        <v>0</v>
      </c>
      <c r="AK229" s="81">
        <v>473337.57943493733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1689</v>
      </c>
      <c r="B230" s="80">
        <v>222</v>
      </c>
      <c r="C230" s="80">
        <v>16</v>
      </c>
      <c r="D230" s="80">
        <v>42</v>
      </c>
      <c r="E230" s="80">
        <v>2021</v>
      </c>
      <c r="F230" s="80" t="s">
        <v>75</v>
      </c>
      <c r="G230" s="182" t="s">
        <v>1687</v>
      </c>
      <c r="H230" s="80" t="s">
        <v>1688</v>
      </c>
      <c r="I230" s="173"/>
      <c r="J230" s="83"/>
      <c r="K230" s="81"/>
      <c r="L230" s="81"/>
      <c r="M230" s="81"/>
      <c r="N230" s="81"/>
      <c r="O230" s="81"/>
      <c r="P230" s="81"/>
      <c r="Q230" s="81"/>
      <c r="R230" s="81"/>
      <c r="S230" s="81"/>
      <c r="T230" s="81"/>
      <c r="U230" s="81"/>
      <c r="V230" s="81"/>
      <c r="W230" s="81"/>
      <c r="X230" s="81"/>
      <c r="Y230" s="81"/>
      <c r="Z230" s="81"/>
      <c r="AA230" s="81"/>
      <c r="AB230" s="81"/>
      <c r="AC230" s="82"/>
      <c r="AD230" s="81">
        <v>15640697.128376588</v>
      </c>
      <c r="AE230" s="81">
        <v>741891.88382046705</v>
      </c>
      <c r="AF230" s="81">
        <v>13709.932376584076</v>
      </c>
      <c r="AG230" s="81">
        <v>38721797.166396543</v>
      </c>
      <c r="AH230" s="81">
        <v>40360879.28029947</v>
      </c>
      <c r="AI230" s="81">
        <v>0</v>
      </c>
      <c r="AJ230" s="81">
        <v>0</v>
      </c>
      <c r="AK230" s="81">
        <v>2537593.4791004462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2542</v>
      </c>
      <c r="B231" s="80">
        <v>223</v>
      </c>
      <c r="C231" s="80">
        <v>16</v>
      </c>
      <c r="D231" s="80">
        <v>43</v>
      </c>
      <c r="E231" s="80">
        <v>2021</v>
      </c>
      <c r="F231" s="80" t="s">
        <v>75</v>
      </c>
      <c r="G231" s="182" t="s">
        <v>2540</v>
      </c>
      <c r="H231" s="80" t="s">
        <v>2541</v>
      </c>
      <c r="I231" s="173"/>
      <c r="J231" s="83"/>
      <c r="K231" s="81"/>
      <c r="L231" s="81"/>
      <c r="M231" s="81"/>
      <c r="N231" s="81"/>
      <c r="O231" s="81"/>
      <c r="P231" s="81"/>
      <c r="Q231" s="81"/>
      <c r="R231" s="81"/>
      <c r="S231" s="81"/>
      <c r="T231" s="81"/>
      <c r="U231" s="81"/>
      <c r="V231" s="81"/>
      <c r="W231" s="81"/>
      <c r="X231" s="81"/>
      <c r="Y231" s="81"/>
      <c r="Z231" s="81"/>
      <c r="AA231" s="81"/>
      <c r="AB231" s="81"/>
      <c r="AC231" s="82"/>
      <c r="AD231" s="81">
        <v>91926400.884650528</v>
      </c>
      <c r="AE231" s="81">
        <v>1760778.3356175711</v>
      </c>
      <c r="AF231" s="81">
        <v>1693176.6485081331</v>
      </c>
      <c r="AG231" s="81">
        <v>97195213.903404549</v>
      </c>
      <c r="AH231" s="81">
        <v>94155339.469480261</v>
      </c>
      <c r="AI231" s="81">
        <v>0</v>
      </c>
      <c r="AJ231" s="81">
        <v>0</v>
      </c>
      <c r="AK231" s="81">
        <v>6571332.7514342293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2546</v>
      </c>
      <c r="B232" s="80">
        <v>224</v>
      </c>
      <c r="C232" s="80">
        <v>16</v>
      </c>
      <c r="D232" s="80">
        <v>44</v>
      </c>
      <c r="E232" s="80">
        <v>2021</v>
      </c>
      <c r="F232" s="80" t="s">
        <v>75</v>
      </c>
      <c r="G232" s="182" t="s">
        <v>2544</v>
      </c>
      <c r="H232" s="80" t="s">
        <v>2545</v>
      </c>
      <c r="I232" s="173"/>
      <c r="J232" s="83"/>
      <c r="K232" s="81"/>
      <c r="L232" s="81"/>
      <c r="M232" s="81"/>
      <c r="N232" s="81"/>
      <c r="O232" s="81"/>
      <c r="P232" s="81"/>
      <c r="Q232" s="81"/>
      <c r="R232" s="81"/>
      <c r="S232" s="81"/>
      <c r="T232" s="81"/>
      <c r="U232" s="81"/>
      <c r="V232" s="81"/>
      <c r="W232" s="81"/>
      <c r="X232" s="81"/>
      <c r="Y232" s="81"/>
      <c r="Z232" s="81"/>
      <c r="AA232" s="81"/>
      <c r="AB232" s="81"/>
      <c r="AC232" s="82"/>
      <c r="AD232" s="81">
        <v>63817900.895019241</v>
      </c>
      <c r="AE232" s="81">
        <v>2259692.5282304618</v>
      </c>
      <c r="AF232" s="81">
        <v>2412948.0982787972</v>
      </c>
      <c r="AG232" s="81">
        <v>138786789.35666344</v>
      </c>
      <c r="AH232" s="81">
        <v>102250644.76925381</v>
      </c>
      <c r="AI232" s="81">
        <v>0</v>
      </c>
      <c r="AJ232" s="81">
        <v>0</v>
      </c>
      <c r="AK232" s="81">
        <v>6384150.4474203028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2507</v>
      </c>
      <c r="B233" s="80">
        <v>225</v>
      </c>
      <c r="C233" s="80">
        <v>16</v>
      </c>
      <c r="D233" s="80">
        <v>45</v>
      </c>
      <c r="E233" s="80">
        <v>2021</v>
      </c>
      <c r="F233" s="80" t="s">
        <v>75</v>
      </c>
      <c r="G233" s="182" t="s">
        <v>2505</v>
      </c>
      <c r="H233" s="80" t="s">
        <v>2506</v>
      </c>
      <c r="I233" s="173"/>
      <c r="J233" s="83"/>
      <c r="K233" s="81"/>
      <c r="L233" s="81"/>
      <c r="M233" s="81"/>
      <c r="N233" s="81"/>
      <c r="O233" s="81"/>
      <c r="P233" s="81"/>
      <c r="Q233" s="81"/>
      <c r="R233" s="81"/>
      <c r="S233" s="81"/>
      <c r="T233" s="81"/>
      <c r="U233" s="81"/>
      <c r="V233" s="81"/>
      <c r="W233" s="81"/>
      <c r="X233" s="81"/>
      <c r="Y233" s="81"/>
      <c r="Z233" s="81"/>
      <c r="AA233" s="81"/>
      <c r="AB233" s="81"/>
      <c r="AC233" s="82"/>
      <c r="AD233" s="81">
        <v>4021406.6693508411</v>
      </c>
      <c r="AE233" s="81">
        <v>361226.83426193043</v>
      </c>
      <c r="AF233" s="81">
        <v>329038.37703801779</v>
      </c>
      <c r="AG233" s="81">
        <v>9303201.4416829553</v>
      </c>
      <c r="AH233" s="81">
        <v>9820761.8008109778</v>
      </c>
      <c r="AI233" s="81">
        <v>0</v>
      </c>
      <c r="AJ233" s="81">
        <v>0</v>
      </c>
      <c r="AK233" s="81">
        <v>801628.56284225243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2526</v>
      </c>
      <c r="B234" s="80">
        <v>226</v>
      </c>
      <c r="C234" s="80">
        <v>16</v>
      </c>
      <c r="D234" s="80">
        <v>46</v>
      </c>
      <c r="E234" s="80">
        <v>2021</v>
      </c>
      <c r="F234" s="80" t="s">
        <v>75</v>
      </c>
      <c r="G234" s="182" t="s">
        <v>2525</v>
      </c>
      <c r="H234" s="80" t="s">
        <v>2500</v>
      </c>
      <c r="I234" s="173"/>
      <c r="J234" s="83"/>
      <c r="K234" s="81"/>
      <c r="L234" s="81"/>
      <c r="M234" s="81"/>
      <c r="N234" s="81"/>
      <c r="O234" s="81"/>
      <c r="P234" s="81"/>
      <c r="Q234" s="81"/>
      <c r="R234" s="81"/>
      <c r="S234" s="81"/>
      <c r="T234" s="81"/>
      <c r="U234" s="81"/>
      <c r="V234" s="81"/>
      <c r="W234" s="81"/>
      <c r="X234" s="81"/>
      <c r="Y234" s="81"/>
      <c r="Z234" s="81"/>
      <c r="AA234" s="81"/>
      <c r="AB234" s="81"/>
      <c r="AC234" s="82"/>
      <c r="AD234" s="81">
        <v>16573864.054207899</v>
      </c>
      <c r="AE234" s="81">
        <v>630122.14586498169</v>
      </c>
      <c r="AF234" s="81">
        <v>493557.56555702671</v>
      </c>
      <c r="AG234" s="81">
        <v>21604175.976449843</v>
      </c>
      <c r="AH234" s="81">
        <v>21020038.446954817</v>
      </c>
      <c r="AI234" s="81">
        <v>0</v>
      </c>
      <c r="AJ234" s="81">
        <v>0</v>
      </c>
      <c r="AK234" s="81">
        <v>1695404.3749255824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1681</v>
      </c>
      <c r="B235" s="80">
        <v>227</v>
      </c>
      <c r="C235" s="80">
        <v>16</v>
      </c>
      <c r="D235" s="80">
        <v>47</v>
      </c>
      <c r="E235" s="80">
        <v>2021</v>
      </c>
      <c r="F235" s="80" t="s">
        <v>75</v>
      </c>
      <c r="G235" s="182" t="s">
        <v>1679</v>
      </c>
      <c r="H235" s="80" t="s">
        <v>1680</v>
      </c>
      <c r="I235" s="173"/>
      <c r="J235" s="83"/>
      <c r="K235" s="81"/>
      <c r="L235" s="81"/>
      <c r="M235" s="81"/>
      <c r="N235" s="81"/>
      <c r="O235" s="81"/>
      <c r="P235" s="81"/>
      <c r="Q235" s="81"/>
      <c r="R235" s="81"/>
      <c r="S235" s="81"/>
      <c r="T235" s="81"/>
      <c r="U235" s="81"/>
      <c r="V235" s="81"/>
      <c r="W235" s="81"/>
      <c r="X235" s="81"/>
      <c r="Y235" s="81"/>
      <c r="Z235" s="81"/>
      <c r="AA235" s="81"/>
      <c r="AB235" s="81"/>
      <c r="AC235" s="82"/>
      <c r="AD235" s="81">
        <v>14756546.432869747</v>
      </c>
      <c r="AE235" s="81">
        <v>413062.07505288004</v>
      </c>
      <c r="AF235" s="81">
        <v>377023.14035606204</v>
      </c>
      <c r="AG235" s="81">
        <v>6305428.3485990195</v>
      </c>
      <c r="AH235" s="81">
        <v>11361182.752139311</v>
      </c>
      <c r="AI235" s="81">
        <v>0</v>
      </c>
      <c r="AJ235" s="81">
        <v>0</v>
      </c>
      <c r="AK235" s="81">
        <v>882093.32606843556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1693</v>
      </c>
      <c r="B236" s="80">
        <v>228</v>
      </c>
      <c r="C236" s="80">
        <v>16</v>
      </c>
      <c r="D236" s="80">
        <v>48</v>
      </c>
      <c r="E236" s="80">
        <v>2021</v>
      </c>
      <c r="F236" s="80" t="s">
        <v>75</v>
      </c>
      <c r="G236" s="182" t="s">
        <v>1691</v>
      </c>
      <c r="H236" s="80" t="s">
        <v>1692</v>
      </c>
      <c r="I236" s="173"/>
      <c r="J236" s="83"/>
      <c r="K236" s="81"/>
      <c r="L236" s="81"/>
      <c r="M236" s="81"/>
      <c r="N236" s="81"/>
      <c r="O236" s="81"/>
      <c r="P236" s="81"/>
      <c r="Q236" s="81"/>
      <c r="R236" s="81"/>
      <c r="S236" s="81"/>
      <c r="T236" s="81"/>
      <c r="U236" s="81"/>
      <c r="V236" s="81"/>
      <c r="W236" s="81"/>
      <c r="X236" s="81"/>
      <c r="Y236" s="81"/>
      <c r="Z236" s="81"/>
      <c r="AA236" s="81"/>
      <c r="AB236" s="81"/>
      <c r="AC236" s="82"/>
      <c r="AD236" s="81">
        <v>66010180.911547877</v>
      </c>
      <c r="AE236" s="81">
        <v>698155.89940310316</v>
      </c>
      <c r="AF236" s="81">
        <v>548397.29506336304</v>
      </c>
      <c r="AG236" s="81">
        <v>27283103.431438062</v>
      </c>
      <c r="AH236" s="81">
        <v>35822882.423683569</v>
      </c>
      <c r="AI236" s="81">
        <v>0</v>
      </c>
      <c r="AJ236" s="81">
        <v>0</v>
      </c>
      <c r="AK236" s="81">
        <v>2476161.9796063947</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1677</v>
      </c>
      <c r="B237" s="80">
        <v>229</v>
      </c>
      <c r="C237" s="80">
        <v>16</v>
      </c>
      <c r="D237" s="80">
        <v>49</v>
      </c>
      <c r="E237" s="80">
        <v>2021</v>
      </c>
      <c r="F237" s="80" t="s">
        <v>75</v>
      </c>
      <c r="G237" s="182" t="s">
        <v>1675</v>
      </c>
      <c r="H237" s="80" t="s">
        <v>1676</v>
      </c>
      <c r="I237" s="173"/>
      <c r="J237" s="83"/>
      <c r="K237" s="81"/>
      <c r="L237" s="81"/>
      <c r="M237" s="81"/>
      <c r="N237" s="81"/>
      <c r="O237" s="81"/>
      <c r="P237" s="81"/>
      <c r="Q237" s="81"/>
      <c r="R237" s="81"/>
      <c r="S237" s="81"/>
      <c r="T237" s="81"/>
      <c r="U237" s="81"/>
      <c r="V237" s="81"/>
      <c r="W237" s="81"/>
      <c r="X237" s="81"/>
      <c r="Y237" s="81"/>
      <c r="Z237" s="81"/>
      <c r="AA237" s="81"/>
      <c r="AB237" s="81"/>
      <c r="AC237" s="82"/>
      <c r="AD237" s="81">
        <v>6020150.1162381172</v>
      </c>
      <c r="AE237" s="81">
        <v>529691.36683251685</v>
      </c>
      <c r="AF237" s="81">
        <v>904855.53685454896</v>
      </c>
      <c r="AG237" s="81">
        <v>14564461.634263974</v>
      </c>
      <c r="AH237" s="81">
        <v>13438206.797624065</v>
      </c>
      <c r="AI237" s="81">
        <v>0</v>
      </c>
      <c r="AJ237" s="81">
        <v>0</v>
      </c>
      <c r="AK237" s="81">
        <v>914909.29802038637</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1808</v>
      </c>
      <c r="B238" s="80">
        <v>230</v>
      </c>
      <c r="C238" s="80">
        <v>16</v>
      </c>
      <c r="D238" s="80">
        <v>50</v>
      </c>
      <c r="E238" s="80">
        <v>2021</v>
      </c>
      <c r="F238" s="80" t="s">
        <v>75</v>
      </c>
      <c r="G238" s="182" t="s">
        <v>1806</v>
      </c>
      <c r="H238" s="80" t="s">
        <v>1807</v>
      </c>
      <c r="I238" s="173"/>
      <c r="J238" s="83"/>
      <c r="K238" s="81"/>
      <c r="L238" s="81"/>
      <c r="M238" s="81"/>
      <c r="N238" s="81"/>
      <c r="O238" s="81"/>
      <c r="P238" s="81"/>
      <c r="Q238" s="81"/>
      <c r="R238" s="81"/>
      <c r="S238" s="81"/>
      <c r="T238" s="81"/>
      <c r="U238" s="81"/>
      <c r="V238" s="81"/>
      <c r="W238" s="81"/>
      <c r="X238" s="81"/>
      <c r="Y238" s="81"/>
      <c r="Z238" s="81"/>
      <c r="AA238" s="81"/>
      <c r="AB238" s="81"/>
      <c r="AC238" s="82"/>
      <c r="AD238" s="81">
        <v>1110356.7063616267</v>
      </c>
      <c r="AE238" s="81">
        <v>221919.62463625323</v>
      </c>
      <c r="AF238" s="81">
        <v>397588.03892093821</v>
      </c>
      <c r="AG238" s="81">
        <v>4843592.930173819</v>
      </c>
      <c r="AH238" s="81">
        <v>8326599.7369099194</v>
      </c>
      <c r="AI238" s="81">
        <v>0</v>
      </c>
      <c r="AJ238" s="81">
        <v>0</v>
      </c>
      <c r="AK238" s="81">
        <v>560496.80093931837</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2519</v>
      </c>
      <c r="B239" s="80">
        <v>231</v>
      </c>
      <c r="C239" s="80">
        <v>16</v>
      </c>
      <c r="D239" s="80">
        <v>51</v>
      </c>
      <c r="E239" s="80">
        <v>2021</v>
      </c>
      <c r="F239" s="80" t="s">
        <v>75</v>
      </c>
      <c r="G239" s="182" t="s">
        <v>2517</v>
      </c>
      <c r="H239" s="80" t="s">
        <v>2518</v>
      </c>
      <c r="I239" s="173"/>
      <c r="J239" s="83"/>
      <c r="K239" s="81"/>
      <c r="L239" s="81"/>
      <c r="M239" s="81"/>
      <c r="N239" s="81"/>
      <c r="O239" s="81"/>
      <c r="P239" s="81"/>
      <c r="Q239" s="81"/>
      <c r="R239" s="81"/>
      <c r="S239" s="81"/>
      <c r="T239" s="81"/>
      <c r="U239" s="81"/>
      <c r="V239" s="81"/>
      <c r="W239" s="81"/>
      <c r="X239" s="81"/>
      <c r="Y239" s="81"/>
      <c r="Z239" s="81"/>
      <c r="AA239" s="81"/>
      <c r="AB239" s="81"/>
      <c r="AC239" s="82"/>
      <c r="AD239" s="81">
        <v>122790013.69286071</v>
      </c>
      <c r="AE239" s="81">
        <v>1977838.4064296731</v>
      </c>
      <c r="AF239" s="81">
        <v>3023040.0890367883</v>
      </c>
      <c r="AG239" s="81">
        <v>107623422.32608753</v>
      </c>
      <c r="AH239" s="81">
        <v>112251816.23103116</v>
      </c>
      <c r="AI239" s="81">
        <v>0</v>
      </c>
      <c r="AJ239" s="81">
        <v>0</v>
      </c>
      <c r="AK239" s="81">
        <v>7853912.1992042717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1748</v>
      </c>
      <c r="B240" s="80">
        <v>232</v>
      </c>
      <c r="C240" s="80">
        <v>16</v>
      </c>
      <c r="D240" s="80">
        <v>52</v>
      </c>
      <c r="E240" s="80">
        <v>2021</v>
      </c>
      <c r="F240" s="80" t="s">
        <v>75</v>
      </c>
      <c r="G240" s="182" t="s">
        <v>1746</v>
      </c>
      <c r="H240" s="80" t="s">
        <v>1747</v>
      </c>
      <c r="I240" s="173"/>
      <c r="J240" s="83"/>
      <c r="K240" s="81"/>
      <c r="L240" s="81"/>
      <c r="M240" s="81"/>
      <c r="N240" s="81"/>
      <c r="O240" s="81"/>
      <c r="P240" s="81"/>
      <c r="Q240" s="81"/>
      <c r="R240" s="81"/>
      <c r="S240" s="81"/>
      <c r="T240" s="81"/>
      <c r="U240" s="81"/>
      <c r="V240" s="81"/>
      <c r="W240" s="81"/>
      <c r="X240" s="81"/>
      <c r="Y240" s="81"/>
      <c r="Z240" s="81"/>
      <c r="AA240" s="81"/>
      <c r="AB240" s="81"/>
      <c r="AC240" s="82"/>
      <c r="AD240" s="81">
        <v>147747276.34638506</v>
      </c>
      <c r="AE240" s="81">
        <v>2230535.2052855524</v>
      </c>
      <c r="AF240" s="81">
        <v>952840.30017259321</v>
      </c>
      <c r="AG240" s="81">
        <v>107461744.67612346</v>
      </c>
      <c r="AH240" s="81">
        <v>113195497.53454763</v>
      </c>
      <c r="AI240" s="81">
        <v>0</v>
      </c>
      <c r="AJ240" s="81">
        <v>0</v>
      </c>
      <c r="AK240" s="81">
        <v>7233690.3293124037</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1816</v>
      </c>
      <c r="B241" s="80">
        <v>233</v>
      </c>
      <c r="C241" s="80">
        <v>16</v>
      </c>
      <c r="D241" s="80">
        <v>53</v>
      </c>
      <c r="E241" s="80">
        <v>2021</v>
      </c>
      <c r="F241" s="80" t="s">
        <v>75</v>
      </c>
      <c r="G241" s="182" t="s">
        <v>1814</v>
      </c>
      <c r="H241" s="80" t="s">
        <v>1815</v>
      </c>
      <c r="I241" s="173"/>
      <c r="J241" s="83"/>
      <c r="K241" s="81"/>
      <c r="L241" s="81"/>
      <c r="M241" s="81"/>
      <c r="N241" s="81"/>
      <c r="O241" s="81"/>
      <c r="P241" s="81"/>
      <c r="Q241" s="81"/>
      <c r="R241" s="81"/>
      <c r="S241" s="81"/>
      <c r="T241" s="81"/>
      <c r="U241" s="81"/>
      <c r="V241" s="81"/>
      <c r="W241" s="81"/>
      <c r="X241" s="81"/>
      <c r="Y241" s="81"/>
      <c r="Z241" s="81"/>
      <c r="AA241" s="81"/>
      <c r="AB241" s="81"/>
      <c r="AC241" s="82"/>
      <c r="AD241" s="81">
        <v>0</v>
      </c>
      <c r="AE241" s="81">
        <v>144166.76344982872</v>
      </c>
      <c r="AF241" s="81">
        <v>219358.91802534522</v>
      </c>
      <c r="AG241" s="81">
        <v>2633998.3806647612</v>
      </c>
      <c r="AH241" s="81">
        <v>3053086.5702003036</v>
      </c>
      <c r="AI241" s="81">
        <v>0</v>
      </c>
      <c r="AJ241" s="81">
        <v>0</v>
      </c>
      <c r="AK241" s="81">
        <v>153184.95707170601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2523</v>
      </c>
      <c r="B242" s="80">
        <v>234</v>
      </c>
      <c r="C242" s="80">
        <v>16</v>
      </c>
      <c r="D242" s="80">
        <v>54</v>
      </c>
      <c r="E242" s="80">
        <v>2021</v>
      </c>
      <c r="F242" s="80" t="s">
        <v>75</v>
      </c>
      <c r="G242" s="182" t="s">
        <v>2521</v>
      </c>
      <c r="H242" s="80" t="s">
        <v>2522</v>
      </c>
      <c r="I242" s="173"/>
      <c r="J242" s="83"/>
      <c r="K242" s="81"/>
      <c r="L242" s="81"/>
      <c r="M242" s="81"/>
      <c r="N242" s="81"/>
      <c r="O242" s="81"/>
      <c r="P242" s="81"/>
      <c r="Q242" s="81"/>
      <c r="R242" s="81"/>
      <c r="S242" s="81"/>
      <c r="T242" s="81"/>
      <c r="U242" s="81"/>
      <c r="V242" s="81"/>
      <c r="W242" s="81"/>
      <c r="X242" s="81"/>
      <c r="Y242" s="81"/>
      <c r="Z242" s="81"/>
      <c r="AA242" s="81"/>
      <c r="AB242" s="81"/>
      <c r="AC242" s="82"/>
      <c r="AD242" s="81">
        <v>66252148.389053829</v>
      </c>
      <c r="AE242" s="81">
        <v>1407650.7577292265</v>
      </c>
      <c r="AF242" s="81">
        <v>2316978.571642709</v>
      </c>
      <c r="AG242" s="81">
        <v>55650794.431385145</v>
      </c>
      <c r="AH242" s="81">
        <v>56782784.316982925</v>
      </c>
      <c r="AI242" s="81">
        <v>0</v>
      </c>
      <c r="AJ242" s="81">
        <v>0</v>
      </c>
      <c r="AK242" s="81">
        <v>3895518.3984721671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1685</v>
      </c>
      <c r="B243" s="80">
        <v>235</v>
      </c>
      <c r="C243" s="80">
        <v>16</v>
      </c>
      <c r="D243" s="80">
        <v>55</v>
      </c>
      <c r="E243" s="80">
        <v>2021</v>
      </c>
      <c r="F243" s="80" t="s">
        <v>75</v>
      </c>
      <c r="G243" s="182" t="s">
        <v>1683</v>
      </c>
      <c r="H243" s="80" t="s">
        <v>1684</v>
      </c>
      <c r="I243" s="173"/>
      <c r="J243" s="83"/>
      <c r="K243" s="81"/>
      <c r="L243" s="81"/>
      <c r="M243" s="81"/>
      <c r="N243" s="81"/>
      <c r="O243" s="81"/>
      <c r="P243" s="81"/>
      <c r="Q243" s="81"/>
      <c r="R243" s="81"/>
      <c r="S243" s="81"/>
      <c r="T243" s="81"/>
      <c r="U243" s="81"/>
      <c r="V243" s="81"/>
      <c r="W243" s="81"/>
      <c r="X243" s="81"/>
      <c r="Y243" s="81"/>
      <c r="Z243" s="81"/>
      <c r="AA243" s="81"/>
      <c r="AB243" s="81"/>
      <c r="AC243" s="82"/>
      <c r="AD243" s="81">
        <v>14247231.413257949</v>
      </c>
      <c r="AE243" s="81">
        <v>311011.44474569795</v>
      </c>
      <c r="AF243" s="81">
        <v>329038.37703801779</v>
      </c>
      <c r="AG243" s="81">
        <v>8016516.8107188391</v>
      </c>
      <c r="AH243" s="81">
        <v>10297228.341311933</v>
      </c>
      <c r="AI243" s="81">
        <v>0</v>
      </c>
      <c r="AJ243" s="81">
        <v>0</v>
      </c>
      <c r="AK243" s="81">
        <v>877761.61777077813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1784</v>
      </c>
      <c r="B244" s="80">
        <v>236</v>
      </c>
      <c r="C244" s="80">
        <v>16</v>
      </c>
      <c r="D244" s="80">
        <v>56</v>
      </c>
      <c r="E244" s="80">
        <v>2021</v>
      </c>
      <c r="F244" s="80" t="s">
        <v>75</v>
      </c>
      <c r="G244" s="182" t="s">
        <v>1782</v>
      </c>
      <c r="H244" s="80" t="s">
        <v>1783</v>
      </c>
      <c r="I244" s="173"/>
      <c r="J244" s="83"/>
      <c r="K244" s="81"/>
      <c r="L244" s="81"/>
      <c r="M244" s="81"/>
      <c r="N244" s="81"/>
      <c r="O244" s="81"/>
      <c r="P244" s="81"/>
      <c r="Q244" s="81"/>
      <c r="R244" s="81"/>
      <c r="S244" s="81"/>
      <c r="T244" s="81"/>
      <c r="U244" s="81"/>
      <c r="V244" s="81"/>
      <c r="W244" s="81"/>
      <c r="X244" s="81"/>
      <c r="Y244" s="81"/>
      <c r="Z244" s="81"/>
      <c r="AA244" s="81"/>
      <c r="AB244" s="81"/>
      <c r="AC244" s="82"/>
      <c r="AD244" s="81">
        <v>2406218.3927349332</v>
      </c>
      <c r="AE244" s="81">
        <v>335309.2138664556</v>
      </c>
      <c r="AF244" s="81">
        <v>1323008.4743403634</v>
      </c>
      <c r="AG244" s="81">
        <v>4937904.8926528646</v>
      </c>
      <c r="AH244" s="81">
        <v>7803874.308981685</v>
      </c>
      <c r="AI244" s="81">
        <v>0</v>
      </c>
      <c r="AJ244" s="81">
        <v>0</v>
      </c>
      <c r="AK244" s="81">
        <v>625734.95317979658</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1752</v>
      </c>
      <c r="B245" s="80">
        <v>237</v>
      </c>
      <c r="C245" s="80">
        <v>16</v>
      </c>
      <c r="D245" s="80">
        <v>57</v>
      </c>
      <c r="E245" s="80">
        <v>2021</v>
      </c>
      <c r="F245" s="80" t="s">
        <v>75</v>
      </c>
      <c r="G245" s="182" t="s">
        <v>1750</v>
      </c>
      <c r="H245" s="80" t="s">
        <v>1751</v>
      </c>
      <c r="I245" s="173"/>
      <c r="J245" s="83"/>
      <c r="K245" s="81"/>
      <c r="L245" s="81"/>
      <c r="M245" s="81"/>
      <c r="N245" s="81"/>
      <c r="O245" s="81"/>
      <c r="P245" s="81"/>
      <c r="Q245" s="81"/>
      <c r="R245" s="81"/>
      <c r="S245" s="81"/>
      <c r="T245" s="81"/>
      <c r="U245" s="81"/>
      <c r="V245" s="81"/>
      <c r="W245" s="81"/>
      <c r="X245" s="81"/>
      <c r="Y245" s="81"/>
      <c r="Z245" s="81"/>
      <c r="AA245" s="81"/>
      <c r="AB245" s="81"/>
      <c r="AC245" s="82"/>
      <c r="AD245" s="81">
        <v>82666810.768430948</v>
      </c>
      <c r="AE245" s="81">
        <v>1809373.8738590863</v>
      </c>
      <c r="AF245" s="81">
        <v>10488098.268086817</v>
      </c>
      <c r="AG245" s="81">
        <v>86982575.680673644</v>
      </c>
      <c r="AH245" s="81">
        <v>80883664.666594401</v>
      </c>
      <c r="AI245" s="81">
        <v>0</v>
      </c>
      <c r="AJ245" s="81">
        <v>0</v>
      </c>
      <c r="AK245" s="81">
        <v>5706960.0502198478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1668</v>
      </c>
      <c r="B246" s="80">
        <v>238</v>
      </c>
      <c r="C246" s="80">
        <v>16</v>
      </c>
      <c r="D246" s="80">
        <v>58</v>
      </c>
      <c r="E246" s="80">
        <v>2021</v>
      </c>
      <c r="F246" s="80" t="s">
        <v>75</v>
      </c>
      <c r="G246" s="182" t="s">
        <v>1666</v>
      </c>
      <c r="H246" s="80" t="s">
        <v>1667</v>
      </c>
      <c r="I246" s="173"/>
      <c r="J246" s="83"/>
      <c r="K246" s="81"/>
      <c r="L246" s="81"/>
      <c r="M246" s="81"/>
      <c r="N246" s="81"/>
      <c r="O246" s="81"/>
      <c r="P246" s="81"/>
      <c r="Q246" s="81"/>
      <c r="R246" s="81"/>
      <c r="S246" s="81"/>
      <c r="T246" s="81"/>
      <c r="U246" s="81"/>
      <c r="V246" s="81"/>
      <c r="W246" s="81"/>
      <c r="X246" s="81"/>
      <c r="Y246" s="81"/>
      <c r="Z246" s="81"/>
      <c r="AA246" s="81"/>
      <c r="AB246" s="81"/>
      <c r="AC246" s="82"/>
      <c r="AD246" s="81">
        <v>369360768.73580146</v>
      </c>
      <c r="AE246" s="81">
        <v>23275642.966411114</v>
      </c>
      <c r="AF246" s="81">
        <v>13799046.937031873</v>
      </c>
      <c r="AG246" s="81">
        <v>1085187123.1276362</v>
      </c>
      <c r="AH246" s="81">
        <v>755523278.90600693</v>
      </c>
      <c r="AI246" s="81">
        <v>0</v>
      </c>
      <c r="AJ246" s="81">
        <v>0</v>
      </c>
      <c r="AK246" s="81">
        <v>48784355.167657763</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2511</v>
      </c>
      <c r="B247" s="80">
        <v>239</v>
      </c>
      <c r="C247" s="80">
        <v>16</v>
      </c>
      <c r="D247" s="80">
        <v>59</v>
      </c>
      <c r="E247" s="80">
        <v>2021</v>
      </c>
      <c r="F247" s="80" t="s">
        <v>75</v>
      </c>
      <c r="G247" s="182" t="s">
        <v>2509</v>
      </c>
      <c r="H247" s="80" t="s">
        <v>2510</v>
      </c>
      <c r="I247" s="173"/>
      <c r="J247" s="83"/>
      <c r="K247" s="81"/>
      <c r="L247" s="81"/>
      <c r="M247" s="81"/>
      <c r="N247" s="81"/>
      <c r="O247" s="81"/>
      <c r="P247" s="81"/>
      <c r="Q247" s="81"/>
      <c r="R247" s="81"/>
      <c r="S247" s="81"/>
      <c r="T247" s="81"/>
      <c r="U247" s="81"/>
      <c r="V247" s="81"/>
      <c r="W247" s="81"/>
      <c r="X247" s="81"/>
      <c r="Y247" s="81"/>
      <c r="Z247" s="81"/>
      <c r="AA247" s="81"/>
      <c r="AB247" s="81"/>
      <c r="AC247" s="82"/>
      <c r="AD247" s="81">
        <v>3873633.8681178042</v>
      </c>
      <c r="AE247" s="81">
        <v>338548.91641588992</v>
      </c>
      <c r="AF247" s="81">
        <v>706061.51739407994</v>
      </c>
      <c r="AG247" s="81">
        <v>9640029.879108116</v>
      </c>
      <c r="AH247" s="81">
        <v>12184590.948344847</v>
      </c>
      <c r="AI247" s="81">
        <v>0</v>
      </c>
      <c r="AJ247" s="81">
        <v>0</v>
      </c>
      <c r="AK247" s="81">
        <v>763299.50760237395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1772</v>
      </c>
      <c r="B248" s="80">
        <v>240</v>
      </c>
      <c r="C248" s="80">
        <v>16</v>
      </c>
      <c r="D248" s="80">
        <v>60</v>
      </c>
      <c r="E248" s="80">
        <v>2021</v>
      </c>
      <c r="F248" s="80" t="s">
        <v>75</v>
      </c>
      <c r="G248" s="182" t="s">
        <v>1770</v>
      </c>
      <c r="H248" s="80" t="s">
        <v>1771</v>
      </c>
      <c r="I248" s="173"/>
      <c r="J248" s="83"/>
      <c r="K248" s="81"/>
      <c r="L248" s="81"/>
      <c r="M248" s="81"/>
      <c r="N248" s="81"/>
      <c r="O248" s="81"/>
      <c r="P248" s="81"/>
      <c r="Q248" s="81"/>
      <c r="R248" s="81"/>
      <c r="S248" s="81"/>
      <c r="T248" s="81"/>
      <c r="U248" s="81"/>
      <c r="V248" s="81"/>
      <c r="W248" s="81"/>
      <c r="X248" s="81"/>
      <c r="Y248" s="81"/>
      <c r="Z248" s="81"/>
      <c r="AA248" s="81"/>
      <c r="AB248" s="81"/>
      <c r="AC248" s="82"/>
      <c r="AD248" s="81">
        <v>4640001.9956444232</v>
      </c>
      <c r="AE248" s="81">
        <v>311011.44474569795</v>
      </c>
      <c r="AF248" s="81">
        <v>493557.56555702671</v>
      </c>
      <c r="AG248" s="81">
        <v>7962624.2607308133</v>
      </c>
      <c r="AH248" s="81">
        <v>7933399.1937780613</v>
      </c>
      <c r="AI248" s="81">
        <v>0</v>
      </c>
      <c r="AJ248" s="81">
        <v>0</v>
      </c>
      <c r="AK248" s="81">
        <v>521117.63459697756</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1890</v>
      </c>
      <c r="B249" s="80">
        <v>241</v>
      </c>
      <c r="C249" s="80">
        <v>16</v>
      </c>
      <c r="D249" s="80">
        <v>61</v>
      </c>
      <c r="E249" s="80">
        <v>2021</v>
      </c>
      <c r="F249" s="80" t="s">
        <v>75</v>
      </c>
      <c r="G249" s="182" t="s">
        <v>1872</v>
      </c>
      <c r="H249" s="80" t="s">
        <v>1873</v>
      </c>
      <c r="I249" s="173"/>
      <c r="J249" s="83"/>
      <c r="K249" s="81"/>
      <c r="L249" s="81"/>
      <c r="M249" s="81"/>
      <c r="N249" s="81"/>
      <c r="O249" s="81"/>
      <c r="P249" s="81"/>
      <c r="Q249" s="81"/>
      <c r="R249" s="81"/>
      <c r="S249" s="81"/>
      <c r="T249" s="81"/>
      <c r="U249" s="81"/>
      <c r="V249" s="81"/>
      <c r="W249" s="81"/>
      <c r="X249" s="81"/>
      <c r="Y249" s="81"/>
      <c r="Z249" s="81"/>
      <c r="AA249" s="81"/>
      <c r="AB249" s="81"/>
      <c r="AC249" s="82"/>
      <c r="AD249" s="81">
        <v>609073.27637950948</v>
      </c>
      <c r="AE249" s="81">
        <v>58314.645889818363</v>
      </c>
      <c r="AF249" s="81">
        <v>294763.54609655758</v>
      </c>
      <c r="AG249" s="81">
        <v>1603303.3621437675</v>
      </c>
      <c r="AH249" s="81">
        <v>1878110.8295474595</v>
      </c>
      <c r="AI249" s="81">
        <v>0</v>
      </c>
      <c r="AJ249" s="81">
        <v>0</v>
      </c>
      <c r="AK249" s="81">
        <v>115906.01293428997</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1760</v>
      </c>
      <c r="B250" s="80">
        <v>242</v>
      </c>
      <c r="C250" s="80">
        <v>16</v>
      </c>
      <c r="D250" s="80">
        <v>62</v>
      </c>
      <c r="E250" s="80">
        <v>2021</v>
      </c>
      <c r="F250" s="80" t="s">
        <v>75</v>
      </c>
      <c r="G250" s="182" t="s">
        <v>1758</v>
      </c>
      <c r="H250" s="80" t="s">
        <v>1759</v>
      </c>
      <c r="I250" s="173"/>
      <c r="J250" s="83"/>
      <c r="K250" s="81"/>
      <c r="L250" s="81"/>
      <c r="M250" s="81"/>
      <c r="N250" s="81"/>
      <c r="O250" s="81"/>
      <c r="P250" s="81"/>
      <c r="Q250" s="81"/>
      <c r="R250" s="81"/>
      <c r="S250" s="81"/>
      <c r="T250" s="81"/>
      <c r="U250" s="81"/>
      <c r="V250" s="81"/>
      <c r="W250" s="81"/>
      <c r="X250" s="81"/>
      <c r="Y250" s="81"/>
      <c r="Z250" s="81"/>
      <c r="AA250" s="81"/>
      <c r="AB250" s="81"/>
      <c r="AC250" s="82"/>
      <c r="AD250" s="81">
        <v>116509.34077371372</v>
      </c>
      <c r="AE250" s="81">
        <v>189522.59914190965</v>
      </c>
      <c r="AF250" s="81">
        <v>377023.14035606204</v>
      </c>
      <c r="AG250" s="81">
        <v>11250069.810000386</v>
      </c>
      <c r="AH250" s="81">
        <v>6194065.0265124338</v>
      </c>
      <c r="AI250" s="81">
        <v>0</v>
      </c>
      <c r="AJ250" s="81">
        <v>0</v>
      </c>
      <c r="AK250" s="81">
        <v>453385.46848815132</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2494</v>
      </c>
      <c r="B251" s="80">
        <v>243</v>
      </c>
      <c r="C251" s="80">
        <v>16</v>
      </c>
      <c r="D251" s="80">
        <v>63</v>
      </c>
      <c r="E251" s="80">
        <v>2021</v>
      </c>
      <c r="F251" s="80" t="s">
        <v>75</v>
      </c>
      <c r="G251" s="182" t="s">
        <v>2492</v>
      </c>
      <c r="H251" s="80" t="s">
        <v>2493</v>
      </c>
      <c r="I251" s="173"/>
      <c r="J251" s="83"/>
      <c r="K251" s="81"/>
      <c r="L251" s="81"/>
      <c r="M251" s="81"/>
      <c r="N251" s="81"/>
      <c r="O251" s="81"/>
      <c r="P251" s="81"/>
      <c r="Q251" s="81"/>
      <c r="R251" s="81"/>
      <c r="S251" s="81"/>
      <c r="T251" s="81"/>
      <c r="U251" s="81"/>
      <c r="V251" s="81"/>
      <c r="W251" s="81"/>
      <c r="X251" s="81"/>
      <c r="Y251" s="81"/>
      <c r="Z251" s="81"/>
      <c r="AA251" s="81"/>
      <c r="AB251" s="81"/>
      <c r="AC251" s="82"/>
      <c r="AD251" s="81">
        <v>1585723.0233013213</v>
      </c>
      <c r="AE251" s="81">
        <v>492434.78751402174</v>
      </c>
      <c r="AF251" s="81">
        <v>479847.63318044262</v>
      </c>
      <c r="AG251" s="81">
        <v>32497207.642779559</v>
      </c>
      <c r="AH251" s="81">
        <v>18475799.638454564</v>
      </c>
      <c r="AI251" s="81">
        <v>0</v>
      </c>
      <c r="AJ251" s="81">
        <v>0</v>
      </c>
      <c r="AK251" s="81">
        <v>1117449.4769078263</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1728</v>
      </c>
      <c r="B252" s="80">
        <v>244</v>
      </c>
      <c r="C252" s="80">
        <v>16</v>
      </c>
      <c r="D252" s="80">
        <v>64</v>
      </c>
      <c r="E252" s="80">
        <v>2021</v>
      </c>
      <c r="F252" s="80" t="s">
        <v>75</v>
      </c>
      <c r="G252" s="182" t="s">
        <v>1726</v>
      </c>
      <c r="H252" s="80" t="s">
        <v>1727</v>
      </c>
      <c r="I252" s="173"/>
      <c r="J252" s="83"/>
      <c r="K252" s="81"/>
      <c r="L252" s="81"/>
      <c r="M252" s="81"/>
      <c r="N252" s="81"/>
      <c r="O252" s="81"/>
      <c r="P252" s="81"/>
      <c r="Q252" s="81"/>
      <c r="R252" s="81"/>
      <c r="S252" s="81"/>
      <c r="T252" s="81"/>
      <c r="U252" s="81"/>
      <c r="V252" s="81"/>
      <c r="W252" s="81"/>
      <c r="X252" s="81"/>
      <c r="Y252" s="81"/>
      <c r="Z252" s="81"/>
      <c r="AA252" s="81"/>
      <c r="AB252" s="81"/>
      <c r="AC252" s="82"/>
      <c r="AD252" s="81">
        <v>2881470.0588835198</v>
      </c>
      <c r="AE252" s="81">
        <v>450318.65437137516</v>
      </c>
      <c r="AF252" s="81">
        <v>754046.28071212408</v>
      </c>
      <c r="AG252" s="81">
        <v>10913241.372575225</v>
      </c>
      <c r="AH252" s="81">
        <v>15714144.05904611</v>
      </c>
      <c r="AI252" s="81">
        <v>0</v>
      </c>
      <c r="AJ252" s="81">
        <v>0</v>
      </c>
      <c r="AK252" s="81">
        <v>1055492.9218625433</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2302</v>
      </c>
      <c r="B253" s="80">
        <v>245</v>
      </c>
      <c r="C253" s="80">
        <v>16</v>
      </c>
      <c r="D253" s="80">
        <v>65</v>
      </c>
      <c r="E253" s="80">
        <v>2021</v>
      </c>
      <c r="F253" s="80" t="s">
        <v>75</v>
      </c>
      <c r="G253" s="182" t="s">
        <v>2284</v>
      </c>
      <c r="H253" s="80" t="s">
        <v>2285</v>
      </c>
      <c r="I253" s="173"/>
      <c r="J253" s="83"/>
      <c r="K253" s="81"/>
      <c r="L253" s="81"/>
      <c r="M253" s="81"/>
      <c r="N253" s="81"/>
      <c r="O253" s="81"/>
      <c r="P253" s="81"/>
      <c r="Q253" s="81"/>
      <c r="R253" s="81"/>
      <c r="S253" s="81"/>
      <c r="T253" s="81"/>
      <c r="U253" s="81"/>
      <c r="V253" s="81"/>
      <c r="W253" s="81"/>
      <c r="X253" s="81"/>
      <c r="Y253" s="81"/>
      <c r="Z253" s="81"/>
      <c r="AA253" s="81"/>
      <c r="AB253" s="81"/>
      <c r="AC253" s="82"/>
      <c r="AD253" s="81">
        <v>0</v>
      </c>
      <c r="AE253" s="81">
        <v>21058.066571323299</v>
      </c>
      <c r="AF253" s="81">
        <v>41129.797129752224</v>
      </c>
      <c r="AG253" s="81">
        <v>1354050.3184491484</v>
      </c>
      <c r="AH253" s="81">
        <v>920551.85980281886</v>
      </c>
      <c r="AI253" s="81">
        <v>0</v>
      </c>
      <c r="AJ253" s="81">
        <v>0</v>
      </c>
      <c r="AK253" s="81">
        <v>51061.65235723534</v>
      </c>
      <c r="AL253" s="81">
        <v>0</v>
      </c>
      <c r="AM253" s="81">
        <v>0</v>
      </c>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1780</v>
      </c>
      <c r="B254" s="80">
        <v>246</v>
      </c>
      <c r="C254" s="80">
        <v>16</v>
      </c>
      <c r="D254" s="80">
        <v>66</v>
      </c>
      <c r="E254" s="80">
        <v>2021</v>
      </c>
      <c r="F254" s="80" t="s">
        <v>75</v>
      </c>
      <c r="G254" s="182" t="s">
        <v>1778</v>
      </c>
      <c r="H254" s="80" t="s">
        <v>1779</v>
      </c>
      <c r="I254" s="173"/>
      <c r="J254" s="83"/>
      <c r="K254" s="81"/>
      <c r="L254" s="81"/>
      <c r="M254" s="81"/>
      <c r="N254" s="81"/>
      <c r="O254" s="81"/>
      <c r="P254" s="81"/>
      <c r="Q254" s="81"/>
      <c r="R254" s="81"/>
      <c r="S254" s="81"/>
      <c r="T254" s="81"/>
      <c r="U254" s="81"/>
      <c r="V254" s="81"/>
      <c r="W254" s="81"/>
      <c r="X254" s="81"/>
      <c r="Y254" s="81"/>
      <c r="Z254" s="81"/>
      <c r="AA254" s="81"/>
      <c r="AB254" s="81"/>
      <c r="AC254" s="82"/>
      <c r="AD254" s="81">
        <v>29169840.465668436</v>
      </c>
      <c r="AE254" s="81">
        <v>568567.79742572911</v>
      </c>
      <c r="AF254" s="81">
        <v>2707711.6443753545</v>
      </c>
      <c r="AG254" s="81">
        <v>30072042.8933184</v>
      </c>
      <c r="AH254" s="81">
        <v>28347446.215435546</v>
      </c>
      <c r="AI254" s="81">
        <v>0</v>
      </c>
      <c r="AJ254" s="81">
        <v>0</v>
      </c>
      <c r="AK254" s="81">
        <v>1880486.4567345846</v>
      </c>
      <c r="AL254" s="81">
        <v>0</v>
      </c>
      <c r="AM254" s="81">
        <v>0</v>
      </c>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2530</v>
      </c>
      <c r="B255" s="80">
        <v>247</v>
      </c>
      <c r="C255" s="80">
        <v>16</v>
      </c>
      <c r="D255" s="80">
        <v>67</v>
      </c>
      <c r="E255" s="80">
        <v>2021</v>
      </c>
      <c r="F255" s="80" t="s">
        <v>75</v>
      </c>
      <c r="G255" s="182" t="s">
        <v>2528</v>
      </c>
      <c r="H255" s="80" t="s">
        <v>2529</v>
      </c>
      <c r="I255" s="173"/>
      <c r="J255" s="83"/>
      <c r="K255" s="81"/>
      <c r="L255" s="81"/>
      <c r="M255" s="81"/>
      <c r="N255" s="81"/>
      <c r="O255" s="81"/>
      <c r="P255" s="81"/>
      <c r="Q255" s="81"/>
      <c r="R255" s="81"/>
      <c r="S255" s="81"/>
      <c r="T255" s="81"/>
      <c r="U255" s="81"/>
      <c r="V255" s="81"/>
      <c r="W255" s="81"/>
      <c r="X255" s="81"/>
      <c r="Y255" s="81"/>
      <c r="Z255" s="81"/>
      <c r="AA255" s="81"/>
      <c r="AB255" s="81"/>
      <c r="AC255" s="82"/>
      <c r="AD255" s="81">
        <v>24434467.114579197</v>
      </c>
      <c r="AE255" s="81">
        <v>958951.95463256864</v>
      </c>
      <c r="AF255" s="81">
        <v>891145.60447796492</v>
      </c>
      <c r="AG255" s="81">
        <v>19340688.87695276</v>
      </c>
      <c r="AH255" s="81">
        <v>21945216.195500366</v>
      </c>
      <c r="AI255" s="81">
        <v>0</v>
      </c>
      <c r="AJ255" s="81">
        <v>0</v>
      </c>
      <c r="AK255" s="81">
        <v>1685822.1111156128</v>
      </c>
      <c r="AL255" s="81">
        <v>0</v>
      </c>
      <c r="AM255" s="81">
        <v>0</v>
      </c>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1705</v>
      </c>
      <c r="B256" s="80">
        <v>248</v>
      </c>
      <c r="C256" s="80">
        <v>16</v>
      </c>
      <c r="D256" s="80">
        <v>68</v>
      </c>
      <c r="E256" s="80">
        <v>2021</v>
      </c>
      <c r="F256" s="80" t="s">
        <v>75</v>
      </c>
      <c r="G256" s="182" t="s">
        <v>1703</v>
      </c>
      <c r="H256" s="80" t="s">
        <v>1704</v>
      </c>
      <c r="I256" s="173"/>
      <c r="J256" s="83"/>
      <c r="K256" s="81"/>
      <c r="L256" s="81"/>
      <c r="M256" s="81"/>
      <c r="N256" s="81"/>
      <c r="O256" s="81"/>
      <c r="P256" s="81"/>
      <c r="Q256" s="81"/>
      <c r="R256" s="81"/>
      <c r="S256" s="81"/>
      <c r="T256" s="81"/>
      <c r="U256" s="81"/>
      <c r="V256" s="81"/>
      <c r="W256" s="81"/>
      <c r="X256" s="81"/>
      <c r="Y256" s="81"/>
      <c r="Z256" s="81"/>
      <c r="AA256" s="81"/>
      <c r="AB256" s="81"/>
      <c r="AC256" s="82"/>
      <c r="AD256" s="81">
        <v>4474422.1162767671</v>
      </c>
      <c r="AE256" s="81">
        <v>312631.29602041515</v>
      </c>
      <c r="AF256" s="81">
        <v>329038.37703801779</v>
      </c>
      <c r="AG256" s="81">
        <v>13190201.609569317</v>
      </c>
      <c r="AH256" s="81">
        <v>18286138.20000273</v>
      </c>
      <c r="AI256" s="81">
        <v>0</v>
      </c>
      <c r="AJ256" s="81">
        <v>0</v>
      </c>
      <c r="AK256" s="81">
        <v>1269321.7951014542</v>
      </c>
      <c r="AL256" s="81">
        <v>0</v>
      </c>
      <c r="AM256" s="81">
        <v>0</v>
      </c>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1639</v>
      </c>
      <c r="B257" s="80">
        <v>249</v>
      </c>
      <c r="C257" s="80">
        <v>16</v>
      </c>
      <c r="D257" s="80">
        <v>69</v>
      </c>
      <c r="E257" s="80">
        <v>2021</v>
      </c>
      <c r="F257" s="80" t="s">
        <v>75</v>
      </c>
      <c r="G257" s="182" t="s">
        <v>1637</v>
      </c>
      <c r="H257" s="80" t="s">
        <v>1638</v>
      </c>
      <c r="I257" s="173"/>
      <c r="J257" s="83"/>
      <c r="K257" s="81"/>
      <c r="L257" s="81"/>
      <c r="M257" s="81"/>
      <c r="N257" s="81"/>
      <c r="O257" s="81"/>
      <c r="P257" s="81"/>
      <c r="Q257" s="81"/>
      <c r="R257" s="81"/>
      <c r="S257" s="81"/>
      <c r="T257" s="81"/>
      <c r="U257" s="81"/>
      <c r="V257" s="81"/>
      <c r="W257" s="81"/>
      <c r="X257" s="81"/>
      <c r="Y257" s="81"/>
      <c r="Z257" s="81"/>
      <c r="AA257" s="81"/>
      <c r="AB257" s="81"/>
      <c r="AC257" s="82"/>
      <c r="AD257" s="81">
        <v>338516302.60970622</v>
      </c>
      <c r="AE257" s="81">
        <v>12629980.388969829</v>
      </c>
      <c r="AF257" s="81">
        <v>6203744.400404294</v>
      </c>
      <c r="AG257" s="81">
        <v>725589083.33253396</v>
      </c>
      <c r="AH257" s="81">
        <v>496399495.09337032</v>
      </c>
      <c r="AI257" s="81">
        <v>0</v>
      </c>
      <c r="AJ257" s="81">
        <v>0</v>
      </c>
      <c r="AK257" s="81">
        <v>31105340.966039442</v>
      </c>
      <c r="AL257" s="81">
        <v>0</v>
      </c>
      <c r="AM257" s="81">
        <v>0</v>
      </c>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1820</v>
      </c>
      <c r="B258" s="80">
        <v>250</v>
      </c>
      <c r="C258" s="80">
        <v>16</v>
      </c>
      <c r="D258" s="80">
        <v>70</v>
      </c>
      <c r="E258" s="80">
        <v>2021</v>
      </c>
      <c r="F258" s="80" t="s">
        <v>75</v>
      </c>
      <c r="G258" s="182" t="s">
        <v>1818</v>
      </c>
      <c r="H258" s="80" t="s">
        <v>1819</v>
      </c>
      <c r="I258" s="173"/>
      <c r="J258" s="83"/>
      <c r="K258" s="81"/>
      <c r="L258" s="81"/>
      <c r="M258" s="81"/>
      <c r="N258" s="81"/>
      <c r="O258" s="81"/>
      <c r="P258" s="81"/>
      <c r="Q258" s="81"/>
      <c r="R258" s="81"/>
      <c r="S258" s="81"/>
      <c r="T258" s="81"/>
      <c r="U258" s="81"/>
      <c r="V258" s="81"/>
      <c r="W258" s="81"/>
      <c r="X258" s="81"/>
      <c r="Y258" s="81"/>
      <c r="Z258" s="81"/>
      <c r="AA258" s="81"/>
      <c r="AB258" s="81"/>
      <c r="AC258" s="82"/>
      <c r="AD258" s="81">
        <v>0</v>
      </c>
      <c r="AE258" s="81">
        <v>74513.15863699012</v>
      </c>
      <c r="AF258" s="81">
        <v>41129.797129752224</v>
      </c>
      <c r="AG258" s="81">
        <v>1138480.118497045</v>
      </c>
      <c r="AH258" s="81">
        <v>1961376.8269165589</v>
      </c>
      <c r="AI258" s="81">
        <v>0</v>
      </c>
      <c r="AJ258" s="81">
        <v>0</v>
      </c>
      <c r="AK258" s="81">
        <v>127194.70728576105</v>
      </c>
      <c r="AL258" s="81">
        <v>0</v>
      </c>
      <c r="AM258" s="81">
        <v>0</v>
      </c>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1740</v>
      </c>
      <c r="B259" s="80">
        <v>251</v>
      </c>
      <c r="C259" s="80">
        <v>16</v>
      </c>
      <c r="D259" s="80">
        <v>71</v>
      </c>
      <c r="E259" s="80">
        <v>2021</v>
      </c>
      <c r="F259" s="80" t="s">
        <v>75</v>
      </c>
      <c r="G259" s="182" t="s">
        <v>1738</v>
      </c>
      <c r="H259" s="80" t="s">
        <v>1739</v>
      </c>
      <c r="I259" s="173"/>
      <c r="J259" s="83"/>
      <c r="K259" s="81"/>
      <c r="L259" s="81"/>
      <c r="M259" s="81"/>
      <c r="N259" s="81"/>
      <c r="O259" s="81"/>
      <c r="P259" s="81"/>
      <c r="Q259" s="81"/>
      <c r="R259" s="81"/>
      <c r="S259" s="81"/>
      <c r="T259" s="81"/>
      <c r="U259" s="81"/>
      <c r="V259" s="81"/>
      <c r="W259" s="81"/>
      <c r="X259" s="81"/>
      <c r="Y259" s="81"/>
      <c r="Z259" s="81"/>
      <c r="AA259" s="81"/>
      <c r="AB259" s="81"/>
      <c r="AC259" s="82"/>
      <c r="AD259" s="81">
        <v>5779154.1533304835</v>
      </c>
      <c r="AE259" s="81">
        <v>100430.77903246495</v>
      </c>
      <c r="AF259" s="81">
        <v>1823421.0060856822</v>
      </c>
      <c r="AG259" s="81">
        <v>7437171.8983475612</v>
      </c>
      <c r="AH259" s="81">
        <v>6096921.3629151518</v>
      </c>
      <c r="AI259" s="81">
        <v>0</v>
      </c>
      <c r="AJ259" s="81">
        <v>0</v>
      </c>
      <c r="AK259" s="81">
        <v>402323.81613091595</v>
      </c>
      <c r="AL259" s="81">
        <v>0</v>
      </c>
      <c r="AM259" s="81">
        <v>0</v>
      </c>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2538</v>
      </c>
      <c r="B260" s="80">
        <v>252</v>
      </c>
      <c r="C260" s="80">
        <v>16</v>
      </c>
      <c r="D260" s="80">
        <v>72</v>
      </c>
      <c r="E260" s="80">
        <v>2021</v>
      </c>
      <c r="F260" s="80" t="s">
        <v>75</v>
      </c>
      <c r="G260" s="182" t="s">
        <v>2536</v>
      </c>
      <c r="H260" s="80" t="s">
        <v>2537</v>
      </c>
      <c r="I260" s="173"/>
      <c r="J260" s="83"/>
      <c r="K260" s="81"/>
      <c r="L260" s="81"/>
      <c r="M260" s="81"/>
      <c r="N260" s="81"/>
      <c r="O260" s="81"/>
      <c r="P260" s="81"/>
      <c r="Q260" s="81"/>
      <c r="R260" s="81"/>
      <c r="S260" s="81"/>
      <c r="T260" s="81"/>
      <c r="U260" s="81"/>
      <c r="V260" s="81"/>
      <c r="W260" s="81"/>
      <c r="X260" s="81"/>
      <c r="Y260" s="81"/>
      <c r="Z260" s="81"/>
      <c r="AA260" s="81"/>
      <c r="AB260" s="81"/>
      <c r="AC260" s="82"/>
      <c r="AD260" s="81">
        <v>65998510.667863585</v>
      </c>
      <c r="AE260" s="81">
        <v>498914.19261289045</v>
      </c>
      <c r="AF260" s="81">
        <v>651221.78788774356</v>
      </c>
      <c r="AG260" s="81">
        <v>32369212.836557999</v>
      </c>
      <c r="AH260" s="81">
        <v>29971133.164132979</v>
      </c>
      <c r="AI260" s="81">
        <v>0</v>
      </c>
      <c r="AJ260" s="81">
        <v>0</v>
      </c>
      <c r="AK260" s="81">
        <v>2078301.1356609436</v>
      </c>
      <c r="AL260" s="81">
        <v>0</v>
      </c>
      <c r="AM260" s="81">
        <v>0</v>
      </c>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1736</v>
      </c>
      <c r="B261" s="80">
        <v>253</v>
      </c>
      <c r="C261" s="80">
        <v>16</v>
      </c>
      <c r="D261" s="80">
        <v>73</v>
      </c>
      <c r="E261" s="80">
        <v>2021</v>
      </c>
      <c r="F261" s="80" t="s">
        <v>75</v>
      </c>
      <c r="G261" s="182" t="s">
        <v>1734</v>
      </c>
      <c r="H261" s="80" t="s">
        <v>1735</v>
      </c>
      <c r="I261" s="173"/>
      <c r="J261" s="83"/>
      <c r="K261" s="81"/>
      <c r="L261" s="81"/>
      <c r="M261" s="81"/>
      <c r="N261" s="81"/>
      <c r="O261" s="81"/>
      <c r="P261" s="81"/>
      <c r="Q261" s="81"/>
      <c r="R261" s="81"/>
      <c r="S261" s="81"/>
      <c r="T261" s="81"/>
      <c r="U261" s="81"/>
      <c r="V261" s="81"/>
      <c r="W261" s="81"/>
      <c r="X261" s="81"/>
      <c r="Y261" s="81"/>
      <c r="Z261" s="81"/>
      <c r="AA261" s="81"/>
      <c r="AB261" s="81"/>
      <c r="AC261" s="82"/>
      <c r="AD261" s="81">
        <v>104051458.2230159</v>
      </c>
      <c r="AE261" s="81">
        <v>796966.82716085087</v>
      </c>
      <c r="AF261" s="81">
        <v>507267.49793361081</v>
      </c>
      <c r="AG261" s="81">
        <v>38809372.560127079</v>
      </c>
      <c r="AH261" s="81">
        <v>45967456.436485484</v>
      </c>
      <c r="AI261" s="81">
        <v>0</v>
      </c>
      <c r="AJ261" s="81">
        <v>0</v>
      </c>
      <c r="AK261" s="81">
        <v>3239724.0149843837</v>
      </c>
      <c r="AL261" s="81">
        <v>0</v>
      </c>
      <c r="AM261" s="81">
        <v>0</v>
      </c>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2490</v>
      </c>
      <c r="B262" s="80">
        <v>254</v>
      </c>
      <c r="C262" s="80">
        <v>16</v>
      </c>
      <c r="D262" s="80">
        <v>74</v>
      </c>
      <c r="E262" s="80">
        <v>2021</v>
      </c>
      <c r="F262" s="80" t="s">
        <v>75</v>
      </c>
      <c r="G262" s="182" t="s">
        <v>2488</v>
      </c>
      <c r="H262" s="80" t="s">
        <v>2489</v>
      </c>
      <c r="I262" s="173"/>
      <c r="J262" s="83"/>
      <c r="K262" s="81"/>
      <c r="L262" s="81"/>
      <c r="M262" s="81"/>
      <c r="N262" s="81"/>
      <c r="O262" s="81"/>
      <c r="P262" s="81"/>
      <c r="Q262" s="81"/>
      <c r="R262" s="81"/>
      <c r="S262" s="81"/>
      <c r="T262" s="81"/>
      <c r="U262" s="81"/>
      <c r="V262" s="81"/>
      <c r="W262" s="81"/>
      <c r="X262" s="81"/>
      <c r="Y262" s="81"/>
      <c r="Z262" s="81"/>
      <c r="AA262" s="81"/>
      <c r="AB262" s="81"/>
      <c r="AC262" s="82"/>
      <c r="AD262" s="81">
        <v>35560626.418295771</v>
      </c>
      <c r="AE262" s="81">
        <v>260796.05522946542</v>
      </c>
      <c r="AF262" s="81">
        <v>527832.39649848698</v>
      </c>
      <c r="AG262" s="81">
        <v>13102626.215838775</v>
      </c>
      <c r="AH262" s="81">
        <v>16213740.043260703</v>
      </c>
      <c r="AI262" s="81">
        <v>0</v>
      </c>
      <c r="AJ262" s="81">
        <v>0</v>
      </c>
      <c r="AK262" s="81">
        <v>1169298.7125919084</v>
      </c>
      <c r="AL262" s="81">
        <v>0</v>
      </c>
      <c r="AM262" s="81">
        <v>0</v>
      </c>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2534</v>
      </c>
      <c r="B263" s="80">
        <v>255</v>
      </c>
      <c r="C263" s="80">
        <v>16</v>
      </c>
      <c r="D263" s="80">
        <v>75</v>
      </c>
      <c r="E263" s="80">
        <v>2021</v>
      </c>
      <c r="F263" s="80" t="s">
        <v>75</v>
      </c>
      <c r="G263" s="182" t="s">
        <v>2532</v>
      </c>
      <c r="H263" s="80" t="s">
        <v>2533</v>
      </c>
      <c r="I263" s="173"/>
      <c r="J263" s="83"/>
      <c r="K263" s="81"/>
      <c r="L263" s="81"/>
      <c r="M263" s="81"/>
      <c r="N263" s="81"/>
      <c r="O263" s="81"/>
      <c r="P263" s="81"/>
      <c r="Q263" s="81"/>
      <c r="R263" s="81"/>
      <c r="S263" s="81"/>
      <c r="T263" s="81"/>
      <c r="U263" s="81"/>
      <c r="V263" s="81"/>
      <c r="W263" s="81"/>
      <c r="X263" s="81"/>
      <c r="Y263" s="81"/>
      <c r="Z263" s="81"/>
      <c r="AA263" s="81"/>
      <c r="AB263" s="81"/>
      <c r="AC263" s="82"/>
      <c r="AD263" s="81">
        <v>128776583.19580868</v>
      </c>
      <c r="AE263" s="81">
        <v>579906.75634874927</v>
      </c>
      <c r="AF263" s="81">
        <v>754046.28071212408</v>
      </c>
      <c r="AG263" s="81">
        <v>20182759.970515665</v>
      </c>
      <c r="AH263" s="81">
        <v>33889260.929223366</v>
      </c>
      <c r="AI263" s="81">
        <v>0</v>
      </c>
      <c r="AJ263" s="81">
        <v>0</v>
      </c>
      <c r="AK263" s="81">
        <v>2107047.9270908525</v>
      </c>
      <c r="AL263" s="81">
        <v>0</v>
      </c>
      <c r="AM263" s="81">
        <v>0</v>
      </c>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1848</v>
      </c>
      <c r="B264" s="80">
        <v>256</v>
      </c>
      <c r="C264" s="80">
        <v>16</v>
      </c>
      <c r="D264" s="80">
        <v>76</v>
      </c>
      <c r="E264" s="80">
        <v>2021</v>
      </c>
      <c r="F264" s="80" t="s">
        <v>75</v>
      </c>
      <c r="G264" s="182" t="s">
        <v>1846</v>
      </c>
      <c r="H264" s="80" t="s">
        <v>1847</v>
      </c>
      <c r="I264" s="173"/>
      <c r="J264" s="83"/>
      <c r="K264" s="81"/>
      <c r="L264" s="81"/>
      <c r="M264" s="81"/>
      <c r="N264" s="81"/>
      <c r="O264" s="81"/>
      <c r="P264" s="81"/>
      <c r="Q264" s="81"/>
      <c r="R264" s="81"/>
      <c r="S264" s="81"/>
      <c r="T264" s="81"/>
      <c r="U264" s="81"/>
      <c r="V264" s="81"/>
      <c r="W264" s="81"/>
      <c r="X264" s="81"/>
      <c r="Y264" s="81"/>
      <c r="Z264" s="81"/>
      <c r="AA264" s="81"/>
      <c r="AB264" s="81"/>
      <c r="AC264" s="82"/>
      <c r="AD264" s="81">
        <v>1093068.5739130722</v>
      </c>
      <c r="AE264" s="81">
        <v>103670.48158189931</v>
      </c>
      <c r="AF264" s="81">
        <v>157664.2223307169</v>
      </c>
      <c r="AG264" s="81">
        <v>2479057.2994491872</v>
      </c>
      <c r="AH264" s="81">
        <v>3154856.1225403138</v>
      </c>
      <c r="AI264" s="81">
        <v>0</v>
      </c>
      <c r="AJ264" s="81">
        <v>0</v>
      </c>
      <c r="AK264" s="81">
        <v>204509.13720455696</v>
      </c>
      <c r="AL264" s="81">
        <v>0</v>
      </c>
      <c r="AM264" s="81">
        <v>0</v>
      </c>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2498</v>
      </c>
      <c r="B265" s="80">
        <v>257</v>
      </c>
      <c r="C265" s="80">
        <v>16</v>
      </c>
      <c r="D265" s="80">
        <v>77</v>
      </c>
      <c r="E265" s="80">
        <v>2021</v>
      </c>
      <c r="F265" s="80" t="s">
        <v>75</v>
      </c>
      <c r="G265" s="182" t="s">
        <v>2496</v>
      </c>
      <c r="H265" s="80" t="s">
        <v>2497</v>
      </c>
      <c r="I265" s="173"/>
      <c r="J265" s="83"/>
      <c r="K265" s="81"/>
      <c r="L265" s="81"/>
      <c r="M265" s="81"/>
      <c r="N265" s="81"/>
      <c r="O265" s="81"/>
      <c r="P265" s="81"/>
      <c r="Q265" s="81"/>
      <c r="R265" s="81"/>
      <c r="S265" s="81"/>
      <c r="T265" s="81"/>
      <c r="U265" s="81"/>
      <c r="V265" s="81"/>
      <c r="W265" s="81"/>
      <c r="X265" s="81"/>
      <c r="Y265" s="81"/>
      <c r="Z265" s="81"/>
      <c r="AA265" s="81"/>
      <c r="AB265" s="81"/>
      <c r="AC265" s="82"/>
      <c r="AD265" s="81">
        <v>4117224.5594557612</v>
      </c>
      <c r="AE265" s="81">
        <v>382284.90083325375</v>
      </c>
      <c r="AF265" s="81">
        <v>274198.64753168152</v>
      </c>
      <c r="AG265" s="81">
        <v>19010597.008276105</v>
      </c>
      <c r="AH265" s="81">
        <v>14451276.432281436</v>
      </c>
      <c r="AI265" s="81">
        <v>0</v>
      </c>
      <c r="AJ265" s="81">
        <v>0</v>
      </c>
      <c r="AK265" s="81">
        <v>1127163.0046056036</v>
      </c>
      <c r="AL265" s="81">
        <v>0</v>
      </c>
      <c r="AM265" s="81">
        <v>0</v>
      </c>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1701</v>
      </c>
      <c r="B266" s="80">
        <v>258</v>
      </c>
      <c r="C266" s="80">
        <v>16</v>
      </c>
      <c r="D266" s="80">
        <v>78</v>
      </c>
      <c r="E266" s="80">
        <v>2021</v>
      </c>
      <c r="F266" s="80" t="s">
        <v>75</v>
      </c>
      <c r="G266" s="182" t="s">
        <v>1699</v>
      </c>
      <c r="H266" s="80" t="s">
        <v>1700</v>
      </c>
      <c r="I266" s="173"/>
      <c r="J266" s="83"/>
      <c r="K266" s="81"/>
      <c r="L266" s="81"/>
      <c r="M266" s="81"/>
      <c r="N266" s="81"/>
      <c r="O266" s="81"/>
      <c r="P266" s="81"/>
      <c r="Q266" s="81"/>
      <c r="R266" s="81"/>
      <c r="S266" s="81"/>
      <c r="T266" s="81"/>
      <c r="U266" s="81"/>
      <c r="V266" s="81"/>
      <c r="W266" s="81"/>
      <c r="X266" s="81"/>
      <c r="Y266" s="81"/>
      <c r="Z266" s="81"/>
      <c r="AA266" s="81"/>
      <c r="AB266" s="81"/>
      <c r="AC266" s="82"/>
      <c r="AD266" s="81">
        <v>1061310.3047763386</v>
      </c>
      <c r="AE266" s="81">
        <v>481095.82859100151</v>
      </c>
      <c r="AF266" s="81">
        <v>1323008.4743403634</v>
      </c>
      <c r="AG266" s="81">
        <v>26643129.400330257</v>
      </c>
      <c r="AH266" s="81">
        <v>22907401.05398773</v>
      </c>
      <c r="AI266" s="81">
        <v>0</v>
      </c>
      <c r="AJ266" s="81">
        <v>0</v>
      </c>
      <c r="AK266" s="81">
        <v>1533162.209595138</v>
      </c>
      <c r="AL266" s="81">
        <v>0</v>
      </c>
      <c r="AM266" s="81">
        <v>0</v>
      </c>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1872</v>
      </c>
      <c r="H6" s="87" t="s">
        <v>1873</v>
      </c>
      <c r="I6" s="87" t="s">
        <v>2573</v>
      </c>
      <c r="J6" s="87" t="s">
        <v>2574</v>
      </c>
      <c r="K6" s="87">
        <v>60</v>
      </c>
      <c r="L6" s="87">
        <v>23</v>
      </c>
      <c r="M6" s="18"/>
      <c r="N6" s="87">
        <v>1</v>
      </c>
      <c r="O6" s="87" t="s">
        <v>1851</v>
      </c>
      <c r="P6" s="87" t="s">
        <v>1852</v>
      </c>
      <c r="Q6" s="87" t="s">
        <v>1247</v>
      </c>
      <c r="R6" s="18"/>
      <c r="S6" s="87">
        <v>1</v>
      </c>
      <c r="T6" s="87" t="s">
        <v>1872</v>
      </c>
      <c r="U6" s="87" t="s">
        <v>1873</v>
      </c>
      <c r="V6" s="87" t="s">
        <v>1247</v>
      </c>
      <c r="W6" s="18"/>
      <c r="X6" s="87">
        <v>1</v>
      </c>
      <c r="Y6" s="769" t="s">
        <v>1851</v>
      </c>
      <c r="Z6" s="87" t="s">
        <v>1852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1872</v>
      </c>
      <c r="P7" s="87" t="s">
        <v>1873</v>
      </c>
      <c r="Q7" s="87" t="s">
        <v>1247</v>
      </c>
      <c r="R7" s="18"/>
      <c r="S7" s="87">
        <v>2</v>
      </c>
      <c r="T7" s="86" t="s">
        <v>570</v>
      </c>
      <c r="U7" s="87" t="s">
        <v>1592</v>
      </c>
      <c r="V7" s="87" t="s">
        <v>1592</v>
      </c>
      <c r="W7" s="18"/>
      <c r="X7" s="87">
        <v>2</v>
      </c>
      <c r="Y7" s="769" t="s">
        <v>1872</v>
      </c>
      <c r="Z7" s="87" t="s">
        <v>1873</v>
      </c>
      <c r="AA7" s="87" t="s">
        <v>1247</v>
      </c>
      <c r="AB7" s="18"/>
      <c r="AC7" s="87">
        <v>2</v>
      </c>
      <c r="AD7" s="87" t="s">
        <v>1798</v>
      </c>
      <c r="AE7" s="87" t="s">
        <v>1799</v>
      </c>
      <c r="AF7" s="87" t="s">
        <v>1247</v>
      </c>
    </row>
    <row r="8" spans="1:32" ht="12">
      <c r="A8" s="18"/>
      <c r="B8" s="18"/>
      <c r="C8" s="18"/>
      <c r="D8" s="18"/>
      <c r="F8" s="18"/>
      <c r="G8" s="18"/>
      <c r="H8" s="18"/>
      <c r="I8" s="18"/>
      <c r="J8" s="18"/>
      <c r="K8" s="18"/>
      <c r="L8" s="18"/>
      <c r="M8" s="18"/>
      <c r="N8" s="87">
        <v>3</v>
      </c>
      <c r="O8" s="87" t="s">
        <v>1893</v>
      </c>
      <c r="P8" s="87" t="s">
        <v>1894</v>
      </c>
      <c r="Q8" s="87" t="s">
        <v>1247</v>
      </c>
      <c r="R8" s="18"/>
      <c r="S8" s="18"/>
      <c r="T8" s="18"/>
      <c r="U8" s="18"/>
      <c r="V8" s="18"/>
      <c r="W8" s="18"/>
      <c r="X8" s="87">
        <v>3</v>
      </c>
      <c r="Y8" s="769" t="s">
        <v>1893</v>
      </c>
      <c r="Z8" s="87" t="s">
        <v>1894</v>
      </c>
      <c r="AA8" s="87" t="s">
        <v>1247</v>
      </c>
      <c r="AB8" s="18"/>
      <c r="AC8" s="87">
        <v>3</v>
      </c>
      <c r="AD8" s="87" t="s">
        <v>1766</v>
      </c>
      <c r="AE8" s="87" t="s">
        <v>1767</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1914</v>
      </c>
      <c r="P9" s="87" t="s">
        <v>1915</v>
      </c>
      <c r="Q9" s="87" t="s">
        <v>1247</v>
      </c>
      <c r="R9" s="18"/>
      <c r="S9" s="18"/>
      <c r="T9" s="18"/>
      <c r="U9" s="18"/>
      <c r="V9" s="18"/>
      <c r="W9" s="18"/>
      <c r="X9" s="87">
        <v>4</v>
      </c>
      <c r="Y9" s="769" t="s">
        <v>1914</v>
      </c>
      <c r="Z9" s="87" t="s">
        <v>1915</v>
      </c>
      <c r="AA9" s="87" t="s">
        <v>1247</v>
      </c>
      <c r="AB9" s="18"/>
      <c r="AC9" s="87">
        <v>4</v>
      </c>
      <c r="AD9" s="87" t="s">
        <v>1790</v>
      </c>
      <c r="AE9" s="87" t="s">
        <v>1791</v>
      </c>
      <c r="AF9" s="87" t="s">
        <v>1247</v>
      </c>
    </row>
    <row r="10" spans="1:32" ht="12">
      <c r="A10" s="18"/>
      <c r="B10" s="18"/>
      <c r="C10" s="18"/>
      <c r="D10" s="18"/>
      <c r="F10" s="85" t="s">
        <v>1247</v>
      </c>
      <c r="G10" s="86" t="s">
        <v>1872</v>
      </c>
      <c r="H10" s="87" t="s">
        <v>1873</v>
      </c>
      <c r="I10" s="87" t="s">
        <v>2573</v>
      </c>
      <c r="J10" s="87" t="s">
        <v>2574</v>
      </c>
      <c r="K10" s="85">
        <v>60</v>
      </c>
      <c r="L10" s="85">
        <v>23</v>
      </c>
      <c r="M10" s="18"/>
      <c r="N10" s="87">
        <v>5</v>
      </c>
      <c r="O10" s="87" t="s">
        <v>1935</v>
      </c>
      <c r="P10" s="87" t="s">
        <v>1936</v>
      </c>
      <c r="Q10" s="87" t="s">
        <v>1247</v>
      </c>
      <c r="R10" s="18"/>
      <c r="S10" s="18"/>
      <c r="T10" s="18"/>
      <c r="U10" s="18"/>
      <c r="V10" s="18"/>
      <c r="W10" s="18"/>
      <c r="X10" s="87">
        <v>5</v>
      </c>
      <c r="Y10" s="769" t="s">
        <v>1935</v>
      </c>
      <c r="Z10" s="87" t="s">
        <v>1936</v>
      </c>
      <c r="AA10" s="87" t="s">
        <v>1247</v>
      </c>
      <c r="AB10" s="18"/>
      <c r="AC10" s="87">
        <v>5</v>
      </c>
      <c r="AD10" s="87" t="s">
        <v>2501</v>
      </c>
      <c r="AE10" s="87" t="s">
        <v>2502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1659</v>
      </c>
      <c r="P11" s="87" t="s">
        <v>1660</v>
      </c>
      <c r="Q11" s="87" t="s">
        <v>1247</v>
      </c>
      <c r="R11" s="18"/>
      <c r="S11" s="18"/>
      <c r="T11" s="18"/>
      <c r="U11" s="18"/>
      <c r="V11" s="18"/>
      <c r="W11" s="18"/>
      <c r="X11" s="87">
        <v>6</v>
      </c>
      <c r="Y11" s="769" t="s">
        <v>1659</v>
      </c>
      <c r="Z11" s="87" t="s">
        <v>1660</v>
      </c>
      <c r="AA11" s="87" t="s">
        <v>1247</v>
      </c>
      <c r="AB11" s="18"/>
      <c r="AC11" s="87">
        <v>6</v>
      </c>
      <c r="AD11" s="87" t="s">
        <v>2552</v>
      </c>
      <c r="AE11" s="87" t="s">
        <v>2553</v>
      </c>
      <c r="AF11" s="87" t="s">
        <v>1247</v>
      </c>
    </row>
    <row r="12" spans="1:32" ht="12">
      <c r="A12" s="18"/>
      <c r="B12" s="18"/>
      <c r="C12" s="18"/>
      <c r="D12" s="18"/>
      <c r="F12" s="85" t="s">
        <v>1636</v>
      </c>
      <c r="G12" s="86" t="s">
        <v>1872</v>
      </c>
      <c r="H12" s="87"/>
      <c r="I12" s="87" t="s">
        <v>1872</v>
      </c>
      <c r="J12" s="87"/>
      <c r="K12" s="85" t="s">
        <v>1244</v>
      </c>
      <c r="L12" s="85"/>
      <c r="M12" s="18"/>
      <c r="N12" s="87">
        <v>7</v>
      </c>
      <c r="O12" s="87" t="s">
        <v>1973</v>
      </c>
      <c r="P12" s="87" t="s">
        <v>1974</v>
      </c>
      <c r="Q12" s="87" t="s">
        <v>1247</v>
      </c>
      <c r="R12" s="18"/>
      <c r="S12" s="18"/>
      <c r="T12" s="18"/>
      <c r="U12" s="18"/>
      <c r="V12" s="18"/>
      <c r="W12" s="18"/>
      <c r="X12" s="87">
        <v>7</v>
      </c>
      <c r="Y12" s="769" t="s">
        <v>1973</v>
      </c>
      <c r="Z12" s="87" t="s">
        <v>1974</v>
      </c>
      <c r="AA12" s="87" t="s">
        <v>1247</v>
      </c>
      <c r="AB12" s="18"/>
      <c r="AC12" s="87">
        <v>7</v>
      </c>
      <c r="AD12" s="87" t="s">
        <v>1802</v>
      </c>
      <c r="AE12" s="87" t="s">
        <v>1803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1994</v>
      </c>
      <c r="P13" s="87" t="s">
        <v>1995</v>
      </c>
      <c r="Q13" s="87" t="s">
        <v>1247</v>
      </c>
      <c r="R13" s="18"/>
      <c r="S13" s="18"/>
      <c r="T13" s="18"/>
      <c r="U13" s="18"/>
      <c r="V13" s="18"/>
      <c r="W13" s="18"/>
      <c r="X13" s="87">
        <v>8</v>
      </c>
      <c r="Y13" s="769" t="s">
        <v>1994</v>
      </c>
      <c r="Z13" s="87" t="s">
        <v>1995</v>
      </c>
      <c r="AA13" s="87" t="s">
        <v>1247</v>
      </c>
      <c r="AB13" s="18"/>
      <c r="AC13" s="87">
        <v>8</v>
      </c>
      <c r="AD13" s="87" t="s">
        <v>1710</v>
      </c>
      <c r="AE13" s="87" t="s">
        <v>1711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2015</v>
      </c>
      <c r="P14" s="87" t="s">
        <v>2016</v>
      </c>
      <c r="Q14" s="87" t="s">
        <v>1247</v>
      </c>
      <c r="R14" s="18"/>
      <c r="S14" s="18"/>
      <c r="T14" s="18"/>
      <c r="U14" s="18"/>
      <c r="V14" s="18"/>
      <c r="W14" s="18"/>
      <c r="X14" s="87">
        <v>9</v>
      </c>
      <c r="Y14" s="769" t="s">
        <v>2015</v>
      </c>
      <c r="Z14" s="87" t="s">
        <v>2016</v>
      </c>
      <c r="AA14" s="87" t="s">
        <v>1247</v>
      </c>
      <c r="AB14" s="18"/>
      <c r="AC14" s="87">
        <v>9</v>
      </c>
      <c r="AD14" s="87" t="s">
        <v>2548</v>
      </c>
      <c r="AE14" s="87" t="s">
        <v>2549</v>
      </c>
      <c r="AF14" s="87" t="s">
        <v>1247</v>
      </c>
    </row>
    <row r="15" spans="1:32" ht="12">
      <c r="A15" s="18"/>
      <c r="B15" s="18"/>
      <c r="C15" s="18"/>
      <c r="D15" s="18"/>
      <c r="E15" s="18"/>
      <c r="F15" s="18"/>
      <c r="G15" s="18"/>
      <c r="H15" s="18"/>
      <c r="I15" s="18"/>
      <c r="J15" s="18"/>
      <c r="K15" s="18"/>
      <c r="L15" s="18"/>
      <c r="M15" s="18"/>
      <c r="N15" s="87">
        <v>10</v>
      </c>
      <c r="O15" s="87" t="s">
        <v>1671</v>
      </c>
      <c r="P15" s="87" t="s">
        <v>1672</v>
      </c>
      <c r="Q15" s="87" t="s">
        <v>1247</v>
      </c>
      <c r="R15" s="18"/>
      <c r="S15" s="18"/>
      <c r="T15" s="18"/>
      <c r="U15" s="18"/>
      <c r="V15" s="18"/>
      <c r="W15" s="18"/>
      <c r="X15" s="87">
        <v>10</v>
      </c>
      <c r="Y15" s="769" t="s">
        <v>1671</v>
      </c>
      <c r="Z15" s="87" t="s">
        <v>1672</v>
      </c>
      <c r="AA15" s="87" t="s">
        <v>1247</v>
      </c>
      <c r="AB15" s="18"/>
      <c r="AC15" s="87">
        <v>10</v>
      </c>
      <c r="AD15" s="87" t="s">
        <v>2484</v>
      </c>
      <c r="AE15" s="87" t="s">
        <v>2485</v>
      </c>
      <c r="AF15" s="87" t="s">
        <v>1247</v>
      </c>
    </row>
    <row r="16" spans="1:32" ht="12">
      <c r="A16" s="18"/>
      <c r="B16" s="18"/>
      <c r="C16" s="18"/>
      <c r="D16" s="18"/>
      <c r="E16" s="18"/>
      <c r="F16" s="18"/>
      <c r="G16" s="18"/>
      <c r="H16" s="18"/>
      <c r="I16" s="18"/>
      <c r="J16" s="18"/>
      <c r="K16" s="18"/>
      <c r="L16" s="18"/>
      <c r="M16" s="18"/>
      <c r="N16" s="87">
        <v>11</v>
      </c>
      <c r="O16" s="87" t="s">
        <v>2053</v>
      </c>
      <c r="P16" s="87" t="s">
        <v>2054</v>
      </c>
      <c r="Q16" s="87" t="s">
        <v>1247</v>
      </c>
      <c r="R16" s="18"/>
      <c r="S16" s="18"/>
      <c r="T16" s="18"/>
      <c r="U16" s="18"/>
      <c r="V16" s="18"/>
      <c r="W16" s="18"/>
      <c r="X16" s="87">
        <v>11</v>
      </c>
      <c r="Y16" s="769" t="s">
        <v>2053</v>
      </c>
      <c r="Z16" s="87" t="s">
        <v>2054</v>
      </c>
      <c r="AA16" s="87" t="s">
        <v>1247</v>
      </c>
      <c r="AB16" s="18"/>
      <c r="AC16" s="87">
        <v>11</v>
      </c>
      <c r="AD16" s="87" t="s">
        <v>1718</v>
      </c>
      <c r="AE16" s="87" t="s">
        <v>1719</v>
      </c>
      <c r="AF16" s="87" t="s">
        <v>1247</v>
      </c>
    </row>
    <row r="17" spans="1:32" ht="12">
      <c r="A17" s="18"/>
      <c r="B17" s="18"/>
      <c r="C17" s="18"/>
      <c r="D17" s="18"/>
      <c r="E17" s="18"/>
      <c r="F17" s="18"/>
      <c r="G17" s="18"/>
      <c r="H17" s="18"/>
      <c r="I17" s="18"/>
      <c r="J17" s="18"/>
      <c r="K17" s="18"/>
      <c r="L17" s="18"/>
      <c r="M17" s="18"/>
      <c r="N17" s="87">
        <v>12</v>
      </c>
      <c r="O17" s="87" t="s">
        <v>2074</v>
      </c>
      <c r="P17" s="87" t="s">
        <v>2075</v>
      </c>
      <c r="Q17" s="87" t="s">
        <v>1247</v>
      </c>
      <c r="R17" s="18"/>
      <c r="S17" s="18"/>
      <c r="T17" s="18"/>
      <c r="U17" s="18"/>
      <c r="V17" s="18"/>
      <c r="W17" s="18"/>
      <c r="X17" s="87">
        <v>12</v>
      </c>
      <c r="Y17" s="769" t="s">
        <v>2074</v>
      </c>
      <c r="Z17" s="87" t="s">
        <v>2075</v>
      </c>
      <c r="AA17" s="87" t="s">
        <v>1247</v>
      </c>
      <c r="AB17" s="18"/>
      <c r="AC17" s="87">
        <v>12</v>
      </c>
      <c r="AD17" s="87" t="s">
        <v>1838</v>
      </c>
      <c r="AE17" s="87" t="s">
        <v>1839</v>
      </c>
      <c r="AF17" s="87" t="s">
        <v>1247</v>
      </c>
    </row>
    <row r="18" spans="1:32" ht="12">
      <c r="A18" s="18"/>
      <c r="B18" s="18"/>
      <c r="C18" s="18"/>
      <c r="D18" s="18"/>
      <c r="E18" s="18"/>
      <c r="F18" s="18"/>
      <c r="G18" s="18"/>
      <c r="H18" s="18"/>
      <c r="I18" s="18"/>
      <c r="J18" s="18"/>
      <c r="K18" s="18"/>
      <c r="L18" s="18"/>
      <c r="M18" s="18"/>
      <c r="N18" s="87">
        <v>13</v>
      </c>
      <c r="O18" s="87" t="s">
        <v>2095</v>
      </c>
      <c r="P18" s="87" t="s">
        <v>2096</v>
      </c>
      <c r="Q18" s="87" t="s">
        <v>1247</v>
      </c>
      <c r="R18" s="18"/>
      <c r="S18" s="18"/>
      <c r="T18" s="18"/>
      <c r="U18" s="18"/>
      <c r="V18" s="18"/>
      <c r="W18" s="18"/>
      <c r="X18" s="87">
        <v>13</v>
      </c>
      <c r="Y18" s="769" t="s">
        <v>2095</v>
      </c>
      <c r="Z18" s="87" t="s">
        <v>2096</v>
      </c>
      <c r="AA18" s="87" t="s">
        <v>1247</v>
      </c>
      <c r="AB18" s="18"/>
      <c r="AC18" s="87">
        <v>13</v>
      </c>
      <c r="AD18" s="87" t="s">
        <v>1707</v>
      </c>
      <c r="AE18" s="87" t="s">
        <v>1674</v>
      </c>
      <c r="AF18" s="87" t="s">
        <v>1247</v>
      </c>
    </row>
    <row r="19" spans="1:32" ht="12">
      <c r="A19" s="18"/>
      <c r="B19" s="18"/>
      <c r="C19" s="18"/>
      <c r="D19" s="18"/>
      <c r="E19" s="18"/>
      <c r="F19" s="18"/>
      <c r="G19" s="18"/>
      <c r="H19" s="18"/>
      <c r="I19" s="18"/>
      <c r="J19" s="18"/>
      <c r="K19" s="18"/>
      <c r="L19" s="18"/>
      <c r="M19" s="18"/>
      <c r="N19" s="87">
        <v>14</v>
      </c>
      <c r="O19" s="87" t="s">
        <v>2116</v>
      </c>
      <c r="P19" s="87" t="s">
        <v>2117</v>
      </c>
      <c r="Q19" s="87" t="s">
        <v>1247</v>
      </c>
      <c r="R19" s="18"/>
      <c r="S19" s="18"/>
      <c r="T19" s="18"/>
      <c r="U19" s="18"/>
      <c r="V19" s="18"/>
      <c r="W19" s="18"/>
      <c r="X19" s="87">
        <v>14</v>
      </c>
      <c r="Y19" s="769" t="s">
        <v>2116</v>
      </c>
      <c r="Z19" s="87" t="s">
        <v>2117</v>
      </c>
      <c r="AA19" s="87" t="s">
        <v>1247</v>
      </c>
      <c r="AB19" s="18"/>
      <c r="AC19" s="87">
        <v>14</v>
      </c>
      <c r="AD19" s="87" t="s">
        <v>2560</v>
      </c>
      <c r="AE19" s="87" t="s">
        <v>2561</v>
      </c>
      <c r="AF19" s="87" t="s">
        <v>1247</v>
      </c>
    </row>
    <row r="20" spans="1:32" ht="12">
      <c r="A20" s="18"/>
      <c r="B20" s="18"/>
      <c r="C20" s="18"/>
      <c r="D20" s="18"/>
      <c r="E20" s="18"/>
      <c r="F20" s="18"/>
      <c r="G20" s="18"/>
      <c r="H20" s="18"/>
      <c r="I20" s="18"/>
      <c r="J20" s="18"/>
      <c r="K20" s="18"/>
      <c r="L20" s="18"/>
      <c r="M20" s="18"/>
      <c r="N20" s="87">
        <v>15</v>
      </c>
      <c r="O20" s="87" t="s">
        <v>2137</v>
      </c>
      <c r="P20" s="87" t="s">
        <v>2138</v>
      </c>
      <c r="Q20" s="87" t="s">
        <v>1247</v>
      </c>
      <c r="R20" s="18"/>
      <c r="S20" s="18"/>
      <c r="T20" s="18"/>
      <c r="U20" s="18"/>
      <c r="V20" s="18"/>
      <c r="W20" s="18"/>
      <c r="X20" s="87">
        <v>15</v>
      </c>
      <c r="Y20" s="769" t="s">
        <v>2137</v>
      </c>
      <c r="Z20" s="87" t="s">
        <v>2138</v>
      </c>
      <c r="AA20" s="87" t="s">
        <v>1247</v>
      </c>
      <c r="AB20" s="18"/>
      <c r="AC20" s="87">
        <v>15</v>
      </c>
      <c r="AD20" s="87" t="s">
        <v>2568</v>
      </c>
      <c r="AE20" s="87" t="s">
        <v>2569</v>
      </c>
      <c r="AF20" s="87" t="s">
        <v>1247</v>
      </c>
    </row>
    <row r="21" spans="1:32" ht="12">
      <c r="A21" s="18"/>
      <c r="B21" s="18"/>
      <c r="C21" s="18"/>
      <c r="D21" s="18"/>
      <c r="E21" s="18"/>
      <c r="F21" s="18"/>
      <c r="G21" s="18"/>
      <c r="H21" s="18"/>
      <c r="I21" s="18"/>
      <c r="J21" s="18"/>
      <c r="K21" s="18"/>
      <c r="L21" s="18"/>
      <c r="M21" s="18"/>
      <c r="N21" s="87">
        <v>16</v>
      </c>
      <c r="O21" s="87" t="s">
        <v>2158</v>
      </c>
      <c r="P21" s="87" t="s">
        <v>2159</v>
      </c>
      <c r="Q21" s="87" t="s">
        <v>1247</v>
      </c>
      <c r="R21" s="18"/>
      <c r="S21" s="18"/>
      <c r="T21" s="18"/>
      <c r="U21" s="18"/>
      <c r="V21" s="18"/>
      <c r="W21" s="18"/>
      <c r="X21" s="87">
        <v>16</v>
      </c>
      <c r="Y21" s="769" t="s">
        <v>2158</v>
      </c>
      <c r="Z21" s="87" t="s">
        <v>2159</v>
      </c>
      <c r="AA21" s="87" t="s">
        <v>1247</v>
      </c>
      <c r="AB21" s="18"/>
      <c r="AC21" s="87">
        <v>16</v>
      </c>
      <c r="AD21" s="87" t="s">
        <v>2221</v>
      </c>
      <c r="AE21" s="87" t="s">
        <v>2222</v>
      </c>
      <c r="AF21" s="87" t="s">
        <v>1247</v>
      </c>
    </row>
    <row r="22" spans="1:32" ht="12">
      <c r="A22" s="18"/>
      <c r="B22" s="18"/>
      <c r="C22" s="18"/>
      <c r="D22" s="18"/>
      <c r="E22" s="18"/>
      <c r="F22" s="18"/>
      <c r="G22" s="18"/>
      <c r="H22" s="18"/>
      <c r="I22" s="18"/>
      <c r="J22" s="18"/>
      <c r="K22" s="18"/>
      <c r="L22" s="18"/>
      <c r="M22" s="18"/>
      <c r="N22" s="87">
        <v>17</v>
      </c>
      <c r="O22" s="87" t="s">
        <v>2179</v>
      </c>
      <c r="P22" s="87" t="s">
        <v>2180</v>
      </c>
      <c r="Q22" s="87" t="s">
        <v>1247</v>
      </c>
      <c r="R22" s="18"/>
      <c r="S22" s="18"/>
      <c r="T22" s="18"/>
      <c r="U22" s="18"/>
      <c r="V22" s="18"/>
      <c r="W22" s="18"/>
      <c r="X22" s="87">
        <v>17</v>
      </c>
      <c r="Y22" s="769" t="s">
        <v>2179</v>
      </c>
      <c r="Z22" s="87" t="s">
        <v>2180</v>
      </c>
      <c r="AA22" s="87" t="s">
        <v>1247</v>
      </c>
      <c r="AB22" s="18"/>
      <c r="AC22" s="87">
        <v>17</v>
      </c>
      <c r="AD22" s="87" t="s">
        <v>1994</v>
      </c>
      <c r="AE22" s="87" t="s">
        <v>1995</v>
      </c>
      <c r="AF22" s="87" t="s">
        <v>1247</v>
      </c>
    </row>
    <row r="23" spans="1:32" ht="12">
      <c r="A23" s="18"/>
      <c r="B23" s="18"/>
      <c r="C23" s="18"/>
      <c r="D23" s="18"/>
      <c r="E23" s="18"/>
      <c r="F23" s="18"/>
      <c r="G23" s="18"/>
      <c r="H23" s="18"/>
      <c r="I23" s="18"/>
      <c r="J23" s="18"/>
      <c r="K23" s="18"/>
      <c r="L23" s="18"/>
      <c r="M23" s="18"/>
      <c r="N23" s="87">
        <v>18</v>
      </c>
      <c r="O23" s="87" t="s">
        <v>2200</v>
      </c>
      <c r="P23" s="87" t="s">
        <v>2201</v>
      </c>
      <c r="Q23" s="87" t="s">
        <v>1247</v>
      </c>
      <c r="R23" s="18"/>
      <c r="S23" s="18"/>
      <c r="T23" s="18"/>
      <c r="U23" s="18"/>
      <c r="V23" s="18"/>
      <c r="W23" s="18"/>
      <c r="X23" s="87">
        <v>18</v>
      </c>
      <c r="Y23" s="769" t="s">
        <v>2200</v>
      </c>
      <c r="Z23" s="87" t="s">
        <v>2201</v>
      </c>
      <c r="AA23" s="87" t="s">
        <v>1247</v>
      </c>
      <c r="AB23" s="18"/>
      <c r="AC23" s="87">
        <v>18</v>
      </c>
      <c r="AD23" s="87" t="s">
        <v>1762</v>
      </c>
      <c r="AE23" s="87" t="s">
        <v>1763</v>
      </c>
      <c r="AF23" s="87" t="s">
        <v>1247</v>
      </c>
    </row>
    <row r="24" spans="1:32" ht="12">
      <c r="A24" s="18"/>
      <c r="B24" s="18"/>
      <c r="C24" s="18"/>
      <c r="D24" s="18"/>
      <c r="E24" s="18"/>
      <c r="F24" s="18"/>
      <c r="G24" s="18"/>
      <c r="H24" s="18"/>
      <c r="I24" s="18"/>
      <c r="J24" s="18"/>
      <c r="K24" s="18"/>
      <c r="L24" s="18"/>
      <c r="M24" s="18"/>
      <c r="N24" s="87">
        <v>19</v>
      </c>
      <c r="O24" s="87" t="s">
        <v>2221</v>
      </c>
      <c r="P24" s="87" t="s">
        <v>2222</v>
      </c>
      <c r="Q24" s="87" t="s">
        <v>1247</v>
      </c>
      <c r="R24" s="18"/>
      <c r="S24" s="18"/>
      <c r="T24" s="18"/>
      <c r="U24" s="18"/>
      <c r="V24" s="18"/>
      <c r="W24" s="18"/>
      <c r="X24" s="87">
        <v>19</v>
      </c>
      <c r="Y24" s="769" t="s">
        <v>2221</v>
      </c>
      <c r="Z24" s="87" t="s">
        <v>2222</v>
      </c>
      <c r="AA24" s="87" t="s">
        <v>1247</v>
      </c>
      <c r="AB24" s="18"/>
      <c r="AC24" s="87">
        <v>19</v>
      </c>
      <c r="AD24" s="87" t="s">
        <v>1822</v>
      </c>
      <c r="AE24" s="87" t="s">
        <v>1823</v>
      </c>
      <c r="AF24" s="87" t="s">
        <v>1247</v>
      </c>
    </row>
    <row r="25" spans="1:32" ht="12">
      <c r="A25" s="18"/>
      <c r="B25" s="18"/>
      <c r="C25" s="18"/>
      <c r="D25" s="18"/>
      <c r="E25" s="18"/>
      <c r="F25" s="18"/>
      <c r="G25" s="18"/>
      <c r="H25" s="18"/>
      <c r="I25" s="18"/>
      <c r="J25" s="18"/>
      <c r="K25" s="18"/>
      <c r="L25" s="18"/>
      <c r="M25" s="18"/>
      <c r="N25" s="87">
        <v>20</v>
      </c>
      <c r="O25" s="87" t="s">
        <v>2242</v>
      </c>
      <c r="P25" s="87" t="s">
        <v>2243</v>
      </c>
      <c r="Q25" s="87" t="s">
        <v>1247</v>
      </c>
      <c r="R25" s="18"/>
      <c r="S25" s="18"/>
      <c r="T25" s="18"/>
      <c r="U25" s="18"/>
      <c r="V25" s="18"/>
      <c r="W25" s="18"/>
      <c r="X25" s="87">
        <v>20</v>
      </c>
      <c r="Y25" s="769" t="s">
        <v>2242</v>
      </c>
      <c r="Z25" s="87" t="s">
        <v>2243</v>
      </c>
      <c r="AA25" s="87" t="s">
        <v>1247</v>
      </c>
      <c r="AB25" s="18"/>
      <c r="AC25" s="87">
        <v>20</v>
      </c>
      <c r="AD25" s="87" t="s">
        <v>1722</v>
      </c>
      <c r="AE25" s="87" t="s">
        <v>1723</v>
      </c>
      <c r="AF25" s="87" t="s">
        <v>1247</v>
      </c>
    </row>
    <row r="26" spans="1:32" ht="12">
      <c r="A26" s="18"/>
      <c r="B26" s="18"/>
      <c r="C26" s="18"/>
      <c r="D26" s="18"/>
      <c r="E26" s="18"/>
      <c r="F26" s="18"/>
      <c r="G26" s="18"/>
      <c r="H26" s="18"/>
      <c r="I26" s="18"/>
      <c r="J26" s="18"/>
      <c r="K26" s="18"/>
      <c r="L26" s="18"/>
      <c r="M26" s="18"/>
      <c r="N26" s="87">
        <v>21</v>
      </c>
      <c r="O26" s="87" t="s">
        <v>2263</v>
      </c>
      <c r="P26" s="87" t="s">
        <v>2264</v>
      </c>
      <c r="Q26" s="87" t="s">
        <v>1247</v>
      </c>
      <c r="R26" s="18"/>
      <c r="S26" s="18"/>
      <c r="T26" s="18"/>
      <c r="U26" s="18"/>
      <c r="V26" s="18"/>
      <c r="W26" s="18"/>
      <c r="X26" s="87">
        <v>21</v>
      </c>
      <c r="Y26" s="769" t="s">
        <v>2263</v>
      </c>
      <c r="Z26" s="87" t="s">
        <v>2264</v>
      </c>
      <c r="AA26" s="87" t="s">
        <v>1247</v>
      </c>
      <c r="AB26" s="18"/>
      <c r="AC26" s="87">
        <v>21</v>
      </c>
      <c r="AD26" s="87" t="s">
        <v>1742</v>
      </c>
      <c r="AE26" s="87" t="s">
        <v>1743</v>
      </c>
      <c r="AF26" s="87" t="s">
        <v>1247</v>
      </c>
    </row>
    <row r="27" spans="1:32" ht="12">
      <c r="A27" s="18"/>
      <c r="B27" s="18"/>
      <c r="C27" s="18"/>
      <c r="D27" s="18"/>
      <c r="E27" s="18"/>
      <c r="F27" s="18"/>
      <c r="G27" s="18"/>
      <c r="H27" s="18"/>
      <c r="I27" s="18"/>
      <c r="J27" s="18"/>
      <c r="K27" s="18"/>
      <c r="L27" s="18"/>
      <c r="M27" s="18"/>
      <c r="N27" s="87">
        <v>22</v>
      </c>
      <c r="O27" s="87" t="s">
        <v>2284</v>
      </c>
      <c r="P27" s="87" t="s">
        <v>2285</v>
      </c>
      <c r="Q27" s="87" t="s">
        <v>1247</v>
      </c>
      <c r="R27" s="18"/>
      <c r="S27" s="18"/>
      <c r="T27" s="18"/>
      <c r="U27" s="18"/>
      <c r="V27" s="18"/>
      <c r="W27" s="18"/>
      <c r="X27" s="87">
        <v>22</v>
      </c>
      <c r="Y27" s="769" t="s">
        <v>2284</v>
      </c>
      <c r="Z27" s="87" t="s">
        <v>2285</v>
      </c>
      <c r="AA27" s="87" t="s">
        <v>1247</v>
      </c>
      <c r="AB27" s="18"/>
      <c r="AC27" s="87">
        <v>22</v>
      </c>
      <c r="AD27" s="87" t="s">
        <v>1810</v>
      </c>
      <c r="AE27" s="87" t="s">
        <v>1811</v>
      </c>
      <c r="AF27" s="87" t="s">
        <v>1247</v>
      </c>
    </row>
    <row r="28" spans="1:32" ht="12">
      <c r="A28" s="18"/>
      <c r="B28" s="18"/>
      <c r="C28" s="18"/>
      <c r="D28" s="18"/>
      <c r="E28" s="18"/>
      <c r="F28" s="18"/>
      <c r="G28" s="18"/>
      <c r="H28" s="18"/>
      <c r="I28" s="18"/>
      <c r="J28" s="18"/>
      <c r="K28" s="18"/>
      <c r="L28" s="18"/>
      <c r="M28" s="18"/>
      <c r="N28" s="87">
        <v>23</v>
      </c>
      <c r="O28" s="87" t="s">
        <v>2305</v>
      </c>
      <c r="P28" s="87" t="s">
        <v>2306</v>
      </c>
      <c r="Q28" s="87" t="s">
        <v>1247</v>
      </c>
      <c r="R28" s="18"/>
      <c r="S28" s="18"/>
      <c r="T28" s="18"/>
      <c r="U28" s="18"/>
      <c r="V28" s="18"/>
      <c r="W28" s="18"/>
      <c r="X28" s="87">
        <v>23</v>
      </c>
      <c r="Y28" s="769" t="s">
        <v>2305</v>
      </c>
      <c r="Z28" s="87" t="s">
        <v>2306</v>
      </c>
      <c r="AA28" s="87" t="s">
        <v>1247</v>
      </c>
      <c r="AB28" s="18"/>
      <c r="AC28" s="87">
        <v>23</v>
      </c>
      <c r="AD28" s="87" t="s">
        <v>1826</v>
      </c>
      <c r="AE28" s="87" t="s">
        <v>1827</v>
      </c>
      <c r="AF28" s="87" t="s">
        <v>1247</v>
      </c>
    </row>
    <row r="29" spans="1:32" ht="12">
      <c r="A29" s="18"/>
      <c r="B29" s="18"/>
      <c r="C29" s="18"/>
      <c r="D29" s="18"/>
      <c r="E29" s="18"/>
      <c r="F29" s="18"/>
      <c r="G29" s="18"/>
      <c r="H29" s="18"/>
      <c r="I29" s="18"/>
      <c r="J29" s="18"/>
      <c r="K29" s="18"/>
      <c r="L29" s="18"/>
      <c r="M29" s="18"/>
      <c r="N29" s="87">
        <v>24</v>
      </c>
      <c r="O29" s="87" t="s">
        <v>2326</v>
      </c>
      <c r="P29" s="87" t="s">
        <v>2327</v>
      </c>
      <c r="Q29" s="87" t="s">
        <v>1247</v>
      </c>
      <c r="R29" s="18"/>
      <c r="S29" s="18"/>
      <c r="T29" s="18"/>
      <c r="U29" s="18"/>
      <c r="V29" s="18"/>
      <c r="W29" s="18"/>
      <c r="X29" s="87">
        <v>24</v>
      </c>
      <c r="Y29" s="769" t="s">
        <v>2326</v>
      </c>
      <c r="Z29" s="87" t="s">
        <v>2327</v>
      </c>
      <c r="AA29" s="87" t="s">
        <v>1247</v>
      </c>
      <c r="AB29" s="18"/>
      <c r="AC29" s="87">
        <v>24</v>
      </c>
      <c r="AD29" s="87" t="s">
        <v>2480</v>
      </c>
      <c r="AE29" s="87" t="s">
        <v>2481</v>
      </c>
      <c r="AF29" s="87" t="s">
        <v>1247</v>
      </c>
    </row>
    <row r="30" spans="1:32" ht="12">
      <c r="A30" s="18"/>
      <c r="B30" s="18"/>
      <c r="C30" s="18"/>
      <c r="D30" s="18"/>
      <c r="E30" s="18"/>
      <c r="F30" s="18"/>
      <c r="G30" s="18"/>
      <c r="H30" s="18"/>
      <c r="I30" s="18"/>
      <c r="J30" s="18"/>
      <c r="K30" s="18"/>
      <c r="L30" s="18"/>
      <c r="M30" s="18"/>
      <c r="N30" s="87">
        <v>25</v>
      </c>
      <c r="O30" s="87" t="s">
        <v>2347</v>
      </c>
      <c r="P30" s="87" t="s">
        <v>2348</v>
      </c>
      <c r="Q30" s="87" t="s">
        <v>1247</v>
      </c>
      <c r="R30" s="18"/>
      <c r="S30" s="18"/>
      <c r="T30" s="18"/>
      <c r="U30" s="18"/>
      <c r="V30" s="18"/>
      <c r="W30" s="18"/>
      <c r="X30" s="87">
        <v>25</v>
      </c>
      <c r="Y30" s="769" t="s">
        <v>2347</v>
      </c>
      <c r="Z30" s="87" t="s">
        <v>2348</v>
      </c>
      <c r="AA30" s="87" t="s">
        <v>1247</v>
      </c>
      <c r="AB30" s="18"/>
      <c r="AC30" s="87">
        <v>25</v>
      </c>
      <c r="AD30" s="87" t="s">
        <v>1834</v>
      </c>
      <c r="AE30" s="87" t="s">
        <v>1835</v>
      </c>
      <c r="AF30" s="87" t="s">
        <v>1247</v>
      </c>
    </row>
    <row r="31" spans="1:32" ht="12">
      <c r="A31" s="18"/>
      <c r="B31" s="18"/>
      <c r="C31" s="18"/>
      <c r="D31" s="18"/>
      <c r="E31" s="18"/>
      <c r="F31" s="18"/>
      <c r="G31" s="18"/>
      <c r="H31" s="18"/>
      <c r="I31" s="18"/>
      <c r="J31" s="18"/>
      <c r="K31" s="18"/>
      <c r="L31" s="18"/>
      <c r="M31" s="18"/>
      <c r="N31" s="87">
        <v>26</v>
      </c>
      <c r="O31" s="87" t="s">
        <v>2368</v>
      </c>
      <c r="P31" s="87" t="s">
        <v>2369</v>
      </c>
      <c r="Q31" s="87" t="s">
        <v>1247</v>
      </c>
      <c r="R31" s="18"/>
      <c r="S31" s="18"/>
      <c r="T31" s="18"/>
      <c r="U31" s="18"/>
      <c r="V31" s="18"/>
      <c r="W31" s="18"/>
      <c r="X31" s="87">
        <v>26</v>
      </c>
      <c r="Y31" s="769" t="s">
        <v>2368</v>
      </c>
      <c r="Z31" s="87" t="s">
        <v>2369</v>
      </c>
      <c r="AA31" s="87" t="s">
        <v>1247</v>
      </c>
      <c r="AB31" s="18"/>
      <c r="AC31" s="87">
        <v>26</v>
      </c>
      <c r="AD31" s="87" t="s">
        <v>1714</v>
      </c>
      <c r="AE31" s="87" t="s">
        <v>1715</v>
      </c>
      <c r="AF31" s="87" t="s">
        <v>1247</v>
      </c>
    </row>
    <row r="32" spans="1:32" ht="12">
      <c r="A32" s="18"/>
      <c r="B32" s="18"/>
      <c r="C32" s="18"/>
      <c r="D32" s="18"/>
      <c r="E32" s="18"/>
      <c r="F32" s="18"/>
      <c r="G32" s="18"/>
      <c r="H32" s="18"/>
      <c r="I32" s="18"/>
      <c r="J32" s="18"/>
      <c r="K32" s="18"/>
      <c r="L32" s="18"/>
      <c r="M32" s="18"/>
      <c r="N32" s="87">
        <v>27</v>
      </c>
      <c r="O32" s="87" t="s">
        <v>2389</v>
      </c>
      <c r="P32" s="87" t="s">
        <v>2390</v>
      </c>
      <c r="Q32" s="87" t="s">
        <v>1247</v>
      </c>
      <c r="R32" s="18"/>
      <c r="S32" s="18"/>
      <c r="T32" s="18"/>
      <c r="U32" s="18"/>
      <c r="V32" s="18"/>
      <c r="W32" s="18"/>
      <c r="X32" s="87">
        <v>27</v>
      </c>
      <c r="Y32" s="769" t="s">
        <v>2389</v>
      </c>
      <c r="Z32" s="87" t="s">
        <v>2390</v>
      </c>
      <c r="AA32" s="87" t="s">
        <v>1247</v>
      </c>
      <c r="AB32" s="18"/>
      <c r="AC32" s="87">
        <v>27</v>
      </c>
      <c r="AD32" s="87" t="s">
        <v>1774</v>
      </c>
      <c r="AE32" s="87" t="s">
        <v>1775</v>
      </c>
      <c r="AF32" s="87" t="s">
        <v>1247</v>
      </c>
    </row>
    <row r="33" spans="1:32" ht="12">
      <c r="A33" s="18"/>
      <c r="B33" s="18"/>
      <c r="C33" s="18"/>
      <c r="D33" s="18"/>
      <c r="E33" s="18"/>
      <c r="F33" s="18"/>
      <c r="G33" s="18"/>
      <c r="H33" s="18"/>
      <c r="I33" s="18"/>
      <c r="J33" s="18"/>
      <c r="K33" s="18"/>
      <c r="L33" s="18"/>
      <c r="M33" s="18"/>
      <c r="N33" s="87">
        <v>28</v>
      </c>
      <c r="O33" s="87" t="s">
        <v>2410</v>
      </c>
      <c r="P33" s="87" t="s">
        <v>2411</v>
      </c>
      <c r="Q33" s="87" t="s">
        <v>1247</v>
      </c>
      <c r="R33" s="18"/>
      <c r="S33" s="18"/>
      <c r="T33" s="18"/>
      <c r="U33" s="18"/>
      <c r="V33" s="18"/>
      <c r="W33" s="18"/>
      <c r="X33" s="87">
        <v>28</v>
      </c>
      <c r="Y33" s="769" t="s">
        <v>2410</v>
      </c>
      <c r="Z33" s="87" t="s">
        <v>2411</v>
      </c>
      <c r="AA33" s="87" t="s">
        <v>1247</v>
      </c>
      <c r="AB33" s="18"/>
      <c r="AC33" s="87">
        <v>28</v>
      </c>
      <c r="AD33" s="87" t="s">
        <v>1786</v>
      </c>
      <c r="AE33" s="87" t="s">
        <v>1787</v>
      </c>
      <c r="AF33" s="87" t="s">
        <v>1247</v>
      </c>
    </row>
    <row r="34" spans="1:32" ht="12">
      <c r="A34" s="18"/>
      <c r="B34" s="18"/>
      <c r="C34" s="18"/>
      <c r="D34" s="18"/>
      <c r="E34" s="18"/>
      <c r="F34" s="18"/>
      <c r="G34" s="18"/>
      <c r="H34" s="18"/>
      <c r="I34" s="18"/>
      <c r="J34" s="18"/>
      <c r="K34" s="18"/>
      <c r="L34" s="18"/>
      <c r="M34" s="18"/>
      <c r="N34" s="87">
        <v>29</v>
      </c>
      <c r="O34" s="87" t="s">
        <v>2431</v>
      </c>
      <c r="P34" s="87" t="s">
        <v>2432</v>
      </c>
      <c r="Q34" s="87" t="s">
        <v>1247</v>
      </c>
      <c r="R34" s="18"/>
      <c r="S34" s="18"/>
      <c r="T34" s="18"/>
      <c r="U34" s="18"/>
      <c r="V34" s="18"/>
      <c r="W34" s="18"/>
      <c r="X34" s="87">
        <v>29</v>
      </c>
      <c r="Y34" s="769" t="s">
        <v>2431</v>
      </c>
      <c r="Z34" s="87" t="s">
        <v>2432</v>
      </c>
      <c r="AA34" s="87" t="s">
        <v>1247</v>
      </c>
      <c r="AB34" s="18"/>
      <c r="AC34" s="87">
        <v>29</v>
      </c>
      <c r="AD34" s="87" t="s">
        <v>2476</v>
      </c>
      <c r="AE34" s="87" t="s">
        <v>2477</v>
      </c>
      <c r="AF34" s="87" t="s">
        <v>1247</v>
      </c>
    </row>
    <row r="35" spans="1:32" ht="12">
      <c r="A35" s="18"/>
      <c r="B35" s="18"/>
      <c r="C35" s="18"/>
      <c r="D35" s="18"/>
      <c r="E35" s="18"/>
      <c r="F35" s="18"/>
      <c r="G35" s="18"/>
      <c r="H35" s="18"/>
      <c r="I35" s="18"/>
      <c r="J35" s="18"/>
      <c r="K35" s="18"/>
      <c r="L35" s="18"/>
      <c r="M35" s="18"/>
      <c r="N35" s="87">
        <v>30</v>
      </c>
      <c r="O35" s="87" t="s">
        <v>2452</v>
      </c>
      <c r="P35" s="87" t="s">
        <v>2453</v>
      </c>
      <c r="Q35" s="87" t="s">
        <v>1247</v>
      </c>
      <c r="R35" s="18"/>
      <c r="S35" s="18"/>
      <c r="T35" s="18"/>
      <c r="U35" s="18"/>
      <c r="V35" s="18"/>
      <c r="W35" s="18"/>
      <c r="X35" s="87">
        <v>30</v>
      </c>
      <c r="Y35" s="769" t="s">
        <v>2452</v>
      </c>
      <c r="Z35" s="87" t="s">
        <v>2453</v>
      </c>
      <c r="AA35" s="87" t="s">
        <v>1247</v>
      </c>
      <c r="AB35" s="18"/>
      <c r="AC35" s="87">
        <v>30</v>
      </c>
      <c r="AD35" s="87" t="s">
        <v>1830</v>
      </c>
      <c r="AE35" s="87" t="s">
        <v>1831</v>
      </c>
      <c r="AF35" s="87" t="s">
        <v>1247</v>
      </c>
    </row>
    <row r="36" spans="1:32" ht="12">
      <c r="A36" s="18"/>
      <c r="B36" s="18"/>
      <c r="C36" s="18"/>
      <c r="D36" s="18"/>
      <c r="E36" s="18"/>
      <c r="F36" s="18"/>
      <c r="G36" s="18"/>
      <c r="H36" s="18"/>
      <c r="I36" s="18"/>
      <c r="J36" s="18"/>
      <c r="K36" s="18"/>
      <c r="L36" s="18"/>
      <c r="M36" s="18"/>
      <c r="N36" s="87">
        <v>31</v>
      </c>
      <c r="O36" s="87" t="s">
        <v>2573</v>
      </c>
      <c r="P36" s="87" t="s">
        <v>2574</v>
      </c>
      <c r="Q36" s="87" t="s">
        <v>1245</v>
      </c>
      <c r="R36" s="18"/>
      <c r="S36" s="18"/>
      <c r="T36" s="18"/>
      <c r="U36" s="18"/>
      <c r="V36" s="18"/>
      <c r="W36" s="18"/>
      <c r="X36" s="87">
        <v>31</v>
      </c>
      <c r="Y36" s="769">
        <v>0</v>
      </c>
      <c r="Z36" s="87">
        <v>0</v>
      </c>
      <c r="AA36" s="87">
        <v>0</v>
      </c>
      <c r="AB36" s="18"/>
      <c r="AC36" s="87">
        <v>31</v>
      </c>
      <c r="AD36" s="87" t="s">
        <v>2015</v>
      </c>
      <c r="AE36" s="87" t="s">
        <v>2016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1794</v>
      </c>
      <c r="AE37" s="87" t="s">
        <v>1795</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1695</v>
      </c>
      <c r="AE38" s="87" t="s">
        <v>1696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2564</v>
      </c>
      <c r="AE39" s="87" t="s">
        <v>2565</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1842</v>
      </c>
      <c r="AE40" s="87" t="s">
        <v>1843</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2513</v>
      </c>
      <c r="AE41" s="87" t="s">
        <v>2514</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1662</v>
      </c>
      <c r="AE42" s="87" t="s">
        <v>1663</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2472</v>
      </c>
      <c r="AE43" s="87" t="s">
        <v>2473</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2556</v>
      </c>
      <c r="AE44" s="87" t="s">
        <v>2557</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1730</v>
      </c>
      <c r="AE45" s="87" t="s">
        <v>1731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1754</v>
      </c>
      <c r="AE46" s="87" t="s">
        <v>1755</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1687</v>
      </c>
      <c r="AE47" s="87" t="s">
        <v>1688</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2540</v>
      </c>
      <c r="AE48" s="87" t="s">
        <v>2541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2544</v>
      </c>
      <c r="AE49" s="87" t="s">
        <v>2545</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2505</v>
      </c>
      <c r="AE50" s="87" t="s">
        <v>2506</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2525</v>
      </c>
      <c r="AE51" s="87" t="s">
        <v>2500</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1679</v>
      </c>
      <c r="AE52" s="87" t="s">
        <v>1680</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1691</v>
      </c>
      <c r="AE53" s="87" t="s">
        <v>1692</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1675</v>
      </c>
      <c r="AE54" s="87" t="s">
        <v>1676</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1806</v>
      </c>
      <c r="AE55" s="87" t="s">
        <v>1807</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2517</v>
      </c>
      <c r="AE56" s="87" t="s">
        <v>2518</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1746</v>
      </c>
      <c r="AE57" s="87" t="s">
        <v>1747</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1814</v>
      </c>
      <c r="AE58" s="87" t="s">
        <v>1815</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2521</v>
      </c>
      <c r="AE59" s="87" t="s">
        <v>2522</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1683</v>
      </c>
      <c r="AE60" s="87" t="s">
        <v>1684</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1782</v>
      </c>
      <c r="AE61" s="87" t="s">
        <v>1783</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1750</v>
      </c>
      <c r="AE62" s="87" t="s">
        <v>1751</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1666</v>
      </c>
      <c r="AE63" s="87" t="s">
        <v>1667</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2509</v>
      </c>
      <c r="AE64" s="87" t="s">
        <v>2510</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1770</v>
      </c>
      <c r="AE65" s="87" t="s">
        <v>1771</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1872</v>
      </c>
      <c r="AE66" s="87" t="s">
        <v>1873</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1758</v>
      </c>
      <c r="AE67" s="87" t="s">
        <v>1759</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2492</v>
      </c>
      <c r="AE68" s="87" t="s">
        <v>2493</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1726</v>
      </c>
      <c r="AE69" s="87" t="s">
        <v>1727</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t="s">
        <v>2284</v>
      </c>
      <c r="AE70" s="87" t="s">
        <v>2285</v>
      </c>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t="s">
        <v>1778</v>
      </c>
      <c r="AE71" s="87" t="s">
        <v>1779</v>
      </c>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t="s">
        <v>2528</v>
      </c>
      <c r="AE72" s="87" t="s">
        <v>2529</v>
      </c>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t="s">
        <v>1703</v>
      </c>
      <c r="AE73" s="87" t="s">
        <v>1704</v>
      </c>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t="s">
        <v>1637</v>
      </c>
      <c r="AE74" s="87" t="s">
        <v>1638</v>
      </c>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t="s">
        <v>1818</v>
      </c>
      <c r="AE75" s="87" t="s">
        <v>1819</v>
      </c>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t="s">
        <v>1738</v>
      </c>
      <c r="AE76" s="87" t="s">
        <v>1739</v>
      </c>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t="s">
        <v>2536</v>
      </c>
      <c r="AE77" s="87" t="s">
        <v>2537</v>
      </c>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t="s">
        <v>1734</v>
      </c>
      <c r="AE78" s="87" t="s">
        <v>1735</v>
      </c>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t="s">
        <v>2488</v>
      </c>
      <c r="AE79" s="87" t="s">
        <v>2489</v>
      </c>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t="s">
        <v>2532</v>
      </c>
      <c r="AE80" s="87" t="s">
        <v>2533</v>
      </c>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t="s">
        <v>1846</v>
      </c>
      <c r="AE81" s="87" t="s">
        <v>1847</v>
      </c>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t="s">
        <v>2496</v>
      </c>
      <c r="AE82" s="87" t="s">
        <v>2497</v>
      </c>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t="s">
        <v>1699</v>
      </c>
      <c r="AE83" s="87" t="s">
        <v>1700</v>
      </c>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20</v>
      </c>
      <c r="I4" s="80" t="str">
        <f>HLOOKUP(I3,比較地域マスタ!$E$5:$L$6,2,0)</f>
        <v>長野県</v>
      </c>
      <c r="J4" s="80" t="str">
        <f>HLOOKUP(J3,比較地域マスタ!$E$5:$L$6,2,0)</f>
        <v>根羽村</v>
      </c>
      <c r="K4" s="80" t="str">
        <f>HLOOKUP(K3,比較地域マスタ!$E$5:$L$6,2,0)</f>
        <v>20410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根羽村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2.015839749785834</v>
      </c>
      <c r="BB5" s="34"/>
      <c r="BC5" s="19"/>
      <c r="BD5" s="364">
        <f>AC35</f>
        <v>2.7764181323147734</v>
      </c>
      <c r="BE5" s="34"/>
      <c r="BF5" s="19"/>
      <c r="BG5" s="364">
        <f>AK35</f>
        <v>1.7244620492573379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0.70073408913102997</v>
      </c>
      <c r="BA6" s="19"/>
      <c r="BB6" s="34"/>
      <c r="BC6" s="364">
        <f>AC36</f>
        <v>0.69250466591243709</v>
      </c>
      <c r="BD6" s="19"/>
      <c r="BE6" s="34"/>
      <c r="BF6" s="364">
        <f>AK36</f>
        <v>0.38562488727483857</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0.26813075317337037</v>
      </c>
      <c r="BA7" s="19"/>
      <c r="BB7" s="34"/>
      <c r="BC7" s="364">
        <f>AC37</f>
        <v>0.12813941725286107</v>
      </c>
      <c r="BD7" s="19"/>
      <c r="BE7" s="34"/>
      <c r="BF7" s="364">
        <f t="shared" ref="BF7:BF8" si="0">AK37</f>
        <v>8.4210536996079319E-2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1.0469749074814338</v>
      </c>
      <c r="BA8" s="19"/>
      <c r="BB8" s="34"/>
      <c r="BC8" s="364">
        <f>AC38</f>
        <v>1.9557740491494753</v>
      </c>
      <c r="BD8" s="19"/>
      <c r="BE8" s="34"/>
      <c r="BF8" s="364">
        <f t="shared" si="0"/>
        <v>1.25462662498642</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10.025414034841544</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1.4330392888405235</v>
      </c>
      <c r="BA9" s="364">
        <f>AZ9</f>
        <v>1.4330392888405235</v>
      </c>
      <c r="BB9" s="34"/>
      <c r="BC9" s="364">
        <f>AC39</f>
        <v>1.6282085175414569</v>
      </c>
      <c r="BD9" s="364">
        <f>AC39</f>
        <v>1.6282085175414569</v>
      </c>
      <c r="BE9" s="34"/>
      <c r="BF9" s="364">
        <f>AK39</f>
        <v>0.98818686824267821</v>
      </c>
      <c r="BG9" s="364">
        <f>AK39</f>
        <v>0.98818686824267821</v>
      </c>
      <c r="BH9" s="34"/>
    </row>
    <row r="10" spans="1:62" ht="17.100000000000001" customHeight="1" thickBot="1">
      <c r="B10" s="366"/>
      <c r="C10" s="367"/>
      <c r="D10" s="369"/>
      <c r="E10" s="369"/>
      <c r="F10" s="369"/>
      <c r="G10" s="368"/>
      <c r="H10" s="368"/>
      <c r="I10" s="369"/>
      <c r="J10" s="370"/>
      <c r="K10" s="377"/>
      <c r="L10" s="286" t="s">
        <v>31</v>
      </c>
      <c r="M10" s="286"/>
      <c r="N10" s="622"/>
      <c r="O10" s="1025">
        <f>SUM(O11:O13)</f>
        <v>2.015839749785834</v>
      </c>
      <c r="P10" s="501">
        <f t="shared" ref="P10:P22" si="1">O10/$O$9</f>
        <v>0.20107296743856576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2.4456847730614895</v>
      </c>
      <c r="BA10" s="364">
        <f>AZ10</f>
        <v>2.4456847730614895</v>
      </c>
      <c r="BB10" s="34"/>
      <c r="BC10" s="364">
        <f>AC40</f>
        <v>1.8901351844654044</v>
      </c>
      <c r="BD10" s="364">
        <f>AC40</f>
        <v>1.8901351844654044</v>
      </c>
      <c r="BE10" s="34"/>
      <c r="BF10" s="364">
        <f>AK40</f>
        <v>1.5132077851993155</v>
      </c>
      <c r="BG10" s="364">
        <f>AK40</f>
        <v>1.5132077851993155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0.70073408913102997</v>
      </c>
      <c r="P11" s="502">
        <f t="shared" si="1"/>
        <v>6.9895775545603722E-2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3.9587905558029628</v>
      </c>
      <c r="BB11" s="34"/>
      <c r="BC11" s="364"/>
      <c r="BD11" s="364">
        <f>AC41</f>
        <v>3.2628420643618896</v>
      </c>
      <c r="BE11" s="34"/>
      <c r="BF11" s="19"/>
      <c r="BG11" s="364">
        <f>AK41</f>
        <v>2.4001309562230855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0.26813075317337037</v>
      </c>
      <c r="P12" s="502">
        <f t="shared" si="1"/>
        <v>2.6745105213762704E-2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3.8835563525078798</v>
      </c>
      <c r="BA12" s="19"/>
      <c r="BB12" s="34"/>
      <c r="BC12" s="364">
        <f>AC42</f>
        <v>3.1823142438901932</v>
      </c>
      <c r="BD12" s="19"/>
      <c r="BE12" s="34"/>
      <c r="BF12" s="364">
        <f>AK42</f>
        <v>2.3474416602045576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1.0469749074814338</v>
      </c>
      <c r="P13" s="502">
        <f t="shared" si="1"/>
        <v>0.10443208667919934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7.5234203295083124E-2</v>
      </c>
      <c r="BA13" s="19"/>
      <c r="BB13" s="34"/>
      <c r="BC13" s="364">
        <f>AC45</f>
        <v>8.0527820471696265E-2</v>
      </c>
      <c r="BD13" s="19"/>
      <c r="BE13" s="34"/>
      <c r="BF13" s="364">
        <f>AK45</f>
        <v>5.2689296018528099E-2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1.4330392888405235</v>
      </c>
      <c r="P14" s="501">
        <f t="shared" si="1"/>
        <v>0.14294065899525446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2.4456847730614895</v>
      </c>
      <c r="P15" s="501">
        <f t="shared" si="1"/>
        <v>0.24394850572374835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0.17205966735073394</v>
      </c>
      <c r="BA15" s="364">
        <f>AZ15</f>
        <v>0.17205966735073394</v>
      </c>
      <c r="BB15" s="34"/>
      <c r="BC15" s="364">
        <f>AC47</f>
        <v>7.9597149170718196E-2</v>
      </c>
      <c r="BD15" s="364">
        <f>AC47</f>
        <v>7.9597149170718196E-2</v>
      </c>
      <c r="BE15" s="34"/>
      <c r="BF15" s="364">
        <f>AK47</f>
        <v>0</v>
      </c>
      <c r="BG15" s="364">
        <f>AK47</f>
        <v>0</v>
      </c>
      <c r="BH15" s="34"/>
    </row>
    <row r="16" spans="1:62" ht="17.100000000000001" customHeight="1" thickBot="1">
      <c r="B16" s="366"/>
      <c r="C16" s="367"/>
      <c r="D16" s="369"/>
      <c r="E16" s="369"/>
      <c r="F16" s="369"/>
      <c r="G16" s="368"/>
      <c r="H16" s="368"/>
      <c r="I16" s="369"/>
      <c r="J16" s="370"/>
      <c r="K16" s="378"/>
      <c r="L16" s="286" t="s">
        <v>44</v>
      </c>
      <c r="M16" s="387"/>
      <c r="N16" s="388"/>
      <c r="O16" s="1025">
        <f>SUM(O18:O21)</f>
        <v>3.9587905558029628</v>
      </c>
      <c r="P16" s="501">
        <f t="shared" si="1"/>
        <v>0.39487551756415146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3.8835563525078798</v>
      </c>
      <c r="P17" s="502">
        <f t="shared" si="1"/>
        <v>0.38737116881270639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1.4496832146193168</v>
      </c>
      <c r="P18" s="502">
        <f t="shared" si="1"/>
        <v>0.14460083240265195</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2.433873137888563</v>
      </c>
      <c r="P19" s="502">
        <f t="shared" si="1"/>
        <v>0.24277033641005444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7.5234203295083124E-2</v>
      </c>
      <c r="P20" s="502">
        <f t="shared" si="1"/>
        <v>7.5043487514450799E-3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0.17205966735073394</v>
      </c>
      <c r="P22" s="679">
        <f t="shared" si="1"/>
        <v>1.7162350278279895E-2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1.7953654721983032</v>
      </c>
      <c r="AZ22" s="364">
        <f t="shared" si="3"/>
        <v>2.939477458334796</v>
      </c>
      <c r="BA22" s="364">
        <f t="shared" si="3"/>
        <v>2.9512854312331434</v>
      </c>
      <c r="BB22" s="364">
        <f t="shared" si="3"/>
        <v>2.9179616976475353</v>
      </c>
      <c r="BC22" s="364">
        <f t="shared" si="3"/>
        <v>2.7636091199364943</v>
      </c>
      <c r="BD22" s="364">
        <f t="shared" si="3"/>
        <v>2.7764181323147734</v>
      </c>
      <c r="BE22" s="364">
        <f t="shared" si="3"/>
        <v>1.2150188229475583</v>
      </c>
      <c r="BF22" s="364">
        <f t="shared" si="3"/>
        <v>1.2104733937204757</v>
      </c>
      <c r="BG22" s="364">
        <f t="shared" si="3"/>
        <v>1.1652859370886359</v>
      </c>
      <c r="BH22" s="364">
        <f t="shared" si="3"/>
        <v>1.1043879870646101</v>
      </c>
      <c r="BI22" s="364">
        <f t="shared" si="3"/>
        <v>0.95317451841449774</v>
      </c>
      <c r="BJ22" s="364">
        <f t="shared" si="3"/>
        <v>0.91467340652214557</v>
      </c>
      <c r="BK22" s="364">
        <f t="shared" si="3"/>
        <v>1.3873224579219021</v>
      </c>
      <c r="BL22" s="364">
        <f t="shared" si="3"/>
        <v>1.7244620492573379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1.601446050714914</v>
      </c>
      <c r="AZ23" s="399">
        <f t="shared" ref="AZ23:BL23" si="4">Y39</f>
        <v>1.6498899842993429</v>
      </c>
      <c r="BA23" s="399">
        <f t="shared" si="4"/>
        <v>1.704661892477491</v>
      </c>
      <c r="BB23" s="399">
        <f t="shared" si="4"/>
        <v>1.8760009413724577</v>
      </c>
      <c r="BC23" s="399">
        <f t="shared" si="4"/>
        <v>1.6889802612505773</v>
      </c>
      <c r="BD23" s="399">
        <f t="shared" si="4"/>
        <v>1.6282085175414569</v>
      </c>
      <c r="BE23" s="399">
        <f t="shared" si="4"/>
        <v>1.3045294457855323</v>
      </c>
      <c r="BF23" s="399">
        <f t="shared" si="4"/>
        <v>1.3906923613890809</v>
      </c>
      <c r="BG23" s="399">
        <f t="shared" si="4"/>
        <v>1.1242167375097158</v>
      </c>
      <c r="BH23" s="399">
        <f t="shared" si="4"/>
        <v>1.0680032852380601</v>
      </c>
      <c r="BI23" s="399">
        <f t="shared" si="4"/>
        <v>1.0393996229776417</v>
      </c>
      <c r="BJ23" s="399">
        <f t="shared" si="4"/>
        <v>0.99533564245508388</v>
      </c>
      <c r="BK23" s="399">
        <f t="shared" si="4"/>
        <v>0.79553044648310645</v>
      </c>
      <c r="BL23" s="399">
        <f t="shared" si="4"/>
        <v>0.98818686824267821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1.8914504688847298</v>
      </c>
      <c r="AZ24" s="364">
        <f t="shared" ref="AZ24:BL24" si="5">Y40</f>
        <v>1.8846071532550508</v>
      </c>
      <c r="BA24" s="364">
        <f t="shared" si="5"/>
        <v>1.9919844932396333</v>
      </c>
      <c r="BB24" s="364">
        <f t="shared" si="5"/>
        <v>1.8319008007074165</v>
      </c>
      <c r="BC24" s="364">
        <f t="shared" si="5"/>
        <v>1.8160292755036351</v>
      </c>
      <c r="BD24" s="364">
        <f t="shared" si="5"/>
        <v>1.8901351844654044</v>
      </c>
      <c r="BE24" s="364">
        <f t="shared" si="5"/>
        <v>1.8650176205628592</v>
      </c>
      <c r="BF24" s="364">
        <f t="shared" si="5"/>
        <v>1.6325815975243718</v>
      </c>
      <c r="BG24" s="364">
        <f t="shared" si="5"/>
        <v>1.726021138669005</v>
      </c>
      <c r="BH24" s="364">
        <f t="shared" si="5"/>
        <v>1.7325667562461198</v>
      </c>
      <c r="BI24" s="364">
        <f t="shared" si="5"/>
        <v>1.6349362767827114</v>
      </c>
      <c r="BJ24" s="364">
        <f t="shared" si="5"/>
        <v>1.4797322716397272</v>
      </c>
      <c r="BK24" s="364">
        <f t="shared" si="5"/>
        <v>1.4226278516794593</v>
      </c>
      <c r="BL24" s="364">
        <f t="shared" si="5"/>
        <v>1.5132077851993155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3.7705524226176559</v>
      </c>
      <c r="AZ25" s="364">
        <f t="shared" ref="AZ25:BL25" si="6">Y41</f>
        <v>3.6326154545196729</v>
      </c>
      <c r="BA25" s="364">
        <f t="shared" si="6"/>
        <v>3.5756038625087818</v>
      </c>
      <c r="BB25" s="364">
        <f t="shared" si="6"/>
        <v>3.4839436872385132</v>
      </c>
      <c r="BC25" s="364">
        <f t="shared" si="6"/>
        <v>3.4117621229689634</v>
      </c>
      <c r="BD25" s="364">
        <f t="shared" si="6"/>
        <v>3.2628420643618896</v>
      </c>
      <c r="BE25" s="364">
        <f t="shared" si="6"/>
        <v>3.1915331848415045</v>
      </c>
      <c r="BF25" s="364">
        <f t="shared" si="6"/>
        <v>3.1108952136334689</v>
      </c>
      <c r="BG25" s="364">
        <f t="shared" si="6"/>
        <v>2.9864454048624696</v>
      </c>
      <c r="BH25" s="364">
        <f t="shared" si="6"/>
        <v>2.9053759254382983</v>
      </c>
      <c r="BI25" s="364">
        <f t="shared" si="6"/>
        <v>2.8161634068019117</v>
      </c>
      <c r="BJ25" s="364">
        <f t="shared" si="6"/>
        <v>2.6449315405951861</v>
      </c>
      <c r="BK25" s="364">
        <f t="shared" si="6"/>
        <v>2.430888791283965</v>
      </c>
      <c r="BL25" s="364">
        <f t="shared" si="6"/>
        <v>2.4001309562230855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7.8707706149671181E-2</v>
      </c>
      <c r="AZ26" s="364">
        <f t="shared" si="7"/>
        <v>8.6773591566167638E-2</v>
      </c>
      <c r="BA26" s="364">
        <f t="shared" si="7"/>
        <v>7.7671482662629215E-2</v>
      </c>
      <c r="BB26" s="364">
        <f t="shared" si="7"/>
        <v>5.8836152230701405E-2</v>
      </c>
      <c r="BC26" s="364">
        <f t="shared" si="7"/>
        <v>7.3719837764599352E-2</v>
      </c>
      <c r="BD26" s="364">
        <f t="shared" si="7"/>
        <v>7.9597149170718196E-2</v>
      </c>
      <c r="BE26" s="364">
        <f t="shared" si="7"/>
        <v>5.87423656852517E-2</v>
      </c>
      <c r="BF26" s="364">
        <f t="shared" si="7"/>
        <v>9.2081452149760878E-2</v>
      </c>
      <c r="BG26" s="364">
        <f t="shared" si="7"/>
        <v>7.507638028926647E-2</v>
      </c>
      <c r="BH26" s="364">
        <f t="shared" si="7"/>
        <v>0.12937913643536539</v>
      </c>
      <c r="BI26" s="364">
        <f t="shared" si="7"/>
        <v>9.0713483304522211E-2</v>
      </c>
      <c r="BJ26" s="364">
        <f t="shared" si="7"/>
        <v>7.4720163746764282E-2</v>
      </c>
      <c r="BK26" s="364">
        <f t="shared" si="7"/>
        <v>9.8765219790644357E-2</v>
      </c>
      <c r="BL26" s="364">
        <f t="shared" si="7"/>
        <v>0</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9.1375221205652757</v>
      </c>
      <c r="AZ27" s="364">
        <f t="shared" si="8"/>
        <v>10.193363641975029</v>
      </c>
      <c r="BA27" s="364">
        <f t="shared" si="8"/>
        <v>10.301207162121679</v>
      </c>
      <c r="BB27" s="364">
        <f t="shared" si="8"/>
        <v>10.168643279196624</v>
      </c>
      <c r="BC27" s="364">
        <f t="shared" si="8"/>
        <v>9.754100617424271</v>
      </c>
      <c r="BD27" s="364">
        <f t="shared" si="8"/>
        <v>9.6372010478542425</v>
      </c>
      <c r="BE27" s="364">
        <f t="shared" si="8"/>
        <v>7.6348414398227051</v>
      </c>
      <c r="BF27" s="364">
        <f t="shared" si="8"/>
        <v>7.4367240184171584</v>
      </c>
      <c r="BG27" s="364">
        <f t="shared" si="8"/>
        <v>7.0770455984190939</v>
      </c>
      <c r="BH27" s="364">
        <f t="shared" si="8"/>
        <v>6.9397130904224538</v>
      </c>
      <c r="BI27" s="364">
        <f t="shared" si="8"/>
        <v>6.5343873082812847</v>
      </c>
      <c r="BJ27" s="364">
        <f t="shared" si="8"/>
        <v>6.1093930249589077</v>
      </c>
      <c r="BK27" s="364">
        <f t="shared" si="8"/>
        <v>6.1351347671590775</v>
      </c>
      <c r="BL27" s="364">
        <f t="shared" si="8"/>
        <v>6.6259876589224174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9.6372010478542425</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2.7764181323147734</v>
      </c>
      <c r="P31" s="501">
        <f t="shared" ref="P31:P43" si="9">O31/$O$30</f>
        <v>0.28809382709027875</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0.69250466591243709</v>
      </c>
      <c r="P32" s="502">
        <f t="shared" si="9"/>
        <v>7.1857447247780079E-2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0.12813941725286107</v>
      </c>
      <c r="P33" s="502">
        <f t="shared" si="9"/>
        <v>1.3296331229012989E-2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1.9557740491494753</v>
      </c>
      <c r="P34" s="502">
        <f t="shared" si="9"/>
        <v>0.20294004861348569</v>
      </c>
      <c r="Q34" s="371"/>
      <c r="R34" s="15"/>
      <c r="S34" s="366"/>
      <c r="T34" s="622" t="s">
        <v>29</v>
      </c>
      <c r="U34" s="375"/>
      <c r="V34" s="375"/>
      <c r="W34" s="375"/>
      <c r="X34" s="1012">
        <f>X35+X39+X40+X41+X47</f>
        <v>9.1375221205652757</v>
      </c>
      <c r="Y34" s="1013">
        <f t="shared" ref="Y34:AK34" si="10">Y35+Y39+Y40+Y41+Y47</f>
        <v>10.193363641975029</v>
      </c>
      <c r="Z34" s="1013">
        <f t="shared" si="10"/>
        <v>10.301207162121679</v>
      </c>
      <c r="AA34" s="1013">
        <f t="shared" si="10"/>
        <v>10.168643279196624</v>
      </c>
      <c r="AB34" s="1013">
        <f t="shared" si="10"/>
        <v>9.754100617424271</v>
      </c>
      <c r="AC34" s="1013">
        <f t="shared" si="10"/>
        <v>9.6372010478542425</v>
      </c>
      <c r="AD34" s="1013">
        <f t="shared" si="10"/>
        <v>7.6348414398227051</v>
      </c>
      <c r="AE34" s="1013">
        <f t="shared" si="10"/>
        <v>7.4367240184171584</v>
      </c>
      <c r="AF34" s="1013">
        <f t="shared" si="10"/>
        <v>7.0770455984190939</v>
      </c>
      <c r="AG34" s="1013">
        <f t="shared" si="10"/>
        <v>6.9397130904224538</v>
      </c>
      <c r="AH34" s="1013">
        <f t="shared" si="10"/>
        <v>6.5343873082812847</v>
      </c>
      <c r="AI34" s="1013">
        <f t="shared" si="10"/>
        <v>6.1093930249589077</v>
      </c>
      <c r="AJ34" s="1013">
        <f t="shared" si="10"/>
        <v>6.1351347671590775</v>
      </c>
      <c r="AK34" s="1014">
        <f t="shared" si="10"/>
        <v>6.6259876589224174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1.6282085175414569</v>
      </c>
      <c r="P35" s="501">
        <f t="shared" si="9"/>
        <v>0.16895035285208493</v>
      </c>
      <c r="Q35" s="371"/>
      <c r="R35" s="15"/>
      <c r="S35" s="366"/>
      <c r="T35" s="377"/>
      <c r="U35" s="286" t="s">
        <v>31</v>
      </c>
      <c r="V35" s="387"/>
      <c r="W35" s="387"/>
      <c r="X35" s="1015">
        <f>SUM(X36:X38)</f>
        <v>1.7953654721983032</v>
      </c>
      <c r="Y35" s="1016">
        <f t="shared" ref="Y35:AK35" si="11">SUM(Y36:Y38)</f>
        <v>2.939477458334796</v>
      </c>
      <c r="Z35" s="1016">
        <f t="shared" si="11"/>
        <v>2.9512854312331434</v>
      </c>
      <c r="AA35" s="1016">
        <f t="shared" si="11"/>
        <v>2.9179616976475353</v>
      </c>
      <c r="AB35" s="1016">
        <f t="shared" si="11"/>
        <v>2.7636091199364943</v>
      </c>
      <c r="AC35" s="1016">
        <f t="shared" si="11"/>
        <v>2.7764181323147734</v>
      </c>
      <c r="AD35" s="1016">
        <f t="shared" si="11"/>
        <v>1.2150188229475583</v>
      </c>
      <c r="AE35" s="1016">
        <f t="shared" si="11"/>
        <v>1.2104733937204757</v>
      </c>
      <c r="AF35" s="1016">
        <f t="shared" si="11"/>
        <v>1.1652859370886359</v>
      </c>
      <c r="AG35" s="1016">
        <f t="shared" si="11"/>
        <v>1.1043879870646101</v>
      </c>
      <c r="AH35" s="1016">
        <f t="shared" si="11"/>
        <v>0.95317451841449774</v>
      </c>
      <c r="AI35" s="1016">
        <f t="shared" si="11"/>
        <v>0.91467340652214557</v>
      </c>
      <c r="AJ35" s="1016">
        <f t="shared" si="11"/>
        <v>1.3873224579219021</v>
      </c>
      <c r="AK35" s="1017">
        <f t="shared" si="11"/>
        <v>1.7244620492573379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1.8901351844654044</v>
      </c>
      <c r="P36" s="501">
        <f t="shared" si="9"/>
        <v>0.1961290601990969</v>
      </c>
      <c r="Q36" s="371"/>
      <c r="R36" s="15"/>
      <c r="S36" s="401" t="s">
        <v>98</v>
      </c>
      <c r="T36" s="378"/>
      <c r="U36" s="389"/>
      <c r="V36" s="379" t="s">
        <v>98</v>
      </c>
      <c r="W36" s="402"/>
      <c r="X36" s="1018">
        <f>VLOOKUP(年度マスタ!$K$4&amp;"_"&amp;X$33,データシート1!$A:$BS,MATCH("aa_"&amp;$S36,データシート1!$A$1:$BS$1,0),0)</f>
        <v>0.8417417001145604</v>
      </c>
      <c r="Y36" s="1019">
        <f>VLOOKUP(年度マスタ!$K$4&amp;"_"&amp;Y$33,データシート1!$A:$BS,MATCH("aa_"&amp;$S36,データシート1!$A$1:$BS$1,0),0)</f>
        <v>0.72860543657133992</v>
      </c>
      <c r="Z36" s="1019">
        <f>VLOOKUP(年度マスタ!$K$4&amp;"_"&amp;Z$33,データシート1!$A:$BS,MATCH("aa_"&amp;$S36,データシート1!$A$1:$BS$1,0),0)</f>
        <v>0.6930612077397611</v>
      </c>
      <c r="AA36" s="1019">
        <f>VLOOKUP(年度マスタ!$K$4&amp;"_"&amp;AA$33,データシート1!$A:$BS,MATCH("aa_"&amp;$S36,データシート1!$A$1:$BS$1,0),0)</f>
        <v>0.85314068261181675</v>
      </c>
      <c r="AB36" s="1019">
        <f>VLOOKUP(年度マスタ!$K$4&amp;"_"&amp;AB$33,データシート1!$A:$BS,MATCH("aa_"&amp;$S36,データシート1!$A$1:$BS$1,0),0)</f>
        <v>0.68387379081254618</v>
      </c>
      <c r="AC36" s="1019">
        <f>VLOOKUP(年度マスタ!$K$4&amp;"_"&amp;AC$33,データシート1!$A:$BS,MATCH("aa_"&amp;$S36,データシート1!$A$1:$BS$1,0),0)</f>
        <v>0.69250466591243709</v>
      </c>
      <c r="AD36" s="1019">
        <f>VLOOKUP(年度マスタ!$K$4&amp;"_"&amp;AD$33,データシート1!$A:$BS,MATCH("aa_"&amp;$S36,データシート1!$A$1:$BS$1,0),0)</f>
        <v>0.63281894747235623</v>
      </c>
      <c r="AE36" s="1019">
        <f>VLOOKUP(年度マスタ!$K$4&amp;"_"&amp;AE$33,データシート1!$A:$BS,MATCH("aa_"&amp;$S36,データシート1!$A$1:$BS$1,0),0)</f>
        <v>0.59640030973694114</v>
      </c>
      <c r="AF36" s="1019">
        <f>VLOOKUP(年度マスタ!$K$4&amp;"_"&amp;AF$33,データシート1!$A:$BS,MATCH("aa_"&amp;$S36,データシート1!$A$1:$BS$1,0),0)</f>
        <v>0.57118257847035292</v>
      </c>
      <c r="AG36" s="1019">
        <f>VLOOKUP(年度マスタ!$K$4&amp;"_"&amp;AG$33,データシート1!$A:$BS,MATCH("aa_"&amp;$S36,データシート1!$A$1:$BS$1,0),0)</f>
        <v>0.51990824103999844</v>
      </c>
      <c r="AH36" s="1019">
        <f>VLOOKUP(年度マスタ!$K$4&amp;"_"&amp;AH$33,データシート1!$A:$BS,MATCH("aa_"&amp;$S36,データシート1!$A$1:$BS$1,0),0)</f>
        <v>0.42553089919285425</v>
      </c>
      <c r="AI36" s="1019">
        <f>VLOOKUP(年度マスタ!$K$4&amp;"_"&amp;AI$33,データシート1!$A:$BS,MATCH("aa_"&amp;$S36,データシート1!$A$1:$BS$1,0),0)</f>
        <v>0.39217132033119279</v>
      </c>
      <c r="AJ36" s="1019">
        <f>VLOOKUP(年度マスタ!$K$4&amp;"_"&amp;AJ$33,データシート1!$A:$BS,MATCH("aa_"&amp;$S36,データシート1!$A$1:$BS$1,0),0)</f>
        <v>0.35246297004147398</v>
      </c>
      <c r="AK36" s="1020">
        <f>VLOOKUP(年度マスタ!$K$4&amp;"_"&amp;AK$33,データシート1!$A:$BS,MATCH("aa_"&amp;$S36,データシート1!$A$1:$BS$1,0),0)</f>
        <v>0.38562488727483857</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3.2628420643618896</v>
      </c>
      <c r="P37" s="501">
        <f t="shared" si="9"/>
        <v>0.33856739608938358</v>
      </c>
      <c r="Q37" s="371"/>
      <c r="R37" s="15"/>
      <c r="S37" s="401" t="s">
        <v>100</v>
      </c>
      <c r="T37" s="378"/>
      <c r="U37" s="389"/>
      <c r="V37" s="379" t="s">
        <v>107</v>
      </c>
      <c r="W37" s="402"/>
      <c r="X37" s="1018">
        <f>VLOOKUP(年度マスタ!$K$4&amp;"_"&amp;X$33,データシート1!$A:$BS,MATCH("aa_"&amp;$S37,データシート1!$A$1:$BS$1,0),0)</f>
        <v>0.17257266968890111</v>
      </c>
      <c r="Y37" s="1019">
        <f>VLOOKUP(年度マスタ!$K$4&amp;"_"&amp;Y$33,データシート1!$A:$BS,MATCH("aa_"&amp;$S37,データシート1!$A$1:$BS$1,0),0)</f>
        <v>0.12835078672741992</v>
      </c>
      <c r="Z37" s="1019">
        <f>VLOOKUP(年度マスタ!$K$4&amp;"_"&amp;Z$33,データシート1!$A:$BS,MATCH("aa_"&amp;$S37,データシート1!$A$1:$BS$1,0),0)</f>
        <v>0.13750074990603392</v>
      </c>
      <c r="AA37" s="1019">
        <f>VLOOKUP(年度マスタ!$K$4&amp;"_"&amp;AA$33,データシート1!$A:$BS,MATCH("aa_"&amp;$S37,データシート1!$A$1:$BS$1,0),0)</f>
        <v>0.17258132359171297</v>
      </c>
      <c r="AB37" s="1019">
        <f>VLOOKUP(年度マスタ!$K$4&amp;"_"&amp;AB$33,データシート1!$A:$BS,MATCH("aa_"&amp;$S37,データシート1!$A$1:$BS$1,0),0)</f>
        <v>0.15577647913729192</v>
      </c>
      <c r="AC37" s="1019">
        <f>VLOOKUP(年度マスタ!$K$4&amp;"_"&amp;AC$33,データシート1!$A:$BS,MATCH("aa_"&amp;$S37,データシート1!$A$1:$BS$1,0),0)</f>
        <v>0.12813941725286107</v>
      </c>
      <c r="AD37" s="1019">
        <f>VLOOKUP(年度マスタ!$K$4&amp;"_"&amp;AD$33,データシート1!$A:$BS,MATCH("aa_"&amp;$S37,データシート1!$A$1:$BS$1,0),0)</f>
        <v>9.4653746709360026E-2</v>
      </c>
      <c r="AE37" s="1019">
        <f>VLOOKUP(年度マスタ!$K$4&amp;"_"&amp;AE$33,データシート1!$A:$BS,MATCH("aa_"&amp;$S37,データシート1!$A$1:$BS$1,0),0)</f>
        <v>8.8084644204094439E-2</v>
      </c>
      <c r="AF37" s="1019">
        <f>VLOOKUP(年度マスタ!$K$4&amp;"_"&amp;AF$33,データシート1!$A:$BS,MATCH("aa_"&amp;$S37,データシート1!$A$1:$BS$1,0),0)</f>
        <v>8.8613960619378818E-2</v>
      </c>
      <c r="AG37" s="1019">
        <f>VLOOKUP(年度マスタ!$K$4&amp;"_"&amp;AG$33,データシート1!$A:$BS,MATCH("aa_"&amp;$S37,データシート1!$A$1:$BS$1,0),0)</f>
        <v>8.7389138311277204E-2</v>
      </c>
      <c r="AH37" s="1019">
        <f>VLOOKUP(年度マスタ!$K$4&amp;"_"&amp;AH$33,データシート1!$A:$BS,MATCH("aa_"&amp;$S37,データシート1!$A$1:$BS$1,0),0)</f>
        <v>8.200217266695807E-2</v>
      </c>
      <c r="AI37" s="1019">
        <f>VLOOKUP(年度マスタ!$K$4&amp;"_"&amp;AI$33,データシート1!$A:$BS,MATCH("aa_"&amp;$S37,データシート1!$A$1:$BS$1,0),0)</f>
        <v>7.4434908996583948E-2</v>
      </c>
      <c r="AJ37" s="1019">
        <f>VLOOKUP(年度マスタ!$K$4&amp;"_"&amp;AJ$33,データシート1!$A:$BS,MATCH("aa_"&amp;$S37,データシート1!$A$1:$BS$1,0),0)</f>
        <v>7.8531619406407238E-2</v>
      </c>
      <c r="AK37" s="1020">
        <f>VLOOKUP(年度マスタ!$K$4&amp;"_"&amp;AK$33,データシート1!$A:$BS,MATCH("aa_"&amp;$S37,データシート1!$A$1:$BS$1,0),0)</f>
        <v>8.4210536996079319E-2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3.1823142438901932</v>
      </c>
      <c r="P38" s="502">
        <f t="shared" si="9"/>
        <v>0.33021146161506582</v>
      </c>
      <c r="Q38" s="371"/>
      <c r="R38" s="15"/>
      <c r="S38" s="401" t="s">
        <v>101</v>
      </c>
      <c r="T38" s="378"/>
      <c r="U38" s="391"/>
      <c r="V38" s="404" t="s">
        <v>110</v>
      </c>
      <c r="W38" s="404"/>
      <c r="X38" s="1018">
        <f>VLOOKUP(年度マスタ!$K$4&amp;"_"&amp;X$33,データシート1!$A:$BS,MATCH("aa_"&amp;$S38,データシート1!$A$1:$BS$1,0),0)</f>
        <v>0.78105110239484166</v>
      </c>
      <c r="Y38" s="1019">
        <f>VLOOKUP(年度マスタ!$K$4&amp;"_"&amp;Y$33,データシート1!$A:$BS,MATCH("aa_"&amp;$S38,データシート1!$A$1:$BS$1,0),0)</f>
        <v>2.0825212350360363</v>
      </c>
      <c r="Z38" s="1019">
        <f>VLOOKUP(年度マスタ!$K$4&amp;"_"&amp;Z$33,データシート1!$A:$BS,MATCH("aa_"&amp;$S38,データシート1!$A$1:$BS$1,0),0)</f>
        <v>2.1207234735873484</v>
      </c>
      <c r="AA38" s="1019">
        <f>VLOOKUP(年度マスタ!$K$4&amp;"_"&amp;AA$33,データシート1!$A:$BS,MATCH("aa_"&amp;$S38,データシート1!$A$1:$BS$1,0),0)</f>
        <v>1.8922396914440056</v>
      </c>
      <c r="AB38" s="1019">
        <f>VLOOKUP(年度マスタ!$K$4&amp;"_"&amp;AB$33,データシート1!$A:$BS,MATCH("aa_"&amp;$S38,データシート1!$A$1:$BS$1,0),0)</f>
        <v>1.9239588499866564</v>
      </c>
      <c r="AC38" s="1019">
        <f>VLOOKUP(年度マスタ!$K$4&amp;"_"&amp;AC$33,データシート1!$A:$BS,MATCH("aa_"&amp;$S38,データシート1!$A$1:$BS$1,0),0)</f>
        <v>1.9557740491494753</v>
      </c>
      <c r="AD38" s="1019">
        <f>VLOOKUP(年度マスタ!$K$4&amp;"_"&amp;AD$33,データシート1!$A:$BS,MATCH("aa_"&amp;$S38,データシート1!$A$1:$BS$1,0),0)</f>
        <v>0.48754612876584213</v>
      </c>
      <c r="AE38" s="1019">
        <f>VLOOKUP(年度マスタ!$K$4&amp;"_"&amp;AE$33,データシート1!$A:$BS,MATCH("aa_"&amp;$S38,データシート1!$A$1:$BS$1,0),0)</f>
        <v>0.52598843977944021</v>
      </c>
      <c r="AF38" s="1019">
        <f>VLOOKUP(年度マスタ!$K$4&amp;"_"&amp;AF$33,データシート1!$A:$BS,MATCH("aa_"&amp;$S38,データシート1!$A$1:$BS$1,0),0)</f>
        <v>0.50548939799890424</v>
      </c>
      <c r="AG38" s="1019">
        <f>VLOOKUP(年度マスタ!$K$4&amp;"_"&amp;AG$33,データシート1!$A:$BS,MATCH("aa_"&amp;$S38,データシート1!$A$1:$BS$1,0),0)</f>
        <v>0.4970906077133343</v>
      </c>
      <c r="AH38" s="1019">
        <f>VLOOKUP(年度マスタ!$K$4&amp;"_"&amp;AH$33,データシート1!$A:$BS,MATCH("aa_"&amp;$S38,データシート1!$A$1:$BS$1,0),0)</f>
        <v>0.44564144655468546</v>
      </c>
      <c r="AI38" s="1019">
        <f>VLOOKUP(年度マスタ!$K$4&amp;"_"&amp;AI$33,データシート1!$A:$BS,MATCH("aa_"&amp;$S38,データシート1!$A$1:$BS$1,0),0)</f>
        <v>0.44806717719436889</v>
      </c>
      <c r="AJ38" s="1019">
        <f>VLOOKUP(年度マスタ!$K$4&amp;"_"&amp;AJ$33,データシート1!$A:$BS,MATCH("aa_"&amp;$S38,データシート1!$A$1:$BS$1,0),0)</f>
        <v>0.95632786847402085</v>
      </c>
      <c r="AK38" s="1020">
        <f>VLOOKUP(年度マスタ!$K$4&amp;"_"&amp;AK$33,データシート1!$A:$BS,MATCH("aa_"&amp;$S38,データシート1!$A$1:$BS$1,0),0)</f>
        <v>1.25462662498642</v>
      </c>
      <c r="AL38" s="373"/>
      <c r="AW38" s="19" t="str">
        <f>年度マスタ!H4</f>
        <v>20</v>
      </c>
      <c r="AX38" s="19" t="s">
        <v>111</v>
      </c>
      <c r="AY38" s="19">
        <f>VLOOKUP($AW38&amp;"_"&amp;$AY$34,データシート1!$A:$BS,MATCH($AY$31&amp;"_"&amp;AY$36,データシート1!$A$1:$BS$1,0),0)</f>
        <v>2539.2559045340186</v>
      </c>
      <c r="AZ38" s="19">
        <f>VLOOKUP($AW38&amp;"_"&amp;$AY$34,データシート1!$A:$BS,MATCH($AY$31&amp;"_"&amp;AZ$36,データシート1!$A$1:$BS$1,0),0)</f>
        <v>150.06083774543012</v>
      </c>
      <c r="BA38" s="19">
        <f>VLOOKUP($AW38&amp;"_"&amp;$AY$34,データシート1!$A:$BS,MATCH($AY$31&amp;"_"&amp;BA$36,データシート1!$A$1:$BS$1,0),0)</f>
        <v>491.40515390747186</v>
      </c>
      <c r="BB38" s="19">
        <f>VLOOKUP($AW38&amp;"_"&amp;$AY$34,データシート1!$A:$BS,MATCH($AY$31&amp;"_"&amp;BB$36,データシート1!$A$1:$BS$1,0),0)</f>
        <v>2993.9820003094105</v>
      </c>
      <c r="BC38" s="19">
        <f>VLOOKUP($AW38&amp;"_"&amp;$AY$34,データシート1!$A:$BS,MATCH($AY$31&amp;"_"&amp;BC$36,データシート1!$A$1:$BS$1,0),0)</f>
        <v>3295.6845596831386</v>
      </c>
      <c r="BD38" s="19">
        <f>VLOOKUP($AW38&amp;"_"&amp;$AY$34,データシート1!$A:$BS,MATCH($AY$31&amp;"_"&amp;BD$36,データシート1!$A$1:$BS$1,0),0)</f>
        <v>1931.6472625568101</v>
      </c>
      <c r="BE38" s="19">
        <f>VLOOKUP($AW38&amp;"_"&amp;$AY$34,データシート1!$A:$BS,MATCH($AY$31&amp;"_"&amp;BE$36,データシート1!$A$1:$BS$1,0),0)</f>
        <v>2065.7533586498794</v>
      </c>
      <c r="BF38" s="19">
        <f>VLOOKUP($AW38&amp;"_"&amp;$AY$34,データシート1!$A:$BS,MATCH($AY$31&amp;"_"&amp;BF$36,データシート1!$A$1:$BS$1,0),0)</f>
        <v>122.74099799686492</v>
      </c>
      <c r="BG38" s="19">
        <f>VLOOKUP($AW38&amp;"_"&amp;$AY$34,データシート1!$A:$BS,MATCH($AY$31&amp;"_"&amp;BG$36,データシート1!$A$1:$BS$1,0),0)</f>
        <v>0</v>
      </c>
      <c r="BH38" s="19">
        <f>VLOOKUP($AW38&amp;"_"&amp;$AY$34,データシート1!$A:$BS,MATCH($AY$31&amp;"_"&amp;BH$36,データシート1!$A$1:$BS$1,0),0)</f>
        <v>198.51736757567471</v>
      </c>
    </row>
    <row r="39" spans="2:64" ht="17.100000000000001" customHeight="1" thickBot="1">
      <c r="B39" s="366"/>
      <c r="C39" s="367"/>
      <c r="D39" s="369"/>
      <c r="E39" s="993"/>
      <c r="F39" s="369"/>
      <c r="G39" s="368"/>
      <c r="H39" s="368"/>
      <c r="I39" s="369"/>
      <c r="J39" s="370"/>
      <c r="K39" s="378"/>
      <c r="L39" s="389"/>
      <c r="M39" s="389"/>
      <c r="N39" s="390" t="s">
        <v>1298</v>
      </c>
      <c r="O39" s="1026">
        <f>AC43</f>
        <v>1.1841687678291555</v>
      </c>
      <c r="P39" s="502">
        <f t="shared" si="9"/>
        <v>0.12287476020776955</v>
      </c>
      <c r="Q39" s="371"/>
      <c r="R39" s="15"/>
      <c r="S39" s="401" t="s">
        <v>102</v>
      </c>
      <c r="T39" s="378"/>
      <c r="U39" s="386" t="s">
        <v>112</v>
      </c>
      <c r="V39" s="387"/>
      <c r="W39" s="387"/>
      <c r="X39" s="1015">
        <f>VLOOKUP(年度マスタ!$K$4&amp;"_"&amp;X$33,データシート1!$A:$BS,MATCH("aa_"&amp;$S39,データシート1!$A$1:$BS$1,0),0)</f>
        <v>1.601446050714914</v>
      </c>
      <c r="Y39" s="1016">
        <f>VLOOKUP(年度マスタ!$K$4&amp;"_"&amp;Y$33,データシート1!$A:$BS,MATCH("aa_"&amp;$S39,データシート1!$A$1:$BS$1,0),0)</f>
        <v>1.6498899842993429</v>
      </c>
      <c r="Z39" s="1016">
        <f>VLOOKUP(年度マスタ!$K$4&amp;"_"&amp;Z$33,データシート1!$A:$BS,MATCH("aa_"&amp;$S39,データシート1!$A$1:$BS$1,0),0)</f>
        <v>1.704661892477491</v>
      </c>
      <c r="AA39" s="1016">
        <f>VLOOKUP(年度マスタ!$K$4&amp;"_"&amp;AA$33,データシート1!$A:$BS,MATCH("aa_"&amp;$S39,データシート1!$A$1:$BS$1,0),0)</f>
        <v>1.8760009413724577</v>
      </c>
      <c r="AB39" s="1016">
        <f>VLOOKUP(年度マスタ!$K$4&amp;"_"&amp;AB$33,データシート1!$A:$BS,MATCH("aa_"&amp;$S39,データシート1!$A$1:$BS$1,0),0)</f>
        <v>1.6889802612505773</v>
      </c>
      <c r="AC39" s="1016">
        <f>VLOOKUP(年度マスタ!$K$4&amp;"_"&amp;AC$33,データシート1!$A:$BS,MATCH("aa_"&amp;$S39,データシート1!$A$1:$BS$1,0),0)</f>
        <v>1.6282085175414569</v>
      </c>
      <c r="AD39" s="1016">
        <f>VLOOKUP(年度マスタ!$K$4&amp;"_"&amp;AD$33,データシート1!$A:$BS,MATCH("aa_"&amp;$S39,データシート1!$A$1:$BS$1,0),0)</f>
        <v>1.3045294457855323</v>
      </c>
      <c r="AE39" s="1016">
        <f>VLOOKUP(年度マスタ!$K$4&amp;"_"&amp;AE$33,データシート1!$A:$BS,MATCH("aa_"&amp;$S39,データシート1!$A$1:$BS$1,0),0)</f>
        <v>1.3906923613890809</v>
      </c>
      <c r="AF39" s="1016">
        <f>VLOOKUP(年度マスタ!$K$4&amp;"_"&amp;AF$33,データシート1!$A:$BS,MATCH("aa_"&amp;$S39,データシート1!$A$1:$BS$1,0),0)</f>
        <v>1.1242167375097158</v>
      </c>
      <c r="AG39" s="1016">
        <f>VLOOKUP(年度マスタ!$K$4&amp;"_"&amp;AG$33,データシート1!$A:$BS,MATCH("aa_"&amp;$S39,データシート1!$A$1:$BS$1,0),0)</f>
        <v>1.0680032852380601</v>
      </c>
      <c r="AH39" s="1016">
        <f>VLOOKUP(年度マスタ!$K$4&amp;"_"&amp;AH$33,データシート1!$A:$BS,MATCH("aa_"&amp;$S39,データシート1!$A$1:$BS$1,0),0)</f>
        <v>1.0393996229776417</v>
      </c>
      <c r="AI39" s="1016">
        <f>VLOOKUP(年度マスタ!$K$4&amp;"_"&amp;AI$33,データシート1!$A:$BS,MATCH("aa_"&amp;$S39,データシート1!$A$1:$BS$1,0),0)</f>
        <v>0.99533564245508388</v>
      </c>
      <c r="AJ39" s="1016">
        <f>VLOOKUP(年度マスタ!$K$4&amp;"_"&amp;AJ$33,データシート1!$A:$BS,MATCH("aa_"&amp;$S39,データシート1!$A$1:$BS$1,0),0)</f>
        <v>0.79553044648310645</v>
      </c>
      <c r="AK39" s="1017">
        <f>VLOOKUP(年度マスタ!$K$4&amp;"_"&amp;AK$33,データシート1!$A:$BS,MATCH("aa_"&amp;$S39,データシート1!$A$1:$BS$1,0),0)</f>
        <v>0.98818686824267821</v>
      </c>
      <c r="AL39" s="373"/>
      <c r="AW39" s="19" t="str">
        <f>年度マスタ!K4</f>
        <v>20410</v>
      </c>
      <c r="AX39" s="19" t="s">
        <v>113</v>
      </c>
      <c r="AY39" s="19">
        <f>VLOOKUP($AW39&amp;"_"&amp;$AY$34,データシート1!$A:$BS,MATCH($AY$31&amp;"_"&amp;AY$36,データシート1!$A$1:$BS$1,0),0)</f>
        <v>0.38562488727483857</v>
      </c>
      <c r="AZ39" s="19">
        <f>VLOOKUP($AW39&amp;"_"&amp;$AY$34,データシート1!$A:$BS,MATCH($AY$31&amp;"_"&amp;AZ$36,データシート1!$A$1:$BS$1,0),0)</f>
        <v>8.4210536996079319E-2</v>
      </c>
      <c r="BA39" s="19">
        <f>VLOOKUP($AW39&amp;"_"&amp;$AY$34,データシート1!$A:$BS,MATCH($AY$31&amp;"_"&amp;BA$36,データシート1!$A$1:$BS$1,0),0)</f>
        <v>1.25462662498642</v>
      </c>
      <c r="BB39" s="19">
        <f>VLOOKUP($AW39&amp;"_"&amp;$AY$34,データシート1!$A:$BS,MATCH($AY$31&amp;"_"&amp;BB$36,データシート1!$A$1:$BS$1,0),0)</f>
        <v>0.98818686824267821</v>
      </c>
      <c r="BC39" s="19">
        <f>VLOOKUP($AW39&amp;"_"&amp;$AY$34,データシート1!$A:$BS,MATCH($AY$31&amp;"_"&amp;BC$36,データシート1!$A$1:$BS$1,0),0)</f>
        <v>1.5132077851993155</v>
      </c>
      <c r="BD39" s="19">
        <f>VLOOKUP($AW39&amp;"_"&amp;$AY$34,データシート1!$A:$BS,MATCH($AY$31&amp;"_"&amp;BD$36,データシート1!$A$1:$BS$1,0),0)</f>
        <v>0.74749890725778068</v>
      </c>
      <c r="BE39" s="19">
        <f>VLOOKUP($AW39&amp;"_"&amp;$AY$34,データシート1!$A:$BS,MATCH($AY$31&amp;"_"&amp;BE$36,データシート1!$A$1:$BS$1,0),0)</f>
        <v>1.5999427529467767</v>
      </c>
      <c r="BF39" s="19">
        <f>VLOOKUP($AW39&amp;"_"&amp;$AY$34,データシート1!$A:$BS,MATCH($AY$31&amp;"_"&amp;BF$36,データシート1!$A$1:$BS$1,0),0)</f>
        <v>5.2689296018528099E-2</v>
      </c>
      <c r="BG39" s="19">
        <f>VLOOKUP($AW39&amp;"_"&amp;$AY$34,データシート1!$A:$BS,MATCH($AY$31&amp;"_"&amp;BG$36,データシート1!$A$1:$BS$1,0),0)</f>
        <v>0</v>
      </c>
      <c r="BH39" s="19">
        <f>VLOOKUP($AW39&amp;"_"&amp;$AY$34,データシート1!$A:$BS,MATCH($AY$31&amp;"_"&amp;BH$36,データシート1!$A$1:$BS$1,0),0)</f>
        <v>0</v>
      </c>
    </row>
    <row r="40" spans="2:64" ht="17.100000000000001" customHeight="1" thickBot="1">
      <c r="B40" s="366"/>
      <c r="C40" s="367"/>
      <c r="D40" s="369"/>
      <c r="E40" s="369"/>
      <c r="F40" s="369"/>
      <c r="G40" s="368"/>
      <c r="H40" s="368"/>
      <c r="I40" s="369"/>
      <c r="J40" s="370"/>
      <c r="K40" s="378"/>
      <c r="L40" s="389"/>
      <c r="M40" s="391"/>
      <c r="N40" s="382" t="s">
        <v>47</v>
      </c>
      <c r="O40" s="1026">
        <f>AC44</f>
        <v>1.9981454760610378</v>
      </c>
      <c r="P40" s="502">
        <f t="shared" si="9"/>
        <v>0.20733670140729626</v>
      </c>
      <c r="Q40" s="371"/>
      <c r="R40" s="15"/>
      <c r="S40" s="401" t="s">
        <v>78</v>
      </c>
      <c r="T40" s="378"/>
      <c r="U40" s="386" t="s">
        <v>78</v>
      </c>
      <c r="V40" s="387"/>
      <c r="W40" s="387"/>
      <c r="X40" s="1015">
        <f>VLOOKUP(年度マスタ!$K$4&amp;"_"&amp;X$33,データシート1!$A:$BS,MATCH("aa_"&amp;$S40,データシート1!$A$1:$BS$1,0),0)</f>
        <v>1.8914504688847298</v>
      </c>
      <c r="Y40" s="1016">
        <f>VLOOKUP(年度マスタ!$K$4&amp;"_"&amp;Y$33,データシート1!$A:$BS,MATCH("aa_"&amp;$S40,データシート1!$A$1:$BS$1,0),0)</f>
        <v>1.8846071532550508</v>
      </c>
      <c r="Z40" s="1016">
        <f>VLOOKUP(年度マスタ!$K$4&amp;"_"&amp;Z$33,データシート1!$A:$BS,MATCH("aa_"&amp;$S40,データシート1!$A$1:$BS$1,0),0)</f>
        <v>1.9919844932396333</v>
      </c>
      <c r="AA40" s="1016">
        <f>VLOOKUP(年度マスタ!$K$4&amp;"_"&amp;AA$33,データシート1!$A:$BS,MATCH("aa_"&amp;$S40,データシート1!$A$1:$BS$1,0),0)</f>
        <v>1.8319008007074165</v>
      </c>
      <c r="AB40" s="1016">
        <f>VLOOKUP(年度マスタ!$K$4&amp;"_"&amp;AB$33,データシート1!$A:$BS,MATCH("aa_"&amp;$S40,データシート1!$A$1:$BS$1,0),0)</f>
        <v>1.8160292755036351</v>
      </c>
      <c r="AC40" s="1016">
        <f>VLOOKUP(年度マスタ!$K$4&amp;"_"&amp;AC$33,データシート1!$A:$BS,MATCH("aa_"&amp;$S40,データシート1!$A$1:$BS$1,0),0)</f>
        <v>1.8901351844654044</v>
      </c>
      <c r="AD40" s="1016">
        <f>VLOOKUP(年度マスタ!$K$4&amp;"_"&amp;AD$33,データシート1!$A:$BS,MATCH("aa_"&amp;$S40,データシート1!$A$1:$BS$1,0),0)</f>
        <v>1.8650176205628592</v>
      </c>
      <c r="AE40" s="1016">
        <f>VLOOKUP(年度マスタ!$K$4&amp;"_"&amp;AE$33,データシート1!$A:$BS,MATCH("aa_"&amp;$S40,データシート1!$A$1:$BS$1,0),0)</f>
        <v>1.6325815975243718</v>
      </c>
      <c r="AF40" s="1016">
        <f>VLOOKUP(年度マスタ!$K$4&amp;"_"&amp;AF$33,データシート1!$A:$BS,MATCH("aa_"&amp;$S40,データシート1!$A$1:$BS$1,0),0)</f>
        <v>1.726021138669005</v>
      </c>
      <c r="AG40" s="1016">
        <f>VLOOKUP(年度マスタ!$K$4&amp;"_"&amp;AG$33,データシート1!$A:$BS,MATCH("aa_"&amp;$S40,データシート1!$A$1:$BS$1,0),0)</f>
        <v>1.7325667562461198</v>
      </c>
      <c r="AH40" s="1016">
        <f>VLOOKUP(年度マスタ!$K$4&amp;"_"&amp;AH$33,データシート1!$A:$BS,MATCH("aa_"&amp;$S40,データシート1!$A$1:$BS$1,0),0)</f>
        <v>1.6349362767827114</v>
      </c>
      <c r="AI40" s="1016">
        <f>VLOOKUP(年度マスタ!$K$4&amp;"_"&amp;AI$33,データシート1!$A:$BS,MATCH("aa_"&amp;$S40,データシート1!$A$1:$BS$1,0),0)</f>
        <v>1.4797322716397272</v>
      </c>
      <c r="AJ40" s="1016">
        <f>VLOOKUP(年度マスタ!$K$4&amp;"_"&amp;AJ$33,データシート1!$A:$BS,MATCH("aa_"&amp;$S40,データシート1!$A$1:$BS$1,0),0)</f>
        <v>1.4226278516794593</v>
      </c>
      <c r="AK40" s="1017">
        <f>VLOOKUP(年度マスタ!$K$4&amp;"_"&amp;AK$33,データシート1!$A:$BS,MATCH("aa_"&amp;$S40,データシート1!$A$1:$BS$1,0),0)</f>
        <v>1.5132077851993155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8.0527820471696265E-2</v>
      </c>
      <c r="P41" s="502">
        <f t="shared" si="9"/>
        <v>8.355934474317735E-3</v>
      </c>
      <c r="Q41" s="371"/>
      <c r="R41" s="15"/>
      <c r="S41" s="401" t="s">
        <v>1276</v>
      </c>
      <c r="T41" s="378"/>
      <c r="U41" s="286" t="s">
        <v>44</v>
      </c>
      <c r="V41" s="387"/>
      <c r="W41" s="387"/>
      <c r="X41" s="1015">
        <f>X42+X45+X46</f>
        <v>3.7705524226176559</v>
      </c>
      <c r="Y41" s="1016">
        <f t="shared" ref="Y41:AH41" si="12">Y42+Y45+Y46</f>
        <v>3.6326154545196729</v>
      </c>
      <c r="Z41" s="1016">
        <f t="shared" si="12"/>
        <v>3.5756038625087818</v>
      </c>
      <c r="AA41" s="1016">
        <f t="shared" si="12"/>
        <v>3.4839436872385132</v>
      </c>
      <c r="AB41" s="1016">
        <f t="shared" si="12"/>
        <v>3.4117621229689634</v>
      </c>
      <c r="AC41" s="1016">
        <f t="shared" si="12"/>
        <v>3.2628420643618896</v>
      </c>
      <c r="AD41" s="1016">
        <f t="shared" si="12"/>
        <v>3.1915331848415045</v>
      </c>
      <c r="AE41" s="1016">
        <f t="shared" si="12"/>
        <v>3.1108952136334689</v>
      </c>
      <c r="AF41" s="1016">
        <f t="shared" si="12"/>
        <v>2.9864454048624696</v>
      </c>
      <c r="AG41" s="1016">
        <f t="shared" si="12"/>
        <v>2.9053759254382983</v>
      </c>
      <c r="AH41" s="1016">
        <f t="shared" si="12"/>
        <v>2.8161634068019117</v>
      </c>
      <c r="AI41" s="1016">
        <f>AI42+AI45+AI46</f>
        <v>2.6449315405951861</v>
      </c>
      <c r="AJ41" s="1016">
        <f>AJ42+AJ45+AJ46</f>
        <v>2.430888791283965</v>
      </c>
      <c r="AK41" s="1017">
        <f>AK42+AK45+AK46</f>
        <v>2.4001309562230855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3.6983377482044384</v>
      </c>
      <c r="Y42" s="1019">
        <f t="shared" ref="Y42:AK42" si="13">SUM(Y43:Y44)</f>
        <v>3.5651644166896626</v>
      </c>
      <c r="Z42" s="1019">
        <f t="shared" si="13"/>
        <v>3.5067923820892331</v>
      </c>
      <c r="AA42" s="1019">
        <f t="shared" si="13"/>
        <v>3.4074493230480218</v>
      </c>
      <c r="AB42" s="1019">
        <f t="shared" si="13"/>
        <v>3.3302540129533349</v>
      </c>
      <c r="AC42" s="1019">
        <f t="shared" si="13"/>
        <v>3.1823142438901932</v>
      </c>
      <c r="AD42" s="1019">
        <f t="shared" si="13"/>
        <v>3.1153094545358893</v>
      </c>
      <c r="AE42" s="1019">
        <f t="shared" si="13"/>
        <v>3.037947088071947</v>
      </c>
      <c r="AF42" s="1019">
        <f t="shared" si="13"/>
        <v>2.9175085456795946</v>
      </c>
      <c r="AG42" s="1019">
        <f t="shared" si="13"/>
        <v>2.8403536981983901</v>
      </c>
      <c r="AH42" s="1019">
        <f t="shared" si="13"/>
        <v>2.7583612439102065</v>
      </c>
      <c r="AI42" s="1019">
        <f t="shared" si="13"/>
        <v>2.5897021736160775</v>
      </c>
      <c r="AJ42" s="1019">
        <f t="shared" si="13"/>
        <v>2.379413942955396</v>
      </c>
      <c r="AK42" s="1020">
        <f t="shared" si="13"/>
        <v>2.3474416602045576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7.9597149170718196E-2</v>
      </c>
      <c r="P43" s="679">
        <f t="shared" si="9"/>
        <v>8.2593637691558575E-3</v>
      </c>
      <c r="Q43" s="371"/>
      <c r="R43" s="15"/>
      <c r="S43" s="401" t="s">
        <v>46</v>
      </c>
      <c r="T43" s="405"/>
      <c r="U43" s="389"/>
      <c r="V43" s="406"/>
      <c r="W43" s="390" t="s">
        <v>46</v>
      </c>
      <c r="X43" s="1018">
        <f>VLOOKUP(年度マスタ!$K$4&amp;"_"&amp;X$33,データシート1!$A:$BS,MATCH("aa_"&amp;$S43,データシート1!$A$1:$BS$1,0),0)</f>
        <v>1.331621394785458</v>
      </c>
      <c r="Y43" s="1019">
        <f>VLOOKUP(年度マスタ!$K$4&amp;"_"&amp;Y$33,データシート1!$A:$BS,MATCH("aa_"&amp;$S43,データシート1!$A$1:$BS$1,0),0)</f>
        <v>1.3194219076623666</v>
      </c>
      <c r="Z43" s="1019">
        <f>VLOOKUP(年度マスタ!$K$4&amp;"_"&amp;Z$33,データシート1!$A:$BS,MATCH("aa_"&amp;$S43,データシート1!$A$1:$BS$1,0),0)</f>
        <v>1.3054431996535234</v>
      </c>
      <c r="AA43" s="1019">
        <f>VLOOKUP(年度マスタ!$K$4&amp;"_"&amp;AA$33,データシート1!$A:$BS,MATCH("aa_"&amp;$S43,データシート1!$A$1:$BS$1,0),0)</f>
        <v>1.279612605152924</v>
      </c>
      <c r="AB43" s="1019">
        <f>VLOOKUP(年度マスタ!$K$4&amp;"_"&amp;AB$33,データシート1!$A:$BS,MATCH("aa_"&amp;$S43,データシート1!$A$1:$BS$1,0),0)</f>
        <v>1.2599832753163231</v>
      </c>
      <c r="AC43" s="1019">
        <f>VLOOKUP(年度マスタ!$K$4&amp;"_"&amp;AC$33,データシート1!$A:$BS,MATCH("aa_"&amp;$S43,データシート1!$A$1:$BS$1,0),0)</f>
        <v>1.1841687678291555</v>
      </c>
      <c r="AD43" s="1019">
        <f>VLOOKUP(年度マスタ!$K$4&amp;"_"&amp;AD$33,データシート1!$A:$BS,MATCH("aa_"&amp;$S43,データシート1!$A$1:$BS$1,0),0)</f>
        <v>1.1017501092728224</v>
      </c>
      <c r="AE43" s="1019">
        <f>VLOOKUP(年度マスタ!$K$4&amp;"_"&amp;AE$33,データシート1!$A:$BS,MATCH("aa_"&amp;$S43,データシート1!$A$1:$BS$1,0),0)</f>
        <v>1.0378793281621423</v>
      </c>
      <c r="AF43" s="1019">
        <f>VLOOKUP(年度マスタ!$K$4&amp;"_"&amp;AF$33,データシート1!$A:$BS,MATCH("aa_"&amp;$S43,データシート1!$A$1:$BS$1,0),0)</f>
        <v>1.0031721036596712</v>
      </c>
      <c r="AG43" s="1019">
        <f>VLOOKUP(年度マスタ!$K$4&amp;"_"&amp;AG$33,データシート1!$A:$BS,MATCH("aa_"&amp;$S43,データシート1!$A$1:$BS$1,0),0)</f>
        <v>0.97676744327858622</v>
      </c>
      <c r="AH43" s="1019">
        <f>VLOOKUP(年度マスタ!$K$4&amp;"_"&amp;AH$33,データシート1!$A:$BS,MATCH("aa_"&amp;$S43,データシート1!$A$1:$BS$1,0),0)</f>
        <v>0.94200487991733972</v>
      </c>
      <c r="AI43" s="1019">
        <f>VLOOKUP(年度マスタ!$K$4&amp;"_"&amp;AI$33,データシート1!$A:$BS,MATCH("aa_"&amp;$S43,データシート1!$A$1:$BS$1,0),0)</f>
        <v>0.88967897326263046</v>
      </c>
      <c r="AJ43" s="1019">
        <f>VLOOKUP(年度マスタ!$K$4&amp;"_"&amp;AJ$33,データシート1!$A:$BS,MATCH("aa_"&amp;$S43,データシート1!$A$1:$BS$1,0),0)</f>
        <v>0.78368297314267299</v>
      </c>
      <c r="AK43" s="1020">
        <f>VLOOKUP(年度マスタ!$K$4&amp;"_"&amp;AK$33,データシート1!$A:$BS,MATCH("aa_"&amp;$S43,データシート1!$A$1:$BS$1,0),0)</f>
        <v>0.74749890725778068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2.3667163534189801</v>
      </c>
      <c r="Y44" s="1019">
        <f>VLOOKUP(年度マスタ!$K$4&amp;"_"&amp;Y$33,データシート1!$A:$BS,MATCH("aa_"&amp;$S44,データシート1!$A$1:$BS$1,0),0)</f>
        <v>2.2457425090272958</v>
      </c>
      <c r="Z44" s="1019">
        <f>VLOOKUP(年度マスタ!$K$4&amp;"_"&amp;Z$33,データシート1!$A:$BS,MATCH("aa_"&amp;$S44,データシート1!$A$1:$BS$1,0),0)</f>
        <v>2.2013491824357097</v>
      </c>
      <c r="AA44" s="1019">
        <f>VLOOKUP(年度マスタ!$K$4&amp;"_"&amp;AA$33,データシート1!$A:$BS,MATCH("aa_"&amp;$S44,データシート1!$A$1:$BS$1,0),0)</f>
        <v>2.1278367178950979</v>
      </c>
      <c r="AB44" s="1019">
        <f>VLOOKUP(年度マスタ!$K$4&amp;"_"&amp;AB$33,データシート1!$A:$BS,MATCH("aa_"&amp;$S44,データシート1!$A$1:$BS$1,0),0)</f>
        <v>2.0702707376370117</v>
      </c>
      <c r="AC44" s="1019">
        <f>VLOOKUP(年度マスタ!$K$4&amp;"_"&amp;AC$33,データシート1!$A:$BS,MATCH("aa_"&amp;$S44,データシート1!$A$1:$BS$1,0),0)</f>
        <v>1.9981454760610378</v>
      </c>
      <c r="AD44" s="1019">
        <f>VLOOKUP(年度マスタ!$K$4&amp;"_"&amp;AD$33,データシート1!$A:$BS,MATCH("aa_"&amp;$S44,データシート1!$A$1:$BS$1,0),0)</f>
        <v>2.0135593452630669</v>
      </c>
      <c r="AE44" s="1019">
        <f>VLOOKUP(年度マスタ!$K$4&amp;"_"&amp;AE$33,データシート1!$A:$BS,MATCH("aa_"&amp;$S44,データシート1!$A$1:$BS$1,0),0)</f>
        <v>2.0000677599098049</v>
      </c>
      <c r="AF44" s="1019">
        <f>VLOOKUP(年度マスタ!$K$4&amp;"_"&amp;AF$33,データシート1!$A:$BS,MATCH("aa_"&amp;$S44,データシート1!$A$1:$BS$1,0),0)</f>
        <v>1.9143364420199234</v>
      </c>
      <c r="AG44" s="1019">
        <f>VLOOKUP(年度マスタ!$K$4&amp;"_"&amp;AG$33,データシート1!$A:$BS,MATCH("aa_"&amp;$S44,データシート1!$A$1:$BS$1,0),0)</f>
        <v>1.8635862549198037</v>
      </c>
      <c r="AH44" s="1019">
        <f>VLOOKUP(年度マスタ!$K$4&amp;"_"&amp;AH$33,データシート1!$A:$BS,MATCH("aa_"&amp;$S44,データシート1!$A$1:$BS$1,0),0)</f>
        <v>1.816356363992867</v>
      </c>
      <c r="AI44" s="1019">
        <f>VLOOKUP(年度マスタ!$K$4&amp;"_"&amp;AI$33,データシート1!$A:$BS,MATCH("aa_"&amp;$S44,データシート1!$A$1:$BS$1,0),0)</f>
        <v>1.700023200353447</v>
      </c>
      <c r="AJ44" s="1019">
        <f>VLOOKUP(年度マスタ!$K$4&amp;"_"&amp;AJ$33,データシート1!$A:$BS,MATCH("aa_"&amp;$S44,データシート1!$A$1:$BS$1,0),0)</f>
        <v>1.5957309698127231</v>
      </c>
      <c r="AK44" s="1020">
        <f>VLOOKUP(年度マスタ!$K$4&amp;"_"&amp;AK$33,データシート1!$A:$BS,MATCH("aa_"&amp;$S44,データシート1!$A$1:$BS$1,0),0)</f>
        <v>1.5999427529467767</v>
      </c>
      <c r="AL44" s="373"/>
      <c r="AW44" s="19" t="str">
        <f>AW47</f>
        <v>長野県</v>
      </c>
      <c r="AX44" s="407">
        <f t="shared" si="14"/>
        <v>0.23067016843220295</v>
      </c>
      <c r="AY44" s="407">
        <f t="shared" si="14"/>
        <v>0.21712754363161405</v>
      </c>
      <c r="AZ44" s="407">
        <f t="shared" si="14"/>
        <v>0.23900741318908594</v>
      </c>
      <c r="BA44" s="407">
        <f t="shared" si="14"/>
        <v>0.29879813208616401</v>
      </c>
      <c r="BB44" s="407">
        <f t="shared" si="14"/>
        <v>1.4396742660933154E-2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7.2214674413217481E-2</v>
      </c>
      <c r="Y45" s="1019">
        <f>VLOOKUP(年度マスタ!$K$4&amp;"_"&amp;Y$33,データシート1!$A:$BS,MATCH("aa_"&amp;$S45,データシート1!$A$1:$BS$1,0),0)</f>
        <v>6.7451037830010177E-2</v>
      </c>
      <c r="Z45" s="1019">
        <f>VLOOKUP(年度マスタ!$K$4&amp;"_"&amp;Z$33,データシート1!$A:$BS,MATCH("aa_"&amp;$S45,データシート1!$A$1:$BS$1,0),0)</f>
        <v>6.8811480419548862E-2</v>
      </c>
      <c r="AA45" s="1019">
        <f>VLOOKUP(年度マスタ!$K$4&amp;"_"&amp;AA$33,データシート1!$A:$BS,MATCH("aa_"&amp;$S45,データシート1!$A$1:$BS$1,0),0)</f>
        <v>7.6494364190491368E-2</v>
      </c>
      <c r="AB45" s="1019">
        <f>VLOOKUP(年度マスタ!$K$4&amp;"_"&amp;AB$33,データシート1!$A:$BS,MATCH("aa_"&amp;$S45,データシート1!$A$1:$BS$1,0),0)</f>
        <v>8.1508110015628576E-2</v>
      </c>
      <c r="AC45" s="1019">
        <f>VLOOKUP(年度マスタ!$K$4&amp;"_"&amp;AC$33,データシート1!$A:$BS,MATCH("aa_"&amp;$S45,データシート1!$A$1:$BS$1,0),0)</f>
        <v>8.0527820471696265E-2</v>
      </c>
      <c r="AD45" s="1019">
        <f>VLOOKUP(年度マスタ!$K$4&amp;"_"&amp;AD$33,データシート1!$A:$BS,MATCH("aa_"&amp;$S45,データシート1!$A$1:$BS$1,0),0)</f>
        <v>7.6223730305615314E-2</v>
      </c>
      <c r="AE45" s="1019">
        <f>VLOOKUP(年度マスタ!$K$4&amp;"_"&amp;AE$33,データシート1!$A:$BS,MATCH("aa_"&amp;$S45,データシート1!$A$1:$BS$1,0),0)</f>
        <v>7.2948125561521887E-2</v>
      </c>
      <c r="AF45" s="1019">
        <f>VLOOKUP(年度マスタ!$K$4&amp;"_"&amp;AF$33,データシート1!$A:$BS,MATCH("aa_"&amp;$S45,データシート1!$A$1:$BS$1,0),0)</f>
        <v>6.8936859182874732E-2</v>
      </c>
      <c r="AG45" s="1019">
        <f>VLOOKUP(年度マスタ!$K$4&amp;"_"&amp;AG$33,データシート1!$A:$BS,MATCH("aa_"&amp;$S45,データシート1!$A$1:$BS$1,0),0)</f>
        <v>6.5022227239908109E-2</v>
      </c>
      <c r="AH45" s="1019">
        <f>VLOOKUP(年度マスタ!$K$4&amp;"_"&amp;AH$33,データシート1!$A:$BS,MATCH("aa_"&amp;$S45,データシート1!$A$1:$BS$1,0),0)</f>
        <v>5.7802162891705026E-2</v>
      </c>
      <c r="AI45" s="1019">
        <f>VLOOKUP(年度マスタ!$K$4&amp;"_"&amp;AI$33,データシート1!$A:$BS,MATCH("aa_"&amp;$S45,データシート1!$A$1:$BS$1,0),0)</f>
        <v>5.5229366979108525E-2</v>
      </c>
      <c r="AJ45" s="1019">
        <f>VLOOKUP(年度マスタ!$K$4&amp;"_"&amp;AJ$33,データシート1!$A:$BS,MATCH("aa_"&amp;$S45,データシート1!$A$1:$BS$1,0),0)</f>
        <v>5.1474848328568891E-2</v>
      </c>
      <c r="AK45" s="1020">
        <f>VLOOKUP(年度マスタ!$K$4&amp;"_"&amp;AK$33,データシート1!$A:$BS,MATCH("aa_"&amp;$S45,データシート1!$A$1:$BS$1,0),0)</f>
        <v>5.2689296018528099E-2</v>
      </c>
      <c r="AL45" s="373"/>
      <c r="AW45" s="19" t="str">
        <f>AW48</f>
        <v>根羽村</v>
      </c>
      <c r="AX45" s="407">
        <f t="shared" ref="AX45:BB45" si="15">AX48/$BC48</f>
        <v>0.26025735905728908</v>
      </c>
      <c r="AY45" s="407">
        <f t="shared" si="15"/>
        <v>0.1491380484103387</v>
      </c>
      <c r="AZ45" s="407">
        <f t="shared" si="15"/>
        <v>0.22837467606231673</v>
      </c>
      <c r="BA45" s="407">
        <f t="shared" si="15"/>
        <v>0.36222991647005542</v>
      </c>
      <c r="BB45" s="407">
        <f t="shared" si="15"/>
        <v>0</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7.8707706149671181E-2</v>
      </c>
      <c r="Y47" s="1022">
        <f>VLOOKUP(年度マスタ!$K$4&amp;"_"&amp;Y$33,データシート1!$A:$BS,MATCH("aa_"&amp;$S47,データシート1!$A$1:$BS$1,0),0)</f>
        <v>8.6773591566167638E-2</v>
      </c>
      <c r="Z47" s="1022">
        <f>VLOOKUP(年度マスタ!$K$4&amp;"_"&amp;Z$33,データシート1!$A:$BS,MATCH("aa_"&amp;$S47,データシート1!$A$1:$BS$1,0),0)</f>
        <v>7.7671482662629215E-2</v>
      </c>
      <c r="AA47" s="1022">
        <f>VLOOKUP(年度マスタ!$K$4&amp;"_"&amp;AA$33,データシート1!$A:$BS,MATCH("aa_"&amp;$S47,データシート1!$A$1:$BS$1,0),0)</f>
        <v>5.8836152230701405E-2</v>
      </c>
      <c r="AB47" s="1022">
        <f>VLOOKUP(年度マスタ!$K$4&amp;"_"&amp;AB$33,データシート1!$A:$BS,MATCH("aa_"&amp;$S47,データシート1!$A$1:$BS$1,0),0)</f>
        <v>7.3719837764599352E-2</v>
      </c>
      <c r="AC47" s="1022">
        <f>VLOOKUP(年度マスタ!$K$4&amp;"_"&amp;AC$33,データシート1!$A:$BS,MATCH("aa_"&amp;$S47,データシート1!$A$1:$BS$1,0),0)</f>
        <v>7.9597149170718196E-2</v>
      </c>
      <c r="AD47" s="1022">
        <f>VLOOKUP(年度マスタ!$K$4&amp;"_"&amp;AD$33,データシート1!$A:$BS,MATCH("aa_"&amp;$S47,データシート1!$A$1:$BS$1,0),0)</f>
        <v>5.87423656852517E-2</v>
      </c>
      <c r="AE47" s="1022">
        <f>VLOOKUP(年度マスタ!$K$4&amp;"_"&amp;AE$33,データシート1!$A:$BS,MATCH("aa_"&amp;$S47,データシート1!$A$1:$BS$1,0),0)</f>
        <v>9.2081452149760878E-2</v>
      </c>
      <c r="AF47" s="1022">
        <f>VLOOKUP(年度マスタ!$K$4&amp;"_"&amp;AF$33,データシート1!$A:$BS,MATCH("aa_"&amp;$S47,データシート1!$A$1:$BS$1,0),0)</f>
        <v>7.507638028926647E-2</v>
      </c>
      <c r="AG47" s="1022">
        <f>VLOOKUP(年度マスタ!$K$4&amp;"_"&amp;AG$33,データシート1!$A:$BS,MATCH("aa_"&amp;$S47,データシート1!$A$1:$BS$1,0),0)</f>
        <v>0.12937913643536539</v>
      </c>
      <c r="AH47" s="1022">
        <f>VLOOKUP(年度マスタ!$K$4&amp;"_"&amp;AH$33,データシート1!$A:$BS,MATCH("aa_"&amp;$S47,データシート1!$A$1:$BS$1,0),0)</f>
        <v>9.0713483304522211E-2</v>
      </c>
      <c r="AI47" s="1022">
        <f>VLOOKUP(年度マスタ!$K$4&amp;"_"&amp;AI$33,データシート1!$A:$BS,MATCH("aa_"&amp;$S47,データシート1!$A$1:$BS$1,0),0)</f>
        <v>7.4720163746764282E-2</v>
      </c>
      <c r="AJ47" s="1022">
        <f>VLOOKUP(年度マスタ!$K$4&amp;"_"&amp;AJ$33,データシート1!$A:$BS,MATCH("aa_"&amp;$S47,データシート1!$A$1:$BS$1,0),0)</f>
        <v>9.8765219790644357E-2</v>
      </c>
      <c r="AK47" s="1023">
        <f>VLOOKUP(年度マスタ!$K$4&amp;"_"&amp;AK$33,データシート1!$A:$BS,MATCH("aa_"&amp;$S47,データシート1!$A$1:$BS$1,0),0)</f>
        <v>0</v>
      </c>
      <c r="AL47" s="373"/>
      <c r="AW47" s="19" t="str">
        <f>年度マスタ!I4</f>
        <v>長野県</v>
      </c>
      <c r="AX47" s="408">
        <f>SUM(AY38:BA38)</f>
        <v>3180.7218961869203</v>
      </c>
      <c r="AY47" s="408">
        <f t="shared" si="17"/>
        <v>2993.9820003094105</v>
      </c>
      <c r="AZ47" s="408">
        <f t="shared" si="17"/>
        <v>3295.6845596831386</v>
      </c>
      <c r="BA47" s="408">
        <f>SUM(BD38:BG38)</f>
        <v>4120.1416192035549</v>
      </c>
      <c r="BB47" s="408">
        <f>BH38</f>
        <v>198.51736757567471</v>
      </c>
      <c r="BC47" s="408">
        <f>SUM(AX47:BB47)</f>
        <v>13789.047442958698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根羽村</v>
      </c>
      <c r="AX48" s="408">
        <f>SUM(AY39:BA39)</f>
        <v>1.7244620492573379</v>
      </c>
      <c r="AY48" s="408">
        <f>BB39</f>
        <v>0.98818686824267821</v>
      </c>
      <c r="AZ48" s="408">
        <f>BC39</f>
        <v>1.5132077851993155</v>
      </c>
      <c r="BA48" s="408">
        <f>SUM(BD39:BG39)</f>
        <v>2.4001309562230855</v>
      </c>
      <c r="BB48" s="408">
        <f>BH39</f>
        <v>0</v>
      </c>
      <c r="BC48" s="408">
        <f>SUM(AX48:BB48)</f>
        <v>6.6259876589224174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6.6259876589224174</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1.7244620492573379</v>
      </c>
      <c r="P52" s="501">
        <f t="shared" ref="P52:P64" si="18">O52/$O$51</f>
        <v>0.26025735905728908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0.38562488727483857</v>
      </c>
      <c r="P53" s="502">
        <f t="shared" si="18"/>
        <v>5.8198853835105487E-2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8.4210536996079319E-2</v>
      </c>
      <c r="P54" s="502">
        <f t="shared" si="18"/>
        <v>1.2709129767648021E-2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1.25462662498642</v>
      </c>
      <c r="P55" s="502">
        <f t="shared" si="18"/>
        <v>0.18934937545453556</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0.98818686824267821</v>
      </c>
      <c r="P56" s="501">
        <f t="shared" si="18"/>
        <v>0.1491380484103387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1.5132077851993155</v>
      </c>
      <c r="P57" s="501">
        <f t="shared" si="18"/>
        <v>0.22837467606231673</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2.4001309562230855</v>
      </c>
      <c r="P58" s="501">
        <f t="shared" si="18"/>
        <v>0.36222991647005542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2.3474416602045576</v>
      </c>
      <c r="P59" s="502">
        <f t="shared" si="18"/>
        <v>0.35427800066055681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0.74749890725778068</v>
      </c>
      <c r="P60" s="502">
        <f t="shared" si="18"/>
        <v>0.11281320547755838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1.5999427529467767</v>
      </c>
      <c r="P61" s="502">
        <f t="shared" si="18"/>
        <v>0.2414647951829984</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5.2689296018528099E-2</v>
      </c>
      <c r="P62" s="502">
        <f t="shared" si="18"/>
        <v>7.9519158094986473E-3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v>
      </c>
      <c r="P64" s="679">
        <f t="shared" si="18"/>
        <v>0</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根羽村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18.005400000000002</v>
      </c>
      <c r="AI7" s="88">
        <f>VLOOKUP(年度マスタ!$K$4&amp;"_"&amp;$AG7,データシート1!$A:$BS,MATCH("ab_"&amp;AI$2,データシート1!$A$1:$BS$1,0),0)</f>
        <v>87</v>
      </c>
      <c r="AJ7" s="88">
        <f>VLOOKUP(年度マスタ!$K$4&amp;"_"&amp;$AG7,データシート1!$A:$BS,MATCH("ab_"&amp;AJ$2,データシート1!$A$1:$BS$1,0),0)</f>
        <v>14</v>
      </c>
      <c r="AK7" s="88">
        <f>VLOOKUP(年度マスタ!$K$4&amp;"_"&amp;$AG7,データシート1!$A:$BS,MATCH("ab_"&amp;AK$2,データシート1!$A$1:$BS$1,0),0)</f>
        <v>317</v>
      </c>
      <c r="AL7" s="88">
        <f>VLOOKUP(年度マスタ!$K$4&amp;"_"&amp;$AG7,データシート1!$A:$BS,MATCH("ab_"&amp;AL$2,データシート1!$A$1:$BS$1,0),0)</f>
        <v>443</v>
      </c>
      <c r="AM7" s="88">
        <f>VLOOKUP(年度マスタ!$K$4&amp;"_"&amp;$AG7,データシート1!$A:$BS,MATCH("ab_"&amp;AM$2,データシート1!$A$1:$BS$1,0),0)</f>
        <v>682</v>
      </c>
      <c r="AN7" s="88">
        <f>VLOOKUP(年度マスタ!$K$4&amp;"_"&amp;$AG7,データシート1!$A:$BS,MATCH("ab_"&amp;AN$2,データシート1!$A$1:$BS$1,0),0)</f>
        <v>464</v>
      </c>
      <c r="AO7" s="88">
        <f>VLOOKUP(年度マスタ!$K$4&amp;"_"&amp;$AG7,データシート1!$A:$BS,MATCH("ab_"&amp;AO$2,データシート1!$A$1:$BS$1,0),0)</f>
        <v>1180</v>
      </c>
      <c r="AP7" s="88">
        <f>VLOOKUP(年度マスタ!$K$4&amp;"_"&amp;$AG7,データシート1!$A:$BS,MATCH("ab_"&amp;AP$2,データシート1!$A$1:$BS$1,0),0)</f>
        <v>0</v>
      </c>
      <c r="AQ7" s="1073">
        <f>VLOOKUP(年度マスタ!$K$4&amp;"_"&amp;$AG7,データシート1!$A:$BS,MATCH("ab_"&amp;AQ$2,データシート1!$A$1:$BS$1,0),0)</f>
        <v>7.8707706149671181E-2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11.5777</v>
      </c>
      <c r="AI8" s="88">
        <f>VLOOKUP(年度マスタ!$K$4&amp;"_"&amp;$AG8,データシート1!$A:$BS,MATCH("ab_"&amp;AI$2,データシート1!$A$1:$BS$1,0),0)</f>
        <v>62</v>
      </c>
      <c r="AJ8" s="88">
        <f>VLOOKUP(年度マスタ!$K$4&amp;"_"&amp;$AG8,データシート1!$A:$BS,MATCH("ab_"&amp;AJ$2,データシート1!$A$1:$BS$1,0),0)</f>
        <v>52</v>
      </c>
      <c r="AK8" s="88">
        <f>VLOOKUP(年度マスタ!$K$4&amp;"_"&amp;$AG8,データシート1!$A:$BS,MATCH("ab_"&amp;AK$2,データシート1!$A$1:$BS$1,0),0)</f>
        <v>333</v>
      </c>
      <c r="AL8" s="88">
        <f>VLOOKUP(年度マスタ!$K$4&amp;"_"&amp;$AG8,データシート1!$A:$BS,MATCH("ab_"&amp;AL$2,データシート1!$A$1:$BS$1,0),0)</f>
        <v>438</v>
      </c>
      <c r="AM8" s="88">
        <f>VLOOKUP(年度マスタ!$K$4&amp;"_"&amp;$AG8,データシート1!$A:$BS,MATCH("ab_"&amp;AM$2,データシート1!$A$1:$BS$1,0),0)</f>
        <v>667</v>
      </c>
      <c r="AN8" s="88">
        <f>VLOOKUP(年度マスタ!$K$4&amp;"_"&amp;$AG8,データシート1!$A:$BS,MATCH("ab_"&amp;AN$2,データシート1!$A$1:$BS$1,0),0)</f>
        <v>452</v>
      </c>
      <c r="AO8" s="88">
        <f>VLOOKUP(年度マスタ!$K$4&amp;"_"&amp;$AG8,データシート1!$A:$BS,MATCH("ab_"&amp;AO$2,データシート1!$A$1:$BS$1,0),0)</f>
        <v>1157</v>
      </c>
      <c r="AP8" s="88">
        <f>VLOOKUP(年度マスタ!$K$4&amp;"_"&amp;$AG8,データシート1!$A:$BS,MATCH("ab_"&amp;AP$2,データシート1!$A$1:$BS$1,0),0)</f>
        <v>0</v>
      </c>
      <c r="AQ8" s="1073">
        <f>VLOOKUP(年度マスタ!$K$4&amp;"_"&amp;$AG8,データシート1!$A:$BS,MATCH("ab_"&amp;AQ$2,データシート1!$A$1:$BS$1,0),0)</f>
        <v>8.6773591566167638E-2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12.860300000000001</v>
      </c>
      <c r="AI9" s="88">
        <f>VLOOKUP(年度マスタ!$K$4&amp;"_"&amp;$AG9,データシート1!$A:$BS,MATCH("ab_"&amp;AI$2,データシート1!$A$1:$BS$1,0),0)</f>
        <v>62</v>
      </c>
      <c r="AJ9" s="88">
        <f>VLOOKUP(年度マスタ!$K$4&amp;"_"&amp;$AG9,データシート1!$A:$BS,MATCH("ab_"&amp;AJ$2,データシート1!$A$1:$BS$1,0),0)</f>
        <v>52</v>
      </c>
      <c r="AK9" s="88">
        <f>VLOOKUP(年度マスタ!$K$4&amp;"_"&amp;$AG9,データシート1!$A:$BS,MATCH("ab_"&amp;AK$2,データシート1!$A$1:$BS$1,0),0)</f>
        <v>333</v>
      </c>
      <c r="AL9" s="88">
        <f>VLOOKUP(年度マスタ!$K$4&amp;"_"&amp;$AG9,データシート1!$A:$BS,MATCH("ab_"&amp;AL$2,データシート1!$A$1:$BS$1,0),0)</f>
        <v>435</v>
      </c>
      <c r="AM9" s="88">
        <f>VLOOKUP(年度マスタ!$K$4&amp;"_"&amp;$AG9,データシート1!$A:$BS,MATCH("ab_"&amp;AM$2,データシート1!$A$1:$BS$1,0),0)</f>
        <v>663</v>
      </c>
      <c r="AN9" s="88">
        <f>VLOOKUP(年度マスタ!$K$4&amp;"_"&amp;$AG9,データシート1!$A:$BS,MATCH("ab_"&amp;AN$2,データシート1!$A$1:$BS$1,0),0)</f>
        <v>432</v>
      </c>
      <c r="AO9" s="88">
        <f>VLOOKUP(年度マスタ!$K$4&amp;"_"&amp;$AG9,データシート1!$A:$BS,MATCH("ab_"&amp;AO$2,データシート1!$A$1:$BS$1,0),0)</f>
        <v>1131</v>
      </c>
      <c r="AP9" s="88">
        <f>VLOOKUP(年度マスタ!$K$4&amp;"_"&amp;$AG9,データシート1!$A:$BS,MATCH("ab_"&amp;AP$2,データシート1!$A$1:$BS$1,0),0)</f>
        <v>0</v>
      </c>
      <c r="AQ9" s="1073">
        <f>VLOOKUP(年度マスタ!$K$4&amp;"_"&amp;$AG9,データシート1!$A:$BS,MATCH("ab_"&amp;AQ$2,データシート1!$A$1:$BS$1,0),0)</f>
        <v>7.7671482662629215E-2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15.0115</v>
      </c>
      <c r="AI10" s="88">
        <f>VLOOKUP(年度マスタ!$K$4&amp;"_"&amp;$AG10,データシート1!$A:$BS,MATCH("ab_"&amp;AI$2,データシート1!$A$1:$BS$1,0),0)</f>
        <v>62</v>
      </c>
      <c r="AJ10" s="88">
        <f>VLOOKUP(年度マスタ!$K$4&amp;"_"&amp;$AG10,データシート1!$A:$BS,MATCH("ab_"&amp;AJ$2,データシート1!$A$1:$BS$1,0),0)</f>
        <v>52</v>
      </c>
      <c r="AK10" s="88">
        <f>VLOOKUP(年度マスタ!$K$4&amp;"_"&amp;$AG10,データシート1!$A:$BS,MATCH("ab_"&amp;AK$2,データシート1!$A$1:$BS$1,0),0)</f>
        <v>333</v>
      </c>
      <c r="AL10" s="88">
        <f>VLOOKUP(年度マスタ!$K$4&amp;"_"&amp;$AG10,データシート1!$A:$BS,MATCH("ab_"&amp;AL$2,データシート1!$A$1:$BS$1,0),0)</f>
        <v>426</v>
      </c>
      <c r="AM10" s="88">
        <f>VLOOKUP(年度マスタ!$K$4&amp;"_"&amp;$AG10,データシート1!$A:$BS,MATCH("ab_"&amp;AM$2,データシート1!$A$1:$BS$1,0),0)</f>
        <v>664</v>
      </c>
      <c r="AN10" s="88">
        <f>VLOOKUP(年度マスタ!$K$4&amp;"_"&amp;$AG10,データシート1!$A:$BS,MATCH("ab_"&amp;AN$2,データシート1!$A$1:$BS$1,0),0)</f>
        <v>430</v>
      </c>
      <c r="AO10" s="88">
        <f>VLOOKUP(年度マスタ!$K$4&amp;"_"&amp;$AG10,データシート1!$A:$BS,MATCH("ab_"&amp;AO$2,データシート1!$A$1:$BS$1,0),0)</f>
        <v>1090</v>
      </c>
      <c r="AP10" s="88">
        <f>VLOOKUP(年度マスタ!$K$4&amp;"_"&amp;$AG10,データシート1!$A:$BS,MATCH("ab_"&amp;AP$2,データシート1!$A$1:$BS$1,0),0)</f>
        <v>0</v>
      </c>
      <c r="AQ10" s="1073">
        <f>VLOOKUP(年度マスタ!$K$4&amp;"_"&amp;$AG10,データシート1!$A:$BS,MATCH("ab_"&amp;AQ$2,データシート1!$A$1:$BS$1,0),0)</f>
        <v>5.8836152230701405E-2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12.347</v>
      </c>
      <c r="AI11" s="88">
        <f>VLOOKUP(年度マスタ!$K$4&amp;"_"&amp;$AG11,データシート1!$A:$BS,MATCH("ab_"&amp;AI$2,データシート1!$A$1:$BS$1,0),0)</f>
        <v>62</v>
      </c>
      <c r="AJ11" s="88">
        <f>VLOOKUP(年度マスタ!$K$4&amp;"_"&amp;$AG11,データシート1!$A:$BS,MATCH("ab_"&amp;AJ$2,データシート1!$A$1:$BS$1,0),0)</f>
        <v>52</v>
      </c>
      <c r="AK11" s="88">
        <f>VLOOKUP(年度マスタ!$K$4&amp;"_"&amp;$AG11,データシート1!$A:$BS,MATCH("ab_"&amp;AK$2,データシート1!$A$1:$BS$1,0),0)</f>
        <v>333</v>
      </c>
      <c r="AL11" s="88">
        <f>VLOOKUP(年度マスタ!$K$4&amp;"_"&amp;$AG11,データシート1!$A:$BS,MATCH("ab_"&amp;AL$2,データシート1!$A$1:$BS$1,0),0)</f>
        <v>436</v>
      </c>
      <c r="AM11" s="88">
        <f>VLOOKUP(年度マスタ!$K$4&amp;"_"&amp;$AG11,データシート1!$A:$BS,MATCH("ab_"&amp;AM$2,データシート1!$A$1:$BS$1,0),0)</f>
        <v>659</v>
      </c>
      <c r="AN11" s="88">
        <f>VLOOKUP(年度マスタ!$K$4&amp;"_"&amp;$AG11,データシート1!$A:$BS,MATCH("ab_"&amp;AN$2,データシート1!$A$1:$BS$1,0),0)</f>
        <v>416</v>
      </c>
      <c r="AO11" s="88">
        <f>VLOOKUP(年度マスタ!$K$4&amp;"_"&amp;$AG11,データシート1!$A:$BS,MATCH("ab_"&amp;AO$2,データシート1!$A$1:$BS$1,0),0)</f>
        <v>1069</v>
      </c>
      <c r="AP11" s="88">
        <f>VLOOKUP(年度マスタ!$K$4&amp;"_"&amp;$AG11,データシート1!$A:$BS,MATCH("ab_"&amp;AP$2,データシート1!$A$1:$BS$1,0),0)</f>
        <v>0</v>
      </c>
      <c r="AQ11" s="1073">
        <f>VLOOKUP(年度マスタ!$K$4&amp;"_"&amp;$AG11,データシート1!$A:$BS,MATCH("ab_"&amp;AQ$2,データシート1!$A$1:$BS$1,0),0)</f>
        <v>7.3719837764599352E-2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12.415800000000001</v>
      </c>
      <c r="AI12" s="88">
        <f>VLOOKUP(年度マスタ!$K$4&amp;"_"&amp;$AG12,データシート1!$A:$BS,MATCH("ab_"&amp;AI$2,データシート1!$A$1:$BS$1,0),0)</f>
        <v>62</v>
      </c>
      <c r="AJ12" s="88">
        <f>VLOOKUP(年度マスタ!$K$4&amp;"_"&amp;$AG12,データシート1!$A:$BS,MATCH("ab_"&amp;AJ$2,データシート1!$A$1:$BS$1,0),0)</f>
        <v>52</v>
      </c>
      <c r="AK12" s="88">
        <f>VLOOKUP(年度マスタ!$K$4&amp;"_"&amp;$AG12,データシート1!$A:$BS,MATCH("ab_"&amp;AK$2,データシート1!$A$1:$BS$1,0),0)</f>
        <v>333</v>
      </c>
      <c r="AL12" s="88">
        <f>VLOOKUP(年度マスタ!$K$4&amp;"_"&amp;$AG12,データシート1!$A:$BS,MATCH("ab_"&amp;AL$2,データシート1!$A$1:$BS$1,0),0)</f>
        <v>424</v>
      </c>
      <c r="AM12" s="88">
        <f>VLOOKUP(年度マスタ!$K$4&amp;"_"&amp;$AG12,データシート1!$A:$BS,MATCH("ab_"&amp;AM$2,データシート1!$A$1:$BS$1,0),0)</f>
        <v>647</v>
      </c>
      <c r="AN12" s="88">
        <f>VLOOKUP(年度マスタ!$K$4&amp;"_"&amp;$AG12,データシート1!$A:$BS,MATCH("ab_"&amp;AN$2,データシート1!$A$1:$BS$1,0),0)</f>
        <v>400</v>
      </c>
      <c r="AO12" s="88">
        <f>VLOOKUP(年度マスタ!$K$4&amp;"_"&amp;$AG12,データシート1!$A:$BS,MATCH("ab_"&amp;AO$2,データシート1!$A$1:$BS$1,0),0)</f>
        <v>1041</v>
      </c>
      <c r="AP12" s="88">
        <f>VLOOKUP(年度マスタ!$K$4&amp;"_"&amp;$AG12,データシート1!$A:$BS,MATCH("ab_"&amp;AP$2,データシート1!$A$1:$BS$1,0),0)</f>
        <v>0</v>
      </c>
      <c r="AQ12" s="1073">
        <f>VLOOKUP(年度マスタ!$K$4&amp;"_"&amp;$AG12,データシート1!$A:$BS,MATCH("ab_"&amp;AQ$2,データシート1!$A$1:$BS$1,0),0)</f>
        <v>7.9597149170718196E-2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12.419700000000001</v>
      </c>
      <c r="AI13" s="88">
        <f>VLOOKUP(年度マスタ!$K$4&amp;"_"&amp;$AG13,データシート1!$A:$BS,MATCH("ab_"&amp;AI$2,データシート1!$A$1:$BS$1,0),0)</f>
        <v>39</v>
      </c>
      <c r="AJ13" s="88">
        <f>VLOOKUP(年度マスタ!$K$4&amp;"_"&amp;$AG13,データシート1!$A:$BS,MATCH("ab_"&amp;AJ$2,データシート1!$A$1:$BS$1,0),0)</f>
        <v>18</v>
      </c>
      <c r="AK13" s="88">
        <f>VLOOKUP(年度マスタ!$K$4&amp;"_"&amp;$AG13,データシート1!$A:$BS,MATCH("ab_"&amp;AK$2,データシート1!$A$1:$BS$1,0),0)</f>
        <v>268</v>
      </c>
      <c r="AL13" s="88">
        <f>VLOOKUP(年度マスタ!$K$4&amp;"_"&amp;$AG13,データシート1!$A:$BS,MATCH("ab_"&amp;AL$2,データシート1!$A$1:$BS$1,0),0)</f>
        <v>422</v>
      </c>
      <c r="AM13" s="88">
        <f>VLOOKUP(年度マスタ!$K$4&amp;"_"&amp;$AG13,データシート1!$A:$BS,MATCH("ab_"&amp;AM$2,データシート1!$A$1:$BS$1,0),0)</f>
        <v>634</v>
      </c>
      <c r="AN13" s="88">
        <f>VLOOKUP(年度マスタ!$K$4&amp;"_"&amp;$AG13,データシート1!$A:$BS,MATCH("ab_"&amp;AN$2,データシート1!$A$1:$BS$1,0),0)</f>
        <v>401</v>
      </c>
      <c r="AO13" s="88">
        <f>VLOOKUP(年度マスタ!$K$4&amp;"_"&amp;$AG13,データシート1!$A:$BS,MATCH("ab_"&amp;AO$2,データシート1!$A$1:$BS$1,0),0)</f>
        <v>1027</v>
      </c>
      <c r="AP13" s="88">
        <f>VLOOKUP(年度マスタ!$K$4&amp;"_"&amp;$AG13,データシート1!$A:$BS,MATCH("ab_"&amp;AP$2,データシート1!$A$1:$BS$1,0),0)</f>
        <v>0</v>
      </c>
      <c r="AQ13" s="1073">
        <f>VLOOKUP(年度マスタ!$K$4&amp;"_"&amp;$AG13,データシート1!$A:$BS,MATCH("ab_"&amp;AQ$2,データシート1!$A$1:$BS$1,0),0)</f>
        <v>5.87423656852517E-2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12.6348</v>
      </c>
      <c r="AI14" s="88">
        <f>VLOOKUP(年度マスタ!$K$4&amp;"_"&amp;$AG14,データシート1!$A:$BS,MATCH("ab_"&amp;AI$2,データシート1!$A$1:$BS$1,0),0)</f>
        <v>39</v>
      </c>
      <c r="AJ14" s="88">
        <f>VLOOKUP(年度マスタ!$K$4&amp;"_"&amp;$AG14,データシート1!$A:$BS,MATCH("ab_"&amp;AJ$2,データシート1!$A$1:$BS$1,0),0)</f>
        <v>18</v>
      </c>
      <c r="AK14" s="88">
        <f>VLOOKUP(年度マスタ!$K$4&amp;"_"&amp;$AG14,データシート1!$A:$BS,MATCH("ab_"&amp;AK$2,データシート1!$A$1:$BS$1,0),0)</f>
        <v>268</v>
      </c>
      <c r="AL14" s="88">
        <f>VLOOKUP(年度マスタ!$K$4&amp;"_"&amp;$AG14,データシート1!$A:$BS,MATCH("ab_"&amp;AL$2,データシート1!$A$1:$BS$1,0),0)</f>
        <v>431</v>
      </c>
      <c r="AM14" s="88">
        <f>VLOOKUP(年度マスタ!$K$4&amp;"_"&amp;$AG14,データシート1!$A:$BS,MATCH("ab_"&amp;AM$2,データシート1!$A$1:$BS$1,0),0)</f>
        <v>603</v>
      </c>
      <c r="AN14" s="88">
        <f>VLOOKUP(年度マスタ!$K$4&amp;"_"&amp;$AG14,データシート1!$A:$BS,MATCH("ab_"&amp;AN$2,データシート1!$A$1:$BS$1,0),0)</f>
        <v>398</v>
      </c>
      <c r="AO14" s="88">
        <f>VLOOKUP(年度マスタ!$K$4&amp;"_"&amp;$AG14,データシート1!$A:$BS,MATCH("ab_"&amp;AO$2,データシート1!$A$1:$BS$1,0),0)</f>
        <v>1004</v>
      </c>
      <c r="AP14" s="88">
        <f>VLOOKUP(年度マスタ!$K$4&amp;"_"&amp;$AG14,データシート1!$A:$BS,MATCH("ab_"&amp;AP$2,データシート1!$A$1:$BS$1,0),0)</f>
        <v>0</v>
      </c>
      <c r="AQ14" s="1073">
        <f>VLOOKUP(年度マスタ!$K$4&amp;"_"&amp;$AG14,データシート1!$A:$BS,MATCH("ab_"&amp;AQ$2,データシート1!$A$1:$BS$1,0),0)</f>
        <v>9.2081452149760878E-2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12.0085</v>
      </c>
      <c r="AI15" s="88">
        <f>VLOOKUP(年度マスタ!$K$4&amp;"_"&amp;$AG15,データシート1!$A:$BS,MATCH("ab_"&amp;AI$2,データシート1!$A$1:$BS$1,0),0)</f>
        <v>39</v>
      </c>
      <c r="AJ15" s="88">
        <f>VLOOKUP(年度マスタ!$K$4&amp;"_"&amp;$AG15,データシート1!$A:$BS,MATCH("ab_"&amp;AJ$2,データシート1!$A$1:$BS$1,0),0)</f>
        <v>18</v>
      </c>
      <c r="AK15" s="88">
        <f>VLOOKUP(年度マスタ!$K$4&amp;"_"&amp;$AG15,データシート1!$A:$BS,MATCH("ab_"&amp;AK$2,データシート1!$A$1:$BS$1,0),0)</f>
        <v>268</v>
      </c>
      <c r="AL15" s="88">
        <f>VLOOKUP(年度マスタ!$K$4&amp;"_"&amp;$AG15,データシート1!$A:$BS,MATCH("ab_"&amp;AL$2,データシート1!$A$1:$BS$1,0),0)</f>
        <v>428</v>
      </c>
      <c r="AM15" s="88">
        <f>VLOOKUP(年度マスタ!$K$4&amp;"_"&amp;$AG15,データシート1!$A:$BS,MATCH("ab_"&amp;AM$2,データシート1!$A$1:$BS$1,0),0)</f>
        <v>590</v>
      </c>
      <c r="AN15" s="88">
        <f>VLOOKUP(年度マスタ!$K$4&amp;"_"&amp;$AG15,データシート1!$A:$BS,MATCH("ab_"&amp;AN$2,データシート1!$A$1:$BS$1,0),0)</f>
        <v>394</v>
      </c>
      <c r="AO15" s="88">
        <f>VLOOKUP(年度マスタ!$K$4&amp;"_"&amp;$AG15,データシート1!$A:$BS,MATCH("ab_"&amp;AO$2,データシート1!$A$1:$BS$1,0),0)</f>
        <v>976</v>
      </c>
      <c r="AP15" s="88">
        <f>VLOOKUP(年度マスタ!$K$4&amp;"_"&amp;$AG15,データシート1!$A:$BS,MATCH("ab_"&amp;AP$2,データシート1!$A$1:$BS$1,0),0)</f>
        <v>0</v>
      </c>
      <c r="AQ15" s="1073">
        <f>VLOOKUP(年度マスタ!$K$4&amp;"_"&amp;$AG15,データシート1!$A:$BS,MATCH("ab_"&amp;AQ$2,データシート1!$A$1:$BS$1,0),0)</f>
        <v>7.507638028926647E-2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11.604100000000001</v>
      </c>
      <c r="AI16" s="88">
        <f>VLOOKUP(年度マスタ!$K$4&amp;"_"&amp;$AG16,データシート1!$A:$BS,MATCH("ab_"&amp;AI$2,データシート1!$A$1:$BS$1,0),0)</f>
        <v>39</v>
      </c>
      <c r="AJ16" s="88">
        <f>VLOOKUP(年度マスタ!$K$4&amp;"_"&amp;$AG16,データシート1!$A:$BS,MATCH("ab_"&amp;AJ$2,データシート1!$A$1:$BS$1,0),0)</f>
        <v>18</v>
      </c>
      <c r="AK16" s="88">
        <f>VLOOKUP(年度マスタ!$K$4&amp;"_"&amp;$AG16,データシート1!$A:$BS,MATCH("ab_"&amp;AK$2,データシート1!$A$1:$BS$1,0),0)</f>
        <v>268</v>
      </c>
      <c r="AL16" s="88">
        <f>VLOOKUP(年度マスタ!$K$4&amp;"_"&amp;$AG16,データシート1!$A:$BS,MATCH("ab_"&amp;AL$2,データシート1!$A$1:$BS$1,0),0)</f>
        <v>417</v>
      </c>
      <c r="AM16" s="88">
        <f>VLOOKUP(年度マスタ!$K$4&amp;"_"&amp;$AG16,データシート1!$A:$BS,MATCH("ab_"&amp;AM$2,データシート1!$A$1:$BS$1,0),0)</f>
        <v>584</v>
      </c>
      <c r="AN16" s="88">
        <f>VLOOKUP(年度マスタ!$K$4&amp;"_"&amp;$AG16,データシート1!$A:$BS,MATCH("ab_"&amp;AN$2,データシート1!$A$1:$BS$1,0),0)</f>
        <v>386</v>
      </c>
      <c r="AO16" s="88">
        <f>VLOOKUP(年度マスタ!$K$4&amp;"_"&amp;$AG16,データシート1!$A:$BS,MATCH("ab_"&amp;AO$2,データシート1!$A$1:$BS$1,0),0)</f>
        <v>952</v>
      </c>
      <c r="AP16" s="88">
        <f>VLOOKUP(年度マスタ!$K$4&amp;"_"&amp;$AG16,データシート1!$A:$BS,MATCH("ab_"&amp;AP$2,データシート1!$A$1:$BS$1,0),0)</f>
        <v>0</v>
      </c>
      <c r="AQ16" s="1073">
        <f>VLOOKUP(年度マスタ!$K$4&amp;"_"&amp;$AG16,データシート1!$A:$BS,MATCH("ab_"&amp;AQ$2,データシート1!$A$1:$BS$1,0),0)</f>
        <v>0.12937913643536539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10.210800000000001</v>
      </c>
      <c r="AI17" s="187">
        <f>VLOOKUP(年度マスタ!$K$4&amp;"_"&amp;$AG17,データシート1!$A:$BS,MATCH("ab_"&amp;AI$2,データシート1!$A$1:$BS$1,0),0)</f>
        <v>39</v>
      </c>
      <c r="AJ17" s="187">
        <f>VLOOKUP(年度マスタ!$K$4&amp;"_"&amp;$AG17,データシート1!$A:$BS,MATCH("ab_"&amp;AJ$2,データシート1!$A$1:$BS$1,0),0)</f>
        <v>18</v>
      </c>
      <c r="AK17" s="187">
        <f>VLOOKUP(年度マスタ!$K$4&amp;"_"&amp;$AG17,データシート1!$A:$BS,MATCH("ab_"&amp;AK$2,データシート1!$A$1:$BS$1,0),0)</f>
        <v>268</v>
      </c>
      <c r="AL17" s="187">
        <f>VLOOKUP(年度マスタ!$K$4&amp;"_"&amp;$AG17,データシート1!$A:$BS,MATCH("ab_"&amp;AL$2,データシート1!$A$1:$BS$1,0),0)</f>
        <v>406</v>
      </c>
      <c r="AM17" s="187">
        <f>VLOOKUP(年度マスタ!$K$4&amp;"_"&amp;$AG17,データシート1!$A:$BS,MATCH("ab_"&amp;AM$2,データシート1!$A$1:$BS$1,0),0)</f>
        <v>574</v>
      </c>
      <c r="AN17" s="187">
        <f>VLOOKUP(年度マスタ!$K$4&amp;"_"&amp;$AG17,データシート1!$A:$BS,MATCH("ab_"&amp;AN$2,データシート1!$A$1:$BS$1,0),0)</f>
        <v>380</v>
      </c>
      <c r="AO17" s="187">
        <f>VLOOKUP(年度マスタ!$K$4&amp;"_"&amp;$AG17,データシート1!$A:$BS,MATCH("ab_"&amp;AO$2,データシート1!$A$1:$BS$1,0),0)</f>
        <v>912</v>
      </c>
      <c r="AP17" s="187">
        <f>VLOOKUP(年度マスタ!$K$4&amp;"_"&amp;$AG17,データシート1!$A:$BS,MATCH("ab_"&amp;AP$2,データシート1!$A$1:$BS$1,0),0)</f>
        <v>0</v>
      </c>
      <c r="AQ17" s="1074">
        <f>VLOOKUP(年度マスタ!$K$4&amp;"_"&amp;$AG17,データシート1!$A:$BS,MATCH("ab_"&amp;AQ$2,データシート1!$A$1:$BS$1,0),0)</f>
        <v>9.0713483304522211E-2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9.5388999999999999</v>
      </c>
      <c r="AI18" s="88">
        <f>VLOOKUP(年度マスタ!$K$4&amp;"_"&amp;$AG18,データシート1!$A:$BS,MATCH("ab_"&amp;AI$2,データシート1!$A$1:$BS$1,0),0)</f>
        <v>39</v>
      </c>
      <c r="AJ18" s="88">
        <f>VLOOKUP(年度マスタ!$K$4&amp;"_"&amp;$AG18,データシート1!$A:$BS,MATCH("ab_"&amp;AJ$2,データシート1!$A$1:$BS$1,0),0)</f>
        <v>18</v>
      </c>
      <c r="AK18" s="88">
        <f>VLOOKUP(年度マスタ!$K$4&amp;"_"&amp;$AG18,データシート1!$A:$BS,MATCH("ab_"&amp;AK$2,データシート1!$A$1:$BS$1,0),0)</f>
        <v>268</v>
      </c>
      <c r="AL18" s="88">
        <f>VLOOKUP(年度マスタ!$K$4&amp;"_"&amp;$AG18,データシート1!$A:$BS,MATCH("ab_"&amp;AL$2,データシート1!$A$1:$BS$1,0),0)</f>
        <v>414</v>
      </c>
      <c r="AM18" s="88">
        <f>VLOOKUP(年度マスタ!$K$4&amp;"_"&amp;$AG18,データシート1!$A:$BS,MATCH("ab_"&amp;AM$2,データシート1!$A$1:$BS$1,0),0)</f>
        <v>557</v>
      </c>
      <c r="AN18" s="88">
        <f>VLOOKUP(年度マスタ!$K$4&amp;"_"&amp;$AG18,データシート1!$A:$BS,MATCH("ab_"&amp;AN$2,データシート1!$A$1:$BS$1,0),0)</f>
        <v>353</v>
      </c>
      <c r="AO18" s="88">
        <f>VLOOKUP(年度マスタ!$K$4&amp;"_"&amp;$AG18,データシート1!$A:$BS,MATCH("ab_"&amp;AO$2,データシート1!$A$1:$BS$1,0),0)</f>
        <v>895</v>
      </c>
      <c r="AP18" s="88">
        <f>VLOOKUP(年度マスタ!$K$4&amp;"_"&amp;$AG18,データシート1!$A:$BS,MATCH("ab_"&amp;AP$2,データシート1!$A$1:$BS$1,0),0)</f>
        <v>0</v>
      </c>
      <c r="AQ18" s="1073">
        <f>VLOOKUP(年度マスタ!$K$4&amp;"_"&amp;$AG18,データシート1!$A:$BS,MATCH("ab_"&amp;AQ$2,データシート1!$A$1:$BS$1,0),0)</f>
        <v>7.4720163746764282E-2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8.7223000000000006</v>
      </c>
      <c r="AI19" s="88">
        <f>VLOOKUP(年度マスタ!$K$4&amp;"_"&amp;$AG19,データシート1!$A:$BS,MATCH("ab_"&amp;AI$2,データシート1!$A$1:$BS$1,0),0)</f>
        <v>36</v>
      </c>
      <c r="AJ19" s="88">
        <f>VLOOKUP(年度マスタ!$K$4&amp;"_"&amp;$AG19,データシート1!$A:$BS,MATCH("ab_"&amp;AJ$2,データシート1!$A$1:$BS$1,0),0)</f>
        <v>43</v>
      </c>
      <c r="AK19" s="88">
        <f>VLOOKUP(年度マスタ!$K$4&amp;"_"&amp;$AG19,データシート1!$A:$BS,MATCH("ab_"&amp;AK$2,データシート1!$A$1:$BS$1,0),0)</f>
        <v>238</v>
      </c>
      <c r="AL19" s="88">
        <f>VLOOKUP(年度マスタ!$K$4&amp;"_"&amp;$AG19,データシート1!$A:$BS,MATCH("ab_"&amp;AL$2,データシート1!$A$1:$BS$1,0),0)</f>
        <v>406</v>
      </c>
      <c r="AM19" s="88">
        <f>VLOOKUP(年度マスタ!$K$4&amp;"_"&amp;$AG19,データシート1!$A:$BS,MATCH("ab_"&amp;AM$2,データシート1!$A$1:$BS$1,0),0)</f>
        <v>560</v>
      </c>
      <c r="AN19" s="88">
        <f>VLOOKUP(年度マスタ!$K$4&amp;"_"&amp;$AG19,データシート1!$A:$BS,MATCH("ab_"&amp;AN$2,データシート1!$A$1:$BS$1,0),0)</f>
        <v>360</v>
      </c>
      <c r="AO19" s="88">
        <f>VLOOKUP(年度マスタ!$K$4&amp;"_"&amp;$AG19,データシート1!$A:$BS,MATCH("ab_"&amp;AO$2,データシート1!$A$1:$BS$1,0),0)</f>
        <v>873</v>
      </c>
      <c r="AP19" s="88">
        <f>VLOOKUP(年度マスタ!$K$4&amp;"_"&amp;$AG19,データシート1!$A:$BS,MATCH("ab_"&amp;AP$2,データシート1!$A$1:$BS$1,0),0)</f>
        <v>0</v>
      </c>
      <c r="AQ19" s="1073">
        <f>VLOOKUP(年度マスタ!$K$4&amp;"_"&amp;$AG19,データシート1!$A:$BS,MATCH("ab_"&amp;AQ$2,データシート1!$A$1:$BS$1,0),0)</f>
        <v>9.8765219790644357E-2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10.0936</v>
      </c>
      <c r="AI20" s="88">
        <f>VLOOKUP(年度マスタ!$K$4&amp;"_"&amp;$AG20,データシート1!$A:$BS,MATCH("ab_"&amp;AI$2,データシート1!$A$1:$BS$1,0),0)</f>
        <v>36</v>
      </c>
      <c r="AJ20" s="88">
        <f>VLOOKUP(年度マスタ!$K$4&amp;"_"&amp;$AG20,データシート1!$A:$BS,MATCH("ab_"&amp;AJ$2,データシート1!$A$1:$BS$1,0),0)</f>
        <v>43</v>
      </c>
      <c r="AK20" s="88">
        <f>VLOOKUP(年度マスタ!$K$4&amp;"_"&amp;$AG20,データシート1!$A:$BS,MATCH("ab_"&amp;AK$2,データシート1!$A$1:$BS$1,0),0)</f>
        <v>238</v>
      </c>
      <c r="AL20" s="88">
        <f>VLOOKUP(年度マスタ!$K$4&amp;"_"&amp;$AG20,データシート1!$A:$BS,MATCH("ab_"&amp;AL$2,データシート1!$A$1:$BS$1,0),0)</f>
        <v>406</v>
      </c>
      <c r="AM20" s="88">
        <f>VLOOKUP(年度マスタ!$K$4&amp;"_"&amp;$AG20,データシート1!$A:$BS,MATCH("ab_"&amp;AM$2,データシート1!$A$1:$BS$1,0),0)</f>
        <v>550</v>
      </c>
      <c r="AN20" s="88">
        <f>VLOOKUP(年度マスタ!$K$4&amp;"_"&amp;$AG20,データシート1!$A:$BS,MATCH("ab_"&amp;AN$2,データシート1!$A$1:$BS$1,0),0)</f>
        <v>352</v>
      </c>
      <c r="AO20" s="88">
        <f>VLOOKUP(年度マスタ!$K$4&amp;"_"&amp;$AG20,データシート1!$A:$BS,MATCH("ab_"&amp;AO$2,データシート1!$A$1:$BS$1,0),0)</f>
        <v>883</v>
      </c>
      <c r="AP20" s="88">
        <f>VLOOKUP(年度マスタ!$K$4&amp;"_"&amp;$AG20,データシート1!$A:$BS,MATCH("ab_"&amp;AP$2,データシート1!$A$1:$BS$1,0),0)</f>
        <v>0</v>
      </c>
      <c r="AQ20" s="1073">
        <f>VLOOKUP(年度マスタ!$K$4&amp;"_"&amp;$AG20,データシート1!$A:$BS,MATCH("ab_"&amp;AQ$2,データシート1!$A$1:$BS$1,0),0)</f>
        <v>0</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根羽村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20410</v>
      </c>
      <c r="BF13" s="80" t="str">
        <f>年度マスタ!K4</f>
        <v>20410</v>
      </c>
      <c r="BG13" s="80" t="str">
        <f>年度マスタ!K4</f>
        <v>20410</v>
      </c>
      <c r="BH13" s="318" t="s">
        <v>108</v>
      </c>
      <c r="BI13" s="318" t="s">
        <v>108</v>
      </c>
      <c r="BJ13" s="318" t="s">
        <v>108</v>
      </c>
      <c r="BK13" s="318" t="str">
        <f>年度マスタ!K4</f>
        <v>20410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根羽村</v>
      </c>
      <c r="BF14" s="80" t="str">
        <f>AP2</f>
        <v>根羽村</v>
      </c>
      <c r="BG14" s="80" t="str">
        <f>AP2</f>
        <v>根羽村</v>
      </c>
      <c r="BH14" s="80" t="s">
        <v>118</v>
      </c>
      <c r="BI14" s="80" t="s">
        <v>118</v>
      </c>
      <c r="BJ14" s="80" t="s">
        <v>118</v>
      </c>
      <c r="BK14" s="80" t="str">
        <f>AP2</f>
        <v>根羽村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4.6559473237106346</v>
      </c>
      <c r="AG24" s="996">
        <f t="shared" ref="AG24:AP24" si="7">AG25+AG29</f>
        <v>4.793962639019993</v>
      </c>
      <c r="AH24" s="996">
        <f t="shared" si="7"/>
        <v>4.4525893811870718</v>
      </c>
      <c r="AI24" s="996">
        <f t="shared" si="7"/>
        <v>4.4046266498562305</v>
      </c>
      <c r="AJ24" s="996">
        <f t="shared" si="7"/>
        <v>2.5195482687330903</v>
      </c>
      <c r="AK24" s="996">
        <f t="shared" si="7"/>
        <v>2.6011657551095566</v>
      </c>
      <c r="AL24" s="996">
        <f t="shared" si="7"/>
        <v>2.289502674598352</v>
      </c>
      <c r="AM24" s="996">
        <f t="shared" si="7"/>
        <v>2.1723912723026704</v>
      </c>
      <c r="AN24" s="996">
        <f t="shared" si="7"/>
        <v>1.9925741413921394</v>
      </c>
      <c r="AO24" s="996">
        <f>AO25+AO29</f>
        <v>1.9100090489772295</v>
      </c>
      <c r="AP24" s="997">
        <f t="shared" si="7"/>
        <v>2.1828529044050087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2.9512854312331434</v>
      </c>
      <c r="AG25" s="998">
        <f>①CO2排出量の現状把握!AA35</f>
        <v>2.9179616976475353</v>
      </c>
      <c r="AH25" s="998">
        <f>①CO2排出量の現状把握!AB35</f>
        <v>2.7636091199364943</v>
      </c>
      <c r="AI25" s="998">
        <f>①CO2排出量の現状把握!AC35</f>
        <v>2.7764181323147734</v>
      </c>
      <c r="AJ25" s="998">
        <f>①CO2排出量の現状把握!AD35</f>
        <v>1.2150188229475583</v>
      </c>
      <c r="AK25" s="998">
        <f>①CO2排出量の現状把握!AE35</f>
        <v>1.2104733937204757</v>
      </c>
      <c r="AL25" s="998">
        <f>①CO2排出量の現状把握!AF35</f>
        <v>1.1652859370886359</v>
      </c>
      <c r="AM25" s="998">
        <f>①CO2排出量の現状把握!AG35</f>
        <v>1.1043879870646101</v>
      </c>
      <c r="AN25" s="998">
        <f>①CO2排出量の現状把握!AH35</f>
        <v>0.95317451841449774</v>
      </c>
      <c r="AO25" s="998">
        <f>①CO2排出量の現状把握!AI35</f>
        <v>0.91467340652214557</v>
      </c>
      <c r="AP25" s="999">
        <f>①CO2排出量の現状把握!AJ35</f>
        <v>1.3873224579219021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0.6930612077397611</v>
      </c>
      <c r="AG26" s="1000">
        <f>①CO2排出量の現状把握!AA36</f>
        <v>0.85314068261181675</v>
      </c>
      <c r="AH26" s="1000">
        <f>①CO2排出量の現状把握!AB36</f>
        <v>0.68387379081254618</v>
      </c>
      <c r="AI26" s="1000">
        <f>①CO2排出量の現状把握!AC36</f>
        <v>0.69250466591243709</v>
      </c>
      <c r="AJ26" s="1000">
        <f>①CO2排出量の現状把握!AD36</f>
        <v>0.63281894747235623</v>
      </c>
      <c r="AK26" s="1000">
        <f>①CO2排出量の現状把握!AE36</f>
        <v>0.59640030973694114</v>
      </c>
      <c r="AL26" s="1000">
        <f>①CO2排出量の現状把握!AF36</f>
        <v>0.57118257847035292</v>
      </c>
      <c r="AM26" s="1000">
        <f>①CO2排出量の現状把握!AG36</f>
        <v>0.51990824103999844</v>
      </c>
      <c r="AN26" s="1000">
        <f>①CO2排出量の現状把握!AH36</f>
        <v>0.42553089919285425</v>
      </c>
      <c r="AO26" s="1000">
        <f>①CO2排出量の現状把握!AI36</f>
        <v>0.39217132033119279</v>
      </c>
      <c r="AP26" s="1001">
        <f>①CO2排出量の現状把握!AJ36</f>
        <v>0.35246297004147398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0.13750074990603392</v>
      </c>
      <c r="AG27" s="1000">
        <f>①CO2排出量の現状把握!AA37</f>
        <v>0.17258132359171297</v>
      </c>
      <c r="AH27" s="1000">
        <f>①CO2排出量の現状把握!AB37</f>
        <v>0.15577647913729192</v>
      </c>
      <c r="AI27" s="1000">
        <f>①CO2排出量の現状把握!AC37</f>
        <v>0.12813941725286107</v>
      </c>
      <c r="AJ27" s="1000">
        <f>①CO2排出量の現状把握!AD37</f>
        <v>9.4653746709360026E-2</v>
      </c>
      <c r="AK27" s="1000">
        <f>①CO2排出量の現状把握!AE37</f>
        <v>8.8084644204094439E-2</v>
      </c>
      <c r="AL27" s="1000">
        <f>①CO2排出量の現状把握!AF37</f>
        <v>8.8613960619378818E-2</v>
      </c>
      <c r="AM27" s="1000">
        <f>①CO2排出量の現状把握!AG37</f>
        <v>8.7389138311277204E-2</v>
      </c>
      <c r="AN27" s="1000">
        <f>①CO2排出量の現状把握!AH37</f>
        <v>8.200217266695807E-2</v>
      </c>
      <c r="AO27" s="1000">
        <f>①CO2排出量の現状把握!AI37</f>
        <v>7.4434908996583948E-2</v>
      </c>
      <c r="AP27" s="1001">
        <f>①CO2排出量の現状把握!AJ37</f>
        <v>7.8531619406407238E-2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2.1207234735873484</v>
      </c>
      <c r="AG28" s="1000">
        <f>①CO2排出量の現状把握!AA38</f>
        <v>1.8922396914440056</v>
      </c>
      <c r="AH28" s="1000">
        <f>①CO2排出量の現状把握!AB38</f>
        <v>1.9239588499866564</v>
      </c>
      <c r="AI28" s="1000">
        <f>①CO2排出量の現状把握!AC38</f>
        <v>1.9557740491494753</v>
      </c>
      <c r="AJ28" s="1000">
        <f>①CO2排出量の現状把握!AD38</f>
        <v>0.48754612876584213</v>
      </c>
      <c r="AK28" s="1000">
        <f>①CO2排出量の現状把握!AE38</f>
        <v>0.52598843977944021</v>
      </c>
      <c r="AL28" s="1000">
        <f>①CO2排出量の現状把握!AF38</f>
        <v>0.50548939799890424</v>
      </c>
      <c r="AM28" s="1000">
        <f>①CO2排出量の現状把握!AG38</f>
        <v>0.4970906077133343</v>
      </c>
      <c r="AN28" s="1000">
        <f>①CO2排出量の現状把握!AH38</f>
        <v>0.44564144655468546</v>
      </c>
      <c r="AO28" s="1000">
        <f>①CO2排出量の現状把握!AI38</f>
        <v>0.44806717719436889</v>
      </c>
      <c r="AP28" s="1001">
        <f>①CO2排出量の現状把握!AJ38</f>
        <v>0.95632786847402085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1.704661892477491</v>
      </c>
      <c r="AG29" s="1002">
        <f>①CO2排出量の現状把握!AA39</f>
        <v>1.8760009413724577</v>
      </c>
      <c r="AH29" s="1002">
        <f>①CO2排出量の現状把握!AB39</f>
        <v>1.6889802612505773</v>
      </c>
      <c r="AI29" s="1002">
        <f>①CO2排出量の現状把握!AC39</f>
        <v>1.6282085175414569</v>
      </c>
      <c r="AJ29" s="1002">
        <f>①CO2排出量の現状把握!AD39</f>
        <v>1.3045294457855323</v>
      </c>
      <c r="AK29" s="1002">
        <f>①CO2排出量の現状把握!AE39</f>
        <v>1.3906923613890809</v>
      </c>
      <c r="AL29" s="1002">
        <f>①CO2排出量の現状把握!AF39</f>
        <v>1.1242167375097158</v>
      </c>
      <c r="AM29" s="1002">
        <f>①CO2排出量の現状把握!AG39</f>
        <v>1.0680032852380601</v>
      </c>
      <c r="AN29" s="1002">
        <f>①CO2排出量の現状把握!AH39</f>
        <v>1.0393996229776417</v>
      </c>
      <c r="AO29" s="1002">
        <f>①CO2排出量の現状把握!AI39</f>
        <v>0.99533564245508388</v>
      </c>
      <c r="AP29" s="1003">
        <f>①CO2排出量の現状把握!AJ39</f>
        <v>0.79553044648310645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根羽村</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77.099999999999994</v>
      </c>
      <c r="K6" s="688">
        <f>VLOOKUP(年度マスタ!$K$4&amp;"_"&amp;K$5,データシート1!$A:$BS,MATCH("cb_"&amp;$G6,データシート1!$A$1:$BS$1,0),0)</f>
        <v>81.5</v>
      </c>
      <c r="L6" s="688">
        <f>VLOOKUP(年度マスタ!$K$4&amp;"_"&amp;L$5,データシート1!$A:$BS,MATCH("cb_"&amp;$G6,データシート1!$A$1:$BS$1,0),0)</f>
        <v>84.5</v>
      </c>
      <c r="M6" s="688">
        <f>VLOOKUP(年度マスタ!$K$4&amp;"_"&amp;M$5,データシート1!$A:$BS,MATCH("cb_"&amp;$G6,データシート1!$A$1:$BS$1,0),0)</f>
        <v>98.9</v>
      </c>
      <c r="N6" s="688">
        <f>VLOOKUP(年度マスタ!$K$4&amp;"_"&amp;N$5,データシート1!$A:$BS,MATCH("cb_"&amp;$G6,データシート1!$A$1:$BS$1,0),0)</f>
        <v>98.6</v>
      </c>
      <c r="O6" s="688">
        <f>VLOOKUP(年度マスタ!$K$4&amp;"_"&amp;O$5,データシート1!$A:$BS,MATCH("cb_"&amp;$G6,データシート1!$A$1:$BS$1,0),0)</f>
        <v>111</v>
      </c>
      <c r="P6" s="688">
        <f>VLOOKUP(年度マスタ!$K$4&amp;"_"&amp;P$5,データシート1!$A:$BS,MATCH("cb_"&amp;$G6,データシート1!$A$1:$BS$1,0),0)</f>
        <v>111</v>
      </c>
      <c r="Q6" s="688">
        <f>VLOOKUP(年度マスタ!$K$4&amp;"_"&amp;Q$5,データシート1!$A:$BS,MATCH("cb_"&amp;$G6,データシート1!$A$1:$BS$1,0),0)</f>
        <v>116.6</v>
      </c>
      <c r="R6" s="704">
        <f>VLOOKUP(年度マスタ!$K$4&amp;"_"&amp;R$5,データシート1!$A:$BS,MATCH("cb_"&amp;$G6,データシート1!$A$1:$BS$1,0),0)</f>
        <v>122.19999999999999</v>
      </c>
      <c r="S6" s="627"/>
      <c r="T6" s="226"/>
      <c r="U6" s="640"/>
      <c r="V6" s="231"/>
      <c r="W6" s="231"/>
      <c r="X6" s="231"/>
      <c r="Y6" s="232" t="s">
        <v>233</v>
      </c>
      <c r="Z6" s="734" t="s">
        <v>234</v>
      </c>
      <c r="AA6" s="734"/>
      <c r="AB6" s="734"/>
      <c r="AC6" s="735">
        <f>SUM(AC7:AC8)</f>
        <v>34313</v>
      </c>
      <c r="AD6" s="735">
        <f>SUM(AD7:AD8)</f>
        <v>44387.286999999997</v>
      </c>
      <c r="AE6" s="736">
        <f>$AD6*3600/100000000</f>
        <v>1.5979423319999999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55.5</v>
      </c>
      <c r="K7" s="684">
        <f>VLOOKUP(年度マスタ!$K$4&amp;"_"&amp;K$5,データシート1!$A:$BS,MATCH("cb_"&amp;$G7,データシート1!$A$1:$BS$1,0),0)</f>
        <v>55.5</v>
      </c>
      <c r="L7" s="684">
        <f>VLOOKUP(年度マスタ!$K$4&amp;"_"&amp;L$5,データシート1!$A:$BS,MATCH("cb_"&amp;$G7,データシート1!$A$1:$BS$1,0),0)</f>
        <v>131.4</v>
      </c>
      <c r="M7" s="684">
        <f>VLOOKUP(年度マスタ!$K$4&amp;"_"&amp;M$5,データシート1!$A:$BS,MATCH("cb_"&amp;$G7,データシート1!$A$1:$BS$1,0),0)</f>
        <v>192.9</v>
      </c>
      <c r="N7" s="684">
        <f>VLOOKUP(年度マスタ!$K$4&amp;"_"&amp;N$5,データシート1!$A:$BS,MATCH("cb_"&amp;$G7,データシート1!$A$1:$BS$1,0),0)</f>
        <v>1678</v>
      </c>
      <c r="O7" s="684">
        <f>VLOOKUP(年度マスタ!$K$4&amp;"_"&amp;O$5,データシート1!$A:$BS,MATCH("cb_"&amp;$G7,データシート1!$A$1:$BS$1,0),0)</f>
        <v>1677.9</v>
      </c>
      <c r="P7" s="684">
        <f>VLOOKUP(年度マスタ!$K$4&amp;"_"&amp;P$5,データシート1!$A:$BS,MATCH("cb_"&amp;$G7,データシート1!$A$1:$BS$1,0),0)</f>
        <v>1727.4</v>
      </c>
      <c r="Q7" s="684">
        <f>VLOOKUP(年度マスタ!$K$4&amp;"_"&amp;Q$5,データシート1!$A:$BS,MATCH("cb_"&amp;$G7,データシート1!$A$1:$BS$1,0),0)</f>
        <v>1776.9</v>
      </c>
      <c r="R7" s="705">
        <f>VLOOKUP(年度マスタ!$K$4&amp;"_"&amp;R$5,データシート1!$A:$BS,MATCH("cb_"&amp;$G7,データシート1!$A$1:$BS$1,0),0)</f>
        <v>1776.9</v>
      </c>
      <c r="S7" s="627"/>
      <c r="T7" s="226"/>
      <c r="U7" s="640"/>
      <c r="V7" s="231"/>
      <c r="W7" s="231"/>
      <c r="X7" s="231"/>
      <c r="Y7" s="232" t="s">
        <v>236</v>
      </c>
      <c r="Z7" s="248" t="s">
        <v>1368</v>
      </c>
      <c r="AA7" s="248"/>
      <c r="AB7" s="248"/>
      <c r="AC7" s="671">
        <f>VLOOKUP(年度マスタ!$K$4&amp;"_令和4年度",データシート3!A:AB,MATCH("ea_"&amp;$Y7&amp;"_設備",データシート3!$A$1:$AB$1,0),0)</f>
        <v>13811</v>
      </c>
      <c r="AD7" s="671">
        <f>VLOOKUP(年度マスタ!$K$4&amp;"_令和4年度",データシート3!A:AB,MATCH("ea_"&amp;$Y7&amp;"_年間発電",データシート3!$A$1:$AB$1,0),0)/10^3</f>
        <v>17896.865000000002</v>
      </c>
      <c r="AE7" s="606">
        <f t="shared" ref="AE7:AE16" si="0">$AD7*3600/100000000</f>
        <v>0.64428714000000009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20502</v>
      </c>
      <c r="AD8" s="671">
        <f>VLOOKUP(年度マスタ!$K$4&amp;"_令和4年度",データシート3!A:AB,MATCH("ea_"&amp;$Y8&amp;"_年間発電",データシート3!$A$1:$AB$1,0),0)/10^3</f>
        <v>26490.421999999999</v>
      </c>
      <c r="AE8" s="606">
        <f t="shared" si="0"/>
        <v>0.95365519199999993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127800</v>
      </c>
      <c r="AD9" s="737">
        <f>VLOOKUP(年度マスタ!$K$4&amp;"_令和4年度",データシート3!A:AB,MATCH("ea_"&amp;$Y9&amp;"_年間発電",データシート3!$A$1:$AB$1,0),0)/10^3</f>
        <v>301162.86200000002</v>
      </c>
      <c r="AE9" s="738">
        <f t="shared" si="0"/>
        <v>10.841863032000001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7046</v>
      </c>
      <c r="AD10" s="737">
        <f>SUM(AD11:AD12)</f>
        <v>43359.898000000001</v>
      </c>
      <c r="AE10" s="738">
        <f t="shared" si="0"/>
        <v>1.5609563280000001</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7046</v>
      </c>
      <c r="AD11" s="671">
        <f>VLOOKUP(年度マスタ!$K$4&amp;"_令和4年度",データシート3!A:AB,MATCH("ea_"&amp;$Y11&amp;"_年間発電",データシート3!$A$1:$AB$1,0),0)/10^3</f>
        <v>43359.898000000001</v>
      </c>
      <c r="AE11" s="606">
        <f t="shared" si="0"/>
        <v>1.5609563280000001</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132.6</v>
      </c>
      <c r="K12" s="722">
        <f t="shared" ref="K12:Q12" si="1">SUM(K6:K11)</f>
        <v>137</v>
      </c>
      <c r="L12" s="722">
        <f t="shared" si="1"/>
        <v>215.9</v>
      </c>
      <c r="M12" s="722">
        <f t="shared" si="1"/>
        <v>291.8</v>
      </c>
      <c r="N12" s="722">
        <f t="shared" si="1"/>
        <v>1776.6</v>
      </c>
      <c r="O12" s="722">
        <f t="shared" si="1"/>
        <v>1788.9</v>
      </c>
      <c r="P12" s="722">
        <f t="shared" si="1"/>
        <v>1838.4</v>
      </c>
      <c r="Q12" s="722">
        <f t="shared" si="1"/>
        <v>1893.5</v>
      </c>
      <c r="R12" s="723">
        <f t="shared" ref="R12" si="2">SUM(R6:R11)</f>
        <v>1899.1000000000001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4.2410829999999997E-2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0.62578434000000005</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92.529251999999985</v>
      </c>
      <c r="K19" s="682">
        <f>K6*別紙!$C5/100*別紙!$E5/10^3</f>
        <v>97.809780000000003</v>
      </c>
      <c r="L19" s="682">
        <f>L6*別紙!$C5/100*別紙!$E5/10^3</f>
        <v>101.41014</v>
      </c>
      <c r="M19" s="682">
        <f>M6*別紙!$C5/100*別紙!$E5/10^3</f>
        <v>118.691868</v>
      </c>
      <c r="N19" s="682">
        <f>N6*別紙!$C5/100*別紙!$E5/10^3</f>
        <v>118.33183199999999</v>
      </c>
      <c r="O19" s="682">
        <f>O6*別紙!$C5/100*別紙!$E5/10^3</f>
        <v>133.21331999999998</v>
      </c>
      <c r="P19" s="682">
        <f>P6*別紙!$C5/100*別紙!$E5/10^3</f>
        <v>133.21331999999998</v>
      </c>
      <c r="Q19" s="682">
        <f>Q6*別紙!$C5/100*別紙!$E5/10^3</f>
        <v>139.93399199999996</v>
      </c>
      <c r="R19" s="710">
        <f>R6*別紙!$C5/100*別紙!$E5/10^3</f>
        <v>146.65466399999997</v>
      </c>
      <c r="S19" s="631"/>
      <c r="T19" s="227"/>
      <c r="U19" s="647"/>
      <c r="W19" s="237"/>
      <c r="X19" s="237"/>
      <c r="Y19" s="209"/>
      <c r="Z19" s="699" t="s">
        <v>229</v>
      </c>
      <c r="AA19" s="748"/>
      <c r="AB19" s="749"/>
      <c r="AC19" s="750">
        <f>SUM($AC$6,$AC$9,$AC$10,$AC$13)</f>
        <v>169159</v>
      </c>
      <c r="AD19" s="750">
        <f>SUM($AD$6,$AD$9,$AD$10,$AD$13)</f>
        <v>388910.04700000002</v>
      </c>
      <c r="AE19" s="751">
        <f>SUM($AE$6,$AE$9,$AE$10,$AE$13,$AE$17,$AE$18)</f>
        <v>14.668956862000002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73.413179999999997</v>
      </c>
      <c r="K20" s="684">
        <f>K7*別紙!$C6/100*別紙!$E6/10^3</f>
        <v>73.413179999999997</v>
      </c>
      <c r="L20" s="684">
        <f>L7*別紙!$C6/100*別紙!$E6/10^3</f>
        <v>173.810664</v>
      </c>
      <c r="M20" s="684">
        <f>M7*別紙!$C6/100*別紙!$E6/10^3</f>
        <v>255.160404</v>
      </c>
      <c r="N20" s="684">
        <f>N7*別紙!$C6/100*別紙!$E6/10^3</f>
        <v>2219.5912799999996</v>
      </c>
      <c r="O20" s="684">
        <f>O7*別紙!$C6/100*別紙!$E6/10^3</f>
        <v>2219.4590040000003</v>
      </c>
      <c r="P20" s="684">
        <f>P7*別紙!$C6/100*別紙!$E6/10^3</f>
        <v>2284.9356239999997</v>
      </c>
      <c r="Q20" s="684">
        <f>Q7*別紙!$C6/100*別紙!$E6/10^3</f>
        <v>2350.4122440000006</v>
      </c>
      <c r="R20" s="705">
        <f>R7*別紙!$C6/100*別紙!$E6/10^3</f>
        <v>2350.4122440000006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165.942432</v>
      </c>
      <c r="K25" s="728">
        <f t="shared" si="3"/>
        <v>171.22296</v>
      </c>
      <c r="L25" s="728">
        <f t="shared" si="3"/>
        <v>275.22080399999999</v>
      </c>
      <c r="M25" s="728">
        <f t="shared" si="3"/>
        <v>373.85227199999997</v>
      </c>
      <c r="N25" s="728">
        <f t="shared" si="3"/>
        <v>2337.9231119999995</v>
      </c>
      <c r="O25" s="728">
        <f t="shared" si="3"/>
        <v>2352.6723240000001</v>
      </c>
      <c r="P25" s="728">
        <f t="shared" si="3"/>
        <v>2418.1489439999996</v>
      </c>
      <c r="Q25" s="728">
        <f t="shared" si="3"/>
        <v>2490.3462360000003</v>
      </c>
      <c r="R25" s="729">
        <f t="shared" ref="R25" si="4">SUM(R19:R24)</f>
        <v>2497.0669080000007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5164.3609586804087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4960.9614383933058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4941.6165485427964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4799.9646496581881</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4525.0393664527946</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4432.2192483548743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4232.3677030245617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4559.4716729914026</v>
      </c>
      <c r="R26" s="726">
        <f>Q26</f>
        <v>4559.4716729914026</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3.2132229588073061E-2</v>
      </c>
      <c r="K27" s="951">
        <f t="shared" ref="K27:P27" si="5">K25/K26</f>
        <v>3.4514067913306246E-2</v>
      </c>
      <c r="L27" s="951">
        <f t="shared" si="5"/>
        <v>5.5694488088347968E-2</v>
      </c>
      <c r="M27" s="951">
        <f t="shared" si="5"/>
        <v>7.7886463606898118E-2</v>
      </c>
      <c r="N27" s="951">
        <f t="shared" si="5"/>
        <v>0.51666359619600644</v>
      </c>
      <c r="O27" s="951">
        <f t="shared" si="5"/>
        <v>0.53081135931469359</v>
      </c>
      <c r="P27" s="951">
        <f t="shared" si="5"/>
        <v>0.57134661108767237</v>
      </c>
      <c r="Q27" s="951">
        <f>Q25/Q26</f>
        <v>0.54619184296107726</v>
      </c>
      <c r="R27" s="952">
        <f>R25/R26</f>
        <v>0.54766584531968632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0.54766584531968632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85.297173640480551</v>
      </c>
      <c r="AA52" s="209"/>
      <c r="AB52" s="755" t="s">
        <v>232</v>
      </c>
      <c r="AC52" s="756">
        <f>$AD6</f>
        <v>44387.286999999997</v>
      </c>
      <c r="AD52" s="757">
        <f>R19+R20</f>
        <v>2497.0669080000007</v>
      </c>
      <c r="AE52" s="758">
        <f t="shared" ref="AE52:AE54" si="6">IFERROR(AD52/AC52,"-")</f>
        <v>5.6256353491485091E-2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384350.57532700861</v>
      </c>
      <c r="Z53" s="1142"/>
      <c r="AA53" s="209"/>
      <c r="AB53" s="755" t="s">
        <v>222</v>
      </c>
      <c r="AC53" s="756">
        <f>$AD9</f>
        <v>301162.86200000002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43359.898000000001</v>
      </c>
      <c r="AD54" s="756">
        <f>R22</f>
        <v>0</v>
      </c>
      <c r="AE54" s="758">
        <f t="shared" si="6"/>
        <v>0</v>
      </c>
      <c r="AF54" s="523"/>
      <c r="AG54" s="47"/>
      <c r="AH54" s="468"/>
      <c r="AI54" s="490" t="s">
        <v>1284</v>
      </c>
      <c r="AJ54" s="491">
        <f>VLOOKUP(年度マスタ!$K$4&amp;"_"&amp;AJ$53,データシート1!$A$1:$BS$996,MATCH("ca_太陽光発電（10kW未満）",データシート1!$A$1:$BS$1,0),0)</f>
        <v>19</v>
      </c>
      <c r="AK54" s="491">
        <f>VLOOKUP(年度マスタ!$K$4&amp;"_"&amp;AK$53,データシート1!$A$1:$BS$996,MATCH("ca_太陽光発電（10kW未満）",データシート1!$A$1:$BS$1,0),0)</f>
        <v>20</v>
      </c>
      <c r="AL54" s="491">
        <f>VLOOKUP(年度マスタ!$K$4&amp;"_"&amp;AL$53,データシート1!$A$1:$BS$996,MATCH("ca_太陽光発電（10kW未満）",データシート1!$A$1:$BS$1,0),0)</f>
        <v>21</v>
      </c>
      <c r="AM54" s="491">
        <f>VLOOKUP(年度マスタ!$K$4&amp;"_"&amp;AM$53,データシート1!$A$1:$BS$996,MATCH("ca_太陽光発電（10kW未満）",データシート1!$A$1:$BS$1,0),0)</f>
        <v>23</v>
      </c>
      <c r="AN54" s="491">
        <f>VLOOKUP(年度マスタ!$K$4&amp;"_"&amp;AN$53,データシート1!$A$1:$BS$996,MATCH("ca_太陽光発電（10kW未満）",データシート1!$A$1:$BS$1,0),0)</f>
        <v>23</v>
      </c>
      <c r="AO54" s="201">
        <f>VLOOKUP(年度マスタ!$K$4&amp;"_"&amp;AO$53,データシート1!$A$1:$BS$996,MATCH("ca_太陽光発電（10kW未満）",データシート1!$A$1:$BS$1,0),0)</f>
        <v>26</v>
      </c>
      <c r="AP54" s="201">
        <f>VLOOKUP(年度マスタ!$K$4&amp;"_"&amp;AP$53,データシート1!$A$1:$BS$996,MATCH("ca_太陽光発電（10kW未満）",データシート1!$A$1:$BS$1,0),0)</f>
        <v>26</v>
      </c>
      <c r="AQ54" s="201">
        <f>VLOOKUP(年度マスタ!$K$4&amp;"_"&amp;AQ$53,データシート1!$A$1:$BS$996,MATCH("ca_太陽光発電（10kW未満）",データシート1!$A$1:$BS$1,0),0)</f>
        <v>27</v>
      </c>
      <c r="AR54" s="201">
        <f>VLOOKUP(年度マスタ!$K$4&amp;"_"&amp;AR$53,データシート1!$A$1:$BS$996,MATCH("ca_太陽光発電（10kW未満）",データシート1!$A$1:$BS$1,0),0)</f>
        <v>28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根羽村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長野県</v>
      </c>
      <c r="AY12" s="25" t="str">
        <f>年度マスタ!$J4</f>
        <v>根羽村</v>
      </c>
      <c r="AZ12" s="25" t="str">
        <f>年度マスタ!$K4</f>
        <v>20410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47354</v>
      </c>
      <c r="AY21" s="20" t="str">
        <f>IF(IFERROR(比較地域マスタ!$Z6,"")=0,"",IFERROR(比較地域マスタ!$Z6,""))</f>
        <v>座間味村</v>
      </c>
      <c r="BB21" s="122" t="str">
        <f t="shared" ref="BB21:BC68" si="0">AX21</f>
        <v>47354</v>
      </c>
      <c r="BC21" s="123" t="str">
        <f t="shared" si="0"/>
        <v>座間味村</v>
      </c>
      <c r="BD21" s="40">
        <f>SUM(BE21,BI21:BK21,BQ21)</f>
        <v>9.0634801225757826</v>
      </c>
      <c r="BE21" s="40">
        <f>SUM(BF21:BH21)</f>
        <v>0.12006064661754723</v>
      </c>
      <c r="BF21" s="40">
        <f>VLOOKUP($AX21&amp;"_"&amp;$BC$14,データシート1!$A:$BS,MATCH($BC$12&amp;"_"&amp;BF$20,データシート1!$A$1:$BS$1,0),0)</f>
        <v>0</v>
      </c>
      <c r="BG21" s="40">
        <f>VLOOKUP($AX21&amp;"_"&amp;$BC$14,データシート1!$A:$BS,MATCH($BC$12&amp;"_"&amp;BG$20,データシート1!$A$1:$BS$1,0),0)</f>
        <v>4.0678054381415724E-2</v>
      </c>
      <c r="BH21" s="40">
        <f>VLOOKUP($AX21&amp;"_"&amp;$BC$14,データシート1!$A:$BS,MATCH($BC$12&amp;"_"&amp;BH$20,データシート1!$A$1:$BS$1,0),0)</f>
        <v>7.9382592236131505E-2</v>
      </c>
      <c r="BI21" s="40">
        <f>VLOOKUP($AX21&amp;"_"&amp;$BC$14,データシート1!$A:$BS,MATCH($BC$12&amp;"_"&amp;BI$20,データシート1!$A$1:$BS$1,0),0)</f>
        <v>3.1579665229440308</v>
      </c>
      <c r="BJ21" s="40">
        <f>VLOOKUP($AX21&amp;"_"&amp;$BC$14,データシート1!$A:$BS,MATCH($BC$12&amp;"_"&amp;BJ$20,データシート1!$A$1:$BS$1,0),0)</f>
        <v>1.7086491102029613</v>
      </c>
      <c r="BK21" s="40">
        <f t="shared" ref="BK21:BK68" si="1">SUM(BL21,BO21:BP21)</f>
        <v>4.076803842811243</v>
      </c>
      <c r="BL21" s="40">
        <f t="shared" ref="BL21:BL67" si="2">SUM(BM21:BN21)</f>
        <v>2.3619680626871395</v>
      </c>
      <c r="BM21" s="40">
        <f>VLOOKUP($AX21&amp;"_"&amp;$BC$14,データシート1!$A:$BS,MATCH($BC$12&amp;"_"&amp;BM$20,データシート1!$A$1:$BS$1,0),0)</f>
        <v>0.56677072164782605</v>
      </c>
      <c r="BN21" s="40">
        <f>VLOOKUP($AX21&amp;"_"&amp;$BC$14,データシート1!$A:$BS,MATCH($BC$12&amp;"_"&amp;BN$20,データシート1!$A$1:$BS$1,0),0)</f>
        <v>1.7951973410393134</v>
      </c>
      <c r="BO21" s="40">
        <f>VLOOKUP($AX21&amp;"_"&amp;$BC$14,データシート1!$A:$BS,MATCH($BC$12&amp;"_"&amp;BO$20,データシート1!$A$1:$BS$1,0),0)</f>
        <v>5.3951301512761209E-2</v>
      </c>
      <c r="BP21" s="40">
        <f>VLOOKUP($AX21&amp;"_"&amp;$BC$14,データシート1!$A:$BS,MATCH($BC$12&amp;"_"&amp;BP$20,データシート1!$A$1:$BS$1,0),0)</f>
        <v>1.6608844786113424</v>
      </c>
      <c r="BQ21" s="40">
        <f>VLOOKUP($AX21&amp;"_"&amp;$BC$14,データシート1!$A:$BS,MATCH($BC$12&amp;"_"&amp;BQ$20,データシート1!$A$1:$BS$1,0),0)</f>
        <v>0</v>
      </c>
      <c r="BR21" s="41">
        <f t="shared" ref="BR21:BR68" si="3">BD21</f>
        <v>9.0634801225757826</v>
      </c>
      <c r="BT21" s="124" t="str">
        <f t="shared" ref="BT21:BT68" si="4">AY21</f>
        <v>座間味村</v>
      </c>
      <c r="BU21" s="40">
        <f>BD21</f>
        <v>9.0634801225757826</v>
      </c>
      <c r="BV21" s="70">
        <f>BE21/$BR21</f>
        <v>1.3246638707629975E-2</v>
      </c>
      <c r="BW21" s="70">
        <f t="shared" ref="BW21:CH42" si="5">BF21/$BR21</f>
        <v>0</v>
      </c>
      <c r="BX21" s="70">
        <f t="shared" si="5"/>
        <v>4.4881274997329926E-3</v>
      </c>
      <c r="BY21" s="70">
        <f t="shared" si="5"/>
        <v>8.7585112078969827E-3</v>
      </c>
      <c r="BZ21" s="70">
        <f t="shared" si="5"/>
        <v>0.34842758854603822</v>
      </c>
      <c r="CA21" s="70">
        <f t="shared" si="5"/>
        <v>0.18852020273613998</v>
      </c>
      <c r="CB21" s="70">
        <f t="shared" si="5"/>
        <v>0.44980557001019178</v>
      </c>
      <c r="CC21" s="70">
        <f t="shared" si="5"/>
        <v>0.26060277407171978</v>
      </c>
      <c r="CD21" s="70">
        <f t="shared" si="5"/>
        <v>6.2533454476949135E-2</v>
      </c>
      <c r="CE21" s="70">
        <f t="shared" si="5"/>
        <v>0.19806931959477062</v>
      </c>
      <c r="CF21" s="70">
        <f t="shared" si="5"/>
        <v>5.9526032807614955E-3</v>
      </c>
      <c r="CG21" s="70">
        <f t="shared" si="5"/>
        <v>0.18325019265771056</v>
      </c>
      <c r="CH21" s="70">
        <f>BQ21/$BR21</f>
        <v>0</v>
      </c>
      <c r="CI21" s="125">
        <f t="shared" ref="CI21:CI68" si="6">BR21/$BR21</f>
        <v>1</v>
      </c>
      <c r="CK21" s="126" t="str">
        <f t="shared" ref="CK21:CK68" si="7">AY21</f>
        <v>座間味村</v>
      </c>
      <c r="CL21" s="127">
        <f>CN21+CP21+CR21</f>
        <v>0.12006064661754723</v>
      </c>
      <c r="CM21" s="71">
        <f>IF(IF(CL21=0,0,CW21/CL21)&gt;1,1,IF(CL21=0,0,CW21/CL21))</f>
        <v>0</v>
      </c>
      <c r="CN21" s="72">
        <f>BF21</f>
        <v>0</v>
      </c>
      <c r="CO21" s="71">
        <f>IF(IF(CN21=0,0,CX21/CN21)&gt;1,1,IF(CN21=0,0,CX21/CN21))</f>
        <v>0</v>
      </c>
      <c r="CP21" s="72">
        <f t="shared" ref="CP21:CP68" si="8">BG21</f>
        <v>4.0678054381415724E-2</v>
      </c>
      <c r="CQ21" s="71">
        <f>IF(IF(CP21=0,0,CY21/CP21)&gt;1,1,IF(CP21=0,0,CY21/CP21))</f>
        <v>0</v>
      </c>
      <c r="CR21" s="72">
        <f t="shared" ref="CR21:CR68" si="9">BH21</f>
        <v>7.9382592236131505E-2</v>
      </c>
      <c r="CS21" s="71">
        <f>IF(IF(CR21=0,0,CZ21/CR21)&gt;1,1,IF(CR21=0,0,CZ21/CR21))</f>
        <v>0</v>
      </c>
      <c r="CT21" s="72">
        <f t="shared" ref="CT21:CT68" si="10">BI21</f>
        <v>3.1579665229440308</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20410</v>
      </c>
      <c r="AY22" s="20" t="str">
        <f>IF(IFERROR(比較地域マスタ!$Z7,"")=0,"",IFERROR(比較地域マスタ!$Z7,""))</f>
        <v>根羽村</v>
      </c>
      <c r="BB22" s="122" t="str">
        <f t="shared" si="0"/>
        <v>20410</v>
      </c>
      <c r="BC22" s="123" t="str">
        <f t="shared" si="0"/>
        <v>根羽村</v>
      </c>
      <c r="BD22" s="40">
        <f t="shared" ref="BD22:BD68" si="14">SUM(BE22,BI22:BK22,BQ22)</f>
        <v>6.1351347671590775</v>
      </c>
      <c r="BE22" s="40">
        <f t="shared" ref="BE22:BE67" si="15">SUM(BF22:BH22)</f>
        <v>1.3873224579219021</v>
      </c>
      <c r="BF22" s="40">
        <f>VLOOKUP($AX22&amp;"_"&amp;$BC$14,データシート1!$A:$BS,MATCH($BC$12&amp;"_"&amp;BF$20,データシート1!$A$1:$BS$1,0),0)</f>
        <v>0.35246297004147398</v>
      </c>
      <c r="BG22" s="40">
        <f>VLOOKUP($AX22&amp;"_"&amp;$BC$14,データシート1!$A:$BS,MATCH($BC$12&amp;"_"&amp;BG$20,データシート1!$A$1:$BS$1,0),0)</f>
        <v>7.8531619406407238E-2</v>
      </c>
      <c r="BH22" s="40">
        <f>VLOOKUP($AX22&amp;"_"&amp;$BC$14,データシート1!$A:$BS,MATCH($BC$12&amp;"_"&amp;BH$20,データシート1!$A$1:$BS$1,0),0)</f>
        <v>0.95632786847402085</v>
      </c>
      <c r="BI22" s="40">
        <f>VLOOKUP($AX22&amp;"_"&amp;$BC$14,データシート1!$A:$BS,MATCH($BC$12&amp;"_"&amp;BI$20,データシート1!$A$1:$BS$1,0),0)</f>
        <v>0.79553044648310645</v>
      </c>
      <c r="BJ22" s="40">
        <f>VLOOKUP($AX22&amp;"_"&amp;$BC$14,データシート1!$A:$BS,MATCH($BC$12&amp;"_"&amp;BJ$20,データシート1!$A$1:$BS$1,0),0)</f>
        <v>1.4226278516794593</v>
      </c>
      <c r="BK22" s="40">
        <f t="shared" si="1"/>
        <v>2.430888791283965</v>
      </c>
      <c r="BL22" s="40">
        <f t="shared" si="2"/>
        <v>2.379413942955396</v>
      </c>
      <c r="BM22" s="40">
        <f>VLOOKUP($AX22&amp;"_"&amp;$BC$14,データシート1!$A:$BS,MATCH($BC$12&amp;"_"&amp;BM$20,データシート1!$A$1:$BS$1,0),0)</f>
        <v>0.78368297314267299</v>
      </c>
      <c r="BN22" s="40">
        <f>VLOOKUP($AX22&amp;"_"&amp;$BC$14,データシート1!$A:$BS,MATCH($BC$12&amp;"_"&amp;BN$20,データシート1!$A$1:$BS$1,0),0)</f>
        <v>1.5957309698127231</v>
      </c>
      <c r="BO22" s="40">
        <f>VLOOKUP($AX22&amp;"_"&amp;$BC$14,データシート1!$A:$BS,MATCH($BC$12&amp;"_"&amp;BO$20,データシート1!$A$1:$BS$1,0),0)</f>
        <v>5.1474848328568891E-2</v>
      </c>
      <c r="BP22" s="40">
        <f>VLOOKUP($AX22&amp;"_"&amp;$BC$14,データシート1!$A:$BS,MATCH($BC$12&amp;"_"&amp;BP$20,データシート1!$A$1:$BS$1,0),0)</f>
        <v>0</v>
      </c>
      <c r="BQ22" s="40">
        <f>VLOOKUP($AX22&amp;"_"&amp;$BC$14,データシート1!$A:$BS,MATCH($BC$12&amp;"_"&amp;BQ$20,データシート1!$A$1:$BS$1,0),0)</f>
        <v>9.8765219790644357E-2</v>
      </c>
      <c r="BR22" s="41">
        <f t="shared" si="3"/>
        <v>6.1351347671590775</v>
      </c>
      <c r="BT22" s="134" t="str">
        <f t="shared" si="4"/>
        <v>根羽村</v>
      </c>
      <c r="BU22" s="38">
        <f>BD22</f>
        <v>6.1351347671590775</v>
      </c>
      <c r="BV22" s="69">
        <f t="shared" ref="BV22:BZ68" si="16">BE22/$BR22</f>
        <v>0.22612746265137265</v>
      </c>
      <c r="BW22" s="69">
        <f t="shared" si="5"/>
        <v>5.7449914862210065E-2</v>
      </c>
      <c r="BX22" s="69">
        <f t="shared" si="5"/>
        <v>1.2800308776716885E-2</v>
      </c>
      <c r="BY22" s="69">
        <f t="shared" si="5"/>
        <v>0.15587723901244568</v>
      </c>
      <c r="BZ22" s="69">
        <f t="shared" si="5"/>
        <v>0.12966796601462158</v>
      </c>
      <c r="CA22" s="69">
        <f t="shared" si="5"/>
        <v>0.23188208664863907</v>
      </c>
      <c r="CB22" s="69">
        <f t="shared" si="5"/>
        <v>0.39622418798301429</v>
      </c>
      <c r="CC22" s="69">
        <f t="shared" si="5"/>
        <v>0.38783401396367406</v>
      </c>
      <c r="CD22" s="69">
        <f t="shared" si="5"/>
        <v>0.12773687993581984</v>
      </c>
      <c r="CE22" s="69">
        <f t="shared" si="5"/>
        <v>0.26009713402785428</v>
      </c>
      <c r="CF22" s="69">
        <f t="shared" si="5"/>
        <v>8.3901740193402016E-3</v>
      </c>
      <c r="CG22" s="69">
        <f t="shared" si="5"/>
        <v>0</v>
      </c>
      <c r="CH22" s="69">
        <f t="shared" si="5"/>
        <v>1.6098296702352372E-2</v>
      </c>
      <c r="CI22" s="135">
        <f t="shared" si="6"/>
        <v>1</v>
      </c>
      <c r="CK22" s="136" t="str">
        <f t="shared" si="7"/>
        <v>根羽村</v>
      </c>
      <c r="CL22" s="137">
        <f t="shared" ref="CL22:CL68" si="17">CN22+CP22+CR22</f>
        <v>1.3873224579219021</v>
      </c>
      <c r="CM22" s="75">
        <f t="shared" ref="CM22:CM68" si="18">IF(IF(CL22=0,0,CW22/CL22)&gt;1,1,IF(CL22=0,0,CW22/CL22))</f>
        <v>0</v>
      </c>
      <c r="CN22" s="76">
        <f t="shared" ref="CN22:CN68" si="19">BF22</f>
        <v>0.35246297004147398</v>
      </c>
      <c r="CO22" s="75">
        <f t="shared" ref="CO22:CO68" si="20">IF(IF(CN22=0,0,CX22/CN22)&gt;1,1,IF(CN22=0,0,CX22/CN22))</f>
        <v>0</v>
      </c>
      <c r="CP22" s="76">
        <f t="shared" si="8"/>
        <v>7.8531619406407238E-2</v>
      </c>
      <c r="CQ22" s="75">
        <f t="shared" ref="CQ22:CQ68" si="21">IF(IF(CP22=0,0,CY22/CP22)&gt;1,1,IF(CP22=0,0,CY22/CP22))</f>
        <v>0</v>
      </c>
      <c r="CR22" s="76">
        <f t="shared" si="9"/>
        <v>0.95632786847402085</v>
      </c>
      <c r="CS22" s="75">
        <f t="shared" ref="CS22:CS68" si="22">IF(IF(CR22=0,0,CZ22/CR22)&gt;1,1,IF(CR22=0,0,CZ22/CR22))</f>
        <v>0</v>
      </c>
      <c r="CT22" s="76">
        <f t="shared" si="10"/>
        <v>0.79553044648310645</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33586</v>
      </c>
      <c r="AY23" s="20" t="str">
        <f>IF(IFERROR(比較地域マスタ!$Z8,"")=0,"",IFERROR(比較地域マスタ!$Z8,""))</f>
        <v>新庄村</v>
      </c>
      <c r="BB23" s="122" t="str">
        <f t="shared" si="0"/>
        <v>33586</v>
      </c>
      <c r="BC23" s="123" t="str">
        <f t="shared" si="0"/>
        <v>新庄村</v>
      </c>
      <c r="BD23" s="40">
        <f t="shared" si="14"/>
        <v>4.9859815926192042</v>
      </c>
      <c r="BE23" s="40">
        <f t="shared" si="15"/>
        <v>0.50470382385505952</v>
      </c>
      <c r="BF23" s="40">
        <f>VLOOKUP($AX23&amp;"_"&amp;$BC$14,データシート1!$A:$BS,MATCH($BC$12&amp;"_"&amp;BF$20,データシート1!$A$1:$BS$1,0),0)</f>
        <v>0</v>
      </c>
      <c r="BG23" s="40">
        <f>VLOOKUP($AX23&amp;"_"&amp;$BC$14,データシート1!$A:$BS,MATCH($BC$12&amp;"_"&amp;BG$20,データシート1!$A$1:$BS$1,0),0)</f>
        <v>5.7643981669416054E-2</v>
      </c>
      <c r="BH23" s="40">
        <f>VLOOKUP($AX23&amp;"_"&amp;$BC$14,データシート1!$A:$BS,MATCH($BC$12&amp;"_"&amp;BH$20,データシート1!$A$1:$BS$1,0),0)</f>
        <v>0.44705984218564349</v>
      </c>
      <c r="BI23" s="40">
        <f>VLOOKUP($AX23&amp;"_"&amp;$BC$14,データシート1!$A:$BS,MATCH($BC$12&amp;"_"&amp;BI$20,データシート1!$A$1:$BS$1,0),0)</f>
        <v>0.92975147747053433</v>
      </c>
      <c r="BJ23" s="40">
        <f>VLOOKUP($AX23&amp;"_"&amp;$BC$14,データシート1!$A:$BS,MATCH($BC$12&amp;"_"&amp;BJ$20,データシート1!$A$1:$BS$1,0),0)</f>
        <v>1.2174948196362283</v>
      </c>
      <c r="BK23" s="40">
        <f t="shared" si="1"/>
        <v>2.3340314716573816</v>
      </c>
      <c r="BL23" s="40">
        <f t="shared" si="2"/>
        <v>2.2802570596577771</v>
      </c>
      <c r="BM23" s="40">
        <f>VLOOKUP($AX23&amp;"_"&amp;$BC$14,データシート1!$A:$BS,MATCH($BC$12&amp;"_"&amp;BM$20,データシート1!$A$1:$BS$1,0),0)</f>
        <v>0.81307108463552336</v>
      </c>
      <c r="BN23" s="40">
        <f>VLOOKUP($AX23&amp;"_"&amp;$BC$14,データシート1!$A:$BS,MATCH($BC$12&amp;"_"&amp;BN$20,データシート1!$A$1:$BS$1,0),0)</f>
        <v>1.4671859750222538</v>
      </c>
      <c r="BO23" s="40">
        <f>VLOOKUP($AX23&amp;"_"&amp;$BC$14,データシート1!$A:$BS,MATCH($BC$12&amp;"_"&amp;BO$20,データシート1!$A$1:$BS$1,0),0)</f>
        <v>5.3774411999604622E-2</v>
      </c>
      <c r="BP23" s="40">
        <f>VLOOKUP($AX23&amp;"_"&amp;$BC$14,データシート1!$A:$BS,MATCH($BC$12&amp;"_"&amp;BP$20,データシート1!$A$1:$BS$1,0),0)</f>
        <v>0</v>
      </c>
      <c r="BQ23" s="40">
        <f>VLOOKUP($AX23&amp;"_"&amp;$BC$14,データシート1!$A:$BS,MATCH($BC$12&amp;"_"&amp;BQ$20,データシート1!$A$1:$BS$1,0),0)</f>
        <v>0</v>
      </c>
      <c r="BR23" s="41">
        <f t="shared" si="3"/>
        <v>4.9859815926192042</v>
      </c>
      <c r="BT23" s="134" t="str">
        <f t="shared" si="4"/>
        <v>新庄村</v>
      </c>
      <c r="BU23" s="38">
        <f t="shared" ref="BU23:BU68" si="25">BD23</f>
        <v>4.9859815926192042</v>
      </c>
      <c r="BV23" s="69">
        <f t="shared" si="16"/>
        <v>0.10122456621223339</v>
      </c>
      <c r="BW23" s="69">
        <f t="shared" si="5"/>
        <v>0</v>
      </c>
      <c r="BX23" s="69">
        <f t="shared" si="5"/>
        <v>1.1561210285001249E-2</v>
      </c>
      <c r="BY23" s="69">
        <f t="shared" si="5"/>
        <v>8.9663355927232138E-2</v>
      </c>
      <c r="BZ23" s="69">
        <f t="shared" si="5"/>
        <v>0.18647310668913303</v>
      </c>
      <c r="CA23" s="69">
        <f t="shared" si="5"/>
        <v>0.2441835768985785</v>
      </c>
      <c r="CB23" s="69">
        <f t="shared" si="5"/>
        <v>0.468118750200055</v>
      </c>
      <c r="CC23" s="69">
        <f t="shared" si="5"/>
        <v>0.45733362975773184</v>
      </c>
      <c r="CD23" s="69">
        <f t="shared" si="5"/>
        <v>0.16307141723890842</v>
      </c>
      <c r="CE23" s="69">
        <f t="shared" si="5"/>
        <v>0.2942622125188234</v>
      </c>
      <c r="CF23" s="69">
        <f t="shared" si="5"/>
        <v>1.0785120442323212E-2</v>
      </c>
      <c r="CG23" s="69">
        <f t="shared" si="5"/>
        <v>0</v>
      </c>
      <c r="CH23" s="69">
        <f t="shared" si="5"/>
        <v>0</v>
      </c>
      <c r="CI23" s="135">
        <f t="shared" si="6"/>
        <v>1</v>
      </c>
      <c r="CK23" s="136" t="str">
        <f t="shared" si="7"/>
        <v>新庄村</v>
      </c>
      <c r="CL23" s="137">
        <f t="shared" si="17"/>
        <v>0.50470382385505952</v>
      </c>
      <c r="CM23" s="75">
        <f t="shared" si="18"/>
        <v>0</v>
      </c>
      <c r="CN23" s="76">
        <f t="shared" si="19"/>
        <v>0</v>
      </c>
      <c r="CO23" s="75">
        <f t="shared" si="20"/>
        <v>0</v>
      </c>
      <c r="CP23" s="76">
        <f t="shared" si="8"/>
        <v>5.7643981669416054E-2</v>
      </c>
      <c r="CQ23" s="75">
        <f t="shared" si="21"/>
        <v>0</v>
      </c>
      <c r="CR23" s="76">
        <f t="shared" si="9"/>
        <v>0.44705984218564349</v>
      </c>
      <c r="CS23" s="75">
        <f t="shared" si="22"/>
        <v>0</v>
      </c>
      <c r="CT23" s="76">
        <f t="shared" si="10"/>
        <v>0.92975147747053433</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39306</v>
      </c>
      <c r="AY24" s="20" t="str">
        <f>IF(IFERROR(比較地域マスタ!$Z9,"")=0,"",IFERROR(比較地域マスタ!$Z9,""))</f>
        <v>馬路村</v>
      </c>
      <c r="BB24" s="122" t="str">
        <f t="shared" si="0"/>
        <v>39306</v>
      </c>
      <c r="BC24" s="123" t="str">
        <f t="shared" si="0"/>
        <v>馬路村</v>
      </c>
      <c r="BD24" s="40">
        <f t="shared" si="14"/>
        <v>18.093406638665105</v>
      </c>
      <c r="BE24" s="40">
        <f t="shared" si="15"/>
        <v>12.780912897743317</v>
      </c>
      <c r="BF24" s="40">
        <f>VLOOKUP($AX24&amp;"_"&amp;$BC$14,データシート1!$A:$BS,MATCH($BC$12&amp;"_"&amp;BF$20,データシート1!$A$1:$BS$1,0),0)</f>
        <v>9.5919937198553527</v>
      </c>
      <c r="BG24" s="40">
        <f>VLOOKUP($AX24&amp;"_"&amp;$BC$14,データシート1!$A:$BS,MATCH($BC$12&amp;"_"&amp;BG$20,データシート1!$A$1:$BS$1,0),0)</f>
        <v>0.35535102782438821</v>
      </c>
      <c r="BH24" s="40">
        <f>VLOOKUP($AX24&amp;"_"&amp;$BC$14,データシート1!$A:$BS,MATCH($BC$12&amp;"_"&amp;BH$20,データシート1!$A$1:$BS$1,0),0)</f>
        <v>2.8335681500635745</v>
      </c>
      <c r="BI24" s="40">
        <f>VLOOKUP($AX24&amp;"_"&amp;$BC$14,データシート1!$A:$BS,MATCH($BC$12&amp;"_"&amp;BI$20,データシート1!$A$1:$BS$1,0),0)</f>
        <v>1.1096826690439863</v>
      </c>
      <c r="BJ24" s="40">
        <f>VLOOKUP($AX24&amp;"_"&amp;$BC$14,データシート1!$A:$BS,MATCH($BC$12&amp;"_"&amp;BJ$20,データシート1!$A$1:$BS$1,0),0)</f>
        <v>1.2828849336231349</v>
      </c>
      <c r="BK24" s="40">
        <f t="shared" si="1"/>
        <v>2.6130061961496089</v>
      </c>
      <c r="BL24" s="40">
        <f t="shared" si="2"/>
        <v>2.5639488378341801</v>
      </c>
      <c r="BM24" s="40">
        <f>VLOOKUP($AX24&amp;"_"&amp;$BC$14,データシート1!$A:$BS,MATCH($BC$12&amp;"_"&amp;BM$20,データシート1!$A$1:$BS$1,0),0)</f>
        <v>0.78648184090389683</v>
      </c>
      <c r="BN24" s="40">
        <f>VLOOKUP($AX24&amp;"_"&amp;$BC$14,データシート1!$A:$BS,MATCH($BC$12&amp;"_"&amp;BN$20,データシート1!$A$1:$BS$1,0),0)</f>
        <v>1.7774669969302832</v>
      </c>
      <c r="BO24" s="40">
        <f>VLOOKUP($AX24&amp;"_"&amp;$BC$14,データシート1!$A:$BS,MATCH($BC$12&amp;"_"&amp;BO$20,データシート1!$A$1:$BS$1,0),0)</f>
        <v>4.9057358315428776E-2</v>
      </c>
      <c r="BP24" s="40">
        <f>VLOOKUP($AX24&amp;"_"&amp;$BC$14,データシート1!$A:$BS,MATCH($BC$12&amp;"_"&amp;BP$20,データシート1!$A$1:$BS$1,0),0)</f>
        <v>0</v>
      </c>
      <c r="BQ24" s="40">
        <f>VLOOKUP($AX24&amp;"_"&amp;$BC$14,データシート1!$A:$BS,MATCH($BC$12&amp;"_"&amp;BQ$20,データシート1!$A$1:$BS$1,0),0)</f>
        <v>0.30691994210505757</v>
      </c>
      <c r="BR24" s="41">
        <f t="shared" si="3"/>
        <v>18.093406638665105</v>
      </c>
      <c r="BT24" s="134" t="str">
        <f t="shared" si="4"/>
        <v>馬路村</v>
      </c>
      <c r="BU24" s="38">
        <f t="shared" si="25"/>
        <v>18.093406638665105</v>
      </c>
      <c r="BV24" s="69">
        <f t="shared" si="16"/>
        <v>0.70638510220794259</v>
      </c>
      <c r="BW24" s="69">
        <f t="shared" si="5"/>
        <v>0.53013751978345136</v>
      </c>
      <c r="BX24" s="69">
        <f t="shared" si="5"/>
        <v>1.9639807744386454E-2</v>
      </c>
      <c r="BY24" s="69">
        <f t="shared" si="5"/>
        <v>0.15660777468010467</v>
      </c>
      <c r="BZ24" s="69">
        <f t="shared" si="5"/>
        <v>6.1330775967452442E-2</v>
      </c>
      <c r="CA24" s="69">
        <f t="shared" si="5"/>
        <v>7.090344893269826E-2</v>
      </c>
      <c r="CB24" s="69">
        <f t="shared" si="5"/>
        <v>0.14441759080159552</v>
      </c>
      <c r="CC24" s="69">
        <f t="shared" si="5"/>
        <v>0.14170625184287258</v>
      </c>
      <c r="CD24" s="69">
        <f t="shared" si="5"/>
        <v>4.3467869628442832E-2</v>
      </c>
      <c r="CE24" s="69">
        <f t="shared" si="5"/>
        <v>9.8238382214429751E-2</v>
      </c>
      <c r="CF24" s="69">
        <f t="shared" si="5"/>
        <v>2.7113389587229289E-3</v>
      </c>
      <c r="CG24" s="69">
        <f t="shared" si="5"/>
        <v>0</v>
      </c>
      <c r="CH24" s="69">
        <f t="shared" si="5"/>
        <v>1.6963082090311186E-2</v>
      </c>
      <c r="CI24" s="135">
        <f t="shared" si="6"/>
        <v>1</v>
      </c>
      <c r="CK24" s="136" t="str">
        <f t="shared" si="7"/>
        <v>馬路村</v>
      </c>
      <c r="CL24" s="137">
        <f t="shared" si="17"/>
        <v>12.780912897743317</v>
      </c>
      <c r="CM24" s="75">
        <f t="shared" si="18"/>
        <v>0</v>
      </c>
      <c r="CN24" s="76">
        <f t="shared" si="19"/>
        <v>9.5919937198553527</v>
      </c>
      <c r="CO24" s="75">
        <f t="shared" si="20"/>
        <v>0</v>
      </c>
      <c r="CP24" s="76">
        <f t="shared" si="8"/>
        <v>0.35535102782438821</v>
      </c>
      <c r="CQ24" s="75">
        <f t="shared" si="21"/>
        <v>0</v>
      </c>
      <c r="CR24" s="76">
        <f t="shared" si="9"/>
        <v>2.8335681500635745</v>
      </c>
      <c r="CS24" s="75">
        <f t="shared" si="22"/>
        <v>0</v>
      </c>
      <c r="CT24" s="76">
        <f t="shared" si="10"/>
        <v>1.1096826690439863</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29450</v>
      </c>
      <c r="AY25" s="20" t="str">
        <f>IF(IFERROR(比較地域マスタ!$Z10,"")=0,"",IFERROR(比較地域マスタ!$Z10,""))</f>
        <v>下北山村</v>
      </c>
      <c r="BB25" s="122" t="str">
        <f t="shared" si="0"/>
        <v>29450</v>
      </c>
      <c r="BC25" s="123" t="str">
        <f t="shared" si="0"/>
        <v>下北山村</v>
      </c>
      <c r="BD25" s="40">
        <f t="shared" si="14"/>
        <v>7.259750687414372</v>
      </c>
      <c r="BE25" s="40">
        <f t="shared" si="15"/>
        <v>1.2363767178351346</v>
      </c>
      <c r="BF25" s="40">
        <f>VLOOKUP($AX25&amp;"_"&amp;$BC$14,データシート1!$A:$BS,MATCH($BC$12&amp;"_"&amp;BF$20,データシート1!$A$1:$BS$1,0),0)</f>
        <v>9.0866887748216385E-2</v>
      </c>
      <c r="BG25" s="40">
        <f>VLOOKUP($AX25&amp;"_"&amp;$BC$14,データシート1!$A:$BS,MATCH($BC$12&amp;"_"&amp;BG$20,データシート1!$A$1:$BS$1,0),0)</f>
        <v>0.16497605136104582</v>
      </c>
      <c r="BH25" s="40">
        <f>VLOOKUP($AX25&amp;"_"&amp;$BC$14,データシート1!$A:$BS,MATCH($BC$12&amp;"_"&amp;BH$20,データシート1!$A$1:$BS$1,0),0)</f>
        <v>0.98053377872587233</v>
      </c>
      <c r="BI25" s="40">
        <f>VLOOKUP($AX25&amp;"_"&amp;$BC$14,データシート1!$A:$BS,MATCH($BC$12&amp;"_"&amp;BI$20,データシート1!$A$1:$BS$1,0),0)</f>
        <v>1.4959496335426739</v>
      </c>
      <c r="BJ25" s="40">
        <f>VLOOKUP($AX25&amp;"_"&amp;$BC$14,データシート1!$A:$BS,MATCH($BC$12&amp;"_"&amp;BJ$20,データシート1!$A$1:$BS$1,0),0)</f>
        <v>1.2810005490740095</v>
      </c>
      <c r="BK25" s="40">
        <f t="shared" si="1"/>
        <v>2.9509810813410735</v>
      </c>
      <c r="BL25" s="40">
        <f t="shared" si="2"/>
        <v>2.9003317174072354</v>
      </c>
      <c r="BM25" s="40">
        <f>VLOOKUP($AX25&amp;"_"&amp;$BC$14,データシート1!$A:$BS,MATCH($BC$12&amp;"_"&amp;BM$20,データシート1!$A$1:$BS$1,0),0)</f>
        <v>0.90123541911407401</v>
      </c>
      <c r="BN25" s="40">
        <f>VLOOKUP($AX25&amp;"_"&amp;$BC$14,データシート1!$A:$BS,MATCH($BC$12&amp;"_"&amp;BN$20,データシート1!$A$1:$BS$1,0),0)</f>
        <v>1.9990962982931613</v>
      </c>
      <c r="BO25" s="40">
        <f>VLOOKUP($AX25&amp;"_"&amp;$BC$14,データシート1!$A:$BS,MATCH($BC$12&amp;"_"&amp;BO$20,データシート1!$A$1:$BS$1,0),0)</f>
        <v>5.0649363933838121E-2</v>
      </c>
      <c r="BP25" s="40">
        <f>VLOOKUP($AX25&amp;"_"&amp;$BC$14,データシート1!$A:$BS,MATCH($BC$12&amp;"_"&amp;BP$20,データシート1!$A$1:$BS$1,0),0)</f>
        <v>0</v>
      </c>
      <c r="BQ25" s="40">
        <f>VLOOKUP($AX25&amp;"_"&amp;$BC$14,データシート1!$A:$BS,MATCH($BC$12&amp;"_"&amp;BQ$20,データシート1!$A$1:$BS$1,0),0)</f>
        <v>0.29544270562148128</v>
      </c>
      <c r="BR25" s="41">
        <f t="shared" si="3"/>
        <v>7.259750687414372</v>
      </c>
      <c r="BT25" s="134" t="str">
        <f t="shared" si="4"/>
        <v>下北山村</v>
      </c>
      <c r="BU25" s="38">
        <f t="shared" si="25"/>
        <v>7.259750687414372</v>
      </c>
      <c r="BV25" s="69">
        <f t="shared" si="16"/>
        <v>0.17030567178822523</v>
      </c>
      <c r="BW25" s="69">
        <f t="shared" si="5"/>
        <v>1.25165300656598E-2</v>
      </c>
      <c r="BX25" s="69">
        <f t="shared" si="5"/>
        <v>2.2724754397840566E-2</v>
      </c>
      <c r="BY25" s="69">
        <f t="shared" si="5"/>
        <v>0.13506438732472487</v>
      </c>
      <c r="BZ25" s="69">
        <f t="shared" si="5"/>
        <v>0.20606074477682515</v>
      </c>
      <c r="CA25" s="69">
        <f t="shared" si="5"/>
        <v>0.17645241609946385</v>
      </c>
      <c r="CB25" s="69">
        <f t="shared" si="5"/>
        <v>0.40648518226072761</v>
      </c>
      <c r="CC25" s="69">
        <f t="shared" si="5"/>
        <v>0.39950844626597165</v>
      </c>
      <c r="CD25" s="69">
        <f t="shared" si="5"/>
        <v>0.12414137315713487</v>
      </c>
      <c r="CE25" s="69">
        <f t="shared" si="5"/>
        <v>0.27536707310883674</v>
      </c>
      <c r="CF25" s="69">
        <f t="shared" si="5"/>
        <v>6.9767359947559525E-3</v>
      </c>
      <c r="CG25" s="69">
        <f t="shared" si="5"/>
        <v>0</v>
      </c>
      <c r="CH25" s="69">
        <f t="shared" si="5"/>
        <v>4.0695985074758259E-2</v>
      </c>
      <c r="CI25" s="135">
        <f t="shared" si="6"/>
        <v>1</v>
      </c>
      <c r="CK25" s="136" t="str">
        <f t="shared" si="7"/>
        <v>下北山村</v>
      </c>
      <c r="CL25" s="137">
        <f t="shared" si="17"/>
        <v>1.2363767178351346</v>
      </c>
      <c r="CM25" s="75">
        <f t="shared" si="18"/>
        <v>0</v>
      </c>
      <c r="CN25" s="76">
        <f t="shared" si="19"/>
        <v>9.0866887748216385E-2</v>
      </c>
      <c r="CO25" s="75">
        <f t="shared" si="20"/>
        <v>0</v>
      </c>
      <c r="CP25" s="76">
        <f t="shared" si="8"/>
        <v>0.16497605136104582</v>
      </c>
      <c r="CQ25" s="75">
        <f t="shared" si="21"/>
        <v>0</v>
      </c>
      <c r="CR25" s="76">
        <f t="shared" si="9"/>
        <v>0.98053377872587233</v>
      </c>
      <c r="CS25" s="75">
        <f t="shared" si="22"/>
        <v>0</v>
      </c>
      <c r="CT25" s="76">
        <f t="shared" si="10"/>
        <v>1.4959496335426739</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01404</v>
      </c>
      <c r="AY26" s="20" t="str">
        <f>IF(IFERROR(比較地域マスタ!$Z11,"")=0,"",IFERROR(比較地域マスタ!$Z11,""))</f>
        <v>神恵内村</v>
      </c>
      <c r="BB26" s="122" t="str">
        <f t="shared" si="0"/>
        <v>01404</v>
      </c>
      <c r="BC26" s="123" t="str">
        <f t="shared" si="0"/>
        <v>神恵内村</v>
      </c>
      <c r="BD26" s="40">
        <f t="shared" si="14"/>
        <v>5.3523669533488878</v>
      </c>
      <c r="BE26" s="40">
        <f t="shared" si="15"/>
        <v>0.48093892717071157</v>
      </c>
      <c r="BF26" s="40">
        <f>VLOOKUP($AX26&amp;"_"&amp;$BC$14,データシート1!$A:$BS,MATCH($BC$12&amp;"_"&amp;BF$20,データシート1!$A$1:$BS$1,0),0)</f>
        <v>0</v>
      </c>
      <c r="BG26" s="40">
        <f>VLOOKUP($AX26&amp;"_"&amp;$BC$14,データシート1!$A:$BS,MATCH($BC$12&amp;"_"&amp;BG$20,データシート1!$A$1:$BS$1,0),0)</f>
        <v>4.364862522582031E-2</v>
      </c>
      <c r="BH26" s="40">
        <f>VLOOKUP($AX26&amp;"_"&amp;$BC$14,データシート1!$A:$BS,MATCH($BC$12&amp;"_"&amp;BH$20,データシート1!$A$1:$BS$1,0),0)</f>
        <v>0.43729030194489127</v>
      </c>
      <c r="BI26" s="40">
        <f>VLOOKUP($AX26&amp;"_"&amp;$BC$14,データシート1!$A:$BS,MATCH($BC$12&amp;"_"&amp;BI$20,データシート1!$A$1:$BS$1,0),0)</f>
        <v>1.2852617336632126</v>
      </c>
      <c r="BJ26" s="40">
        <f>VLOOKUP($AX26&amp;"_"&amp;$BC$14,データシート1!$A:$BS,MATCH($BC$12&amp;"_"&amp;BJ$20,データシート1!$A$1:$BS$1,0),0)</f>
        <v>2.0582327651275056</v>
      </c>
      <c r="BK26" s="40">
        <f t="shared" si="1"/>
        <v>1.2820250918386251</v>
      </c>
      <c r="BL26" s="40">
        <f t="shared" si="2"/>
        <v>1.2339701074310838</v>
      </c>
      <c r="BM26" s="40">
        <f>VLOOKUP($AX26&amp;"_"&amp;$BC$14,データシート1!$A:$BS,MATCH($BC$12&amp;"_"&amp;BM$20,データシート1!$A$1:$BS$1,0),0)</f>
        <v>0.65773392388760055</v>
      </c>
      <c r="BN26" s="40">
        <f>VLOOKUP($AX26&amp;"_"&amp;$BC$14,データシート1!$A:$BS,MATCH($BC$12&amp;"_"&amp;BN$20,データシート1!$A$1:$BS$1,0),0)</f>
        <v>0.57623618354348338</v>
      </c>
      <c r="BO26" s="40">
        <f>VLOOKUP($AX26&amp;"_"&amp;$BC$14,データシート1!$A:$BS,MATCH($BC$12&amp;"_"&amp;BO$20,データシート1!$A$1:$BS$1,0),0)</f>
        <v>4.8054984407541412E-2</v>
      </c>
      <c r="BP26" s="40">
        <f>VLOOKUP($AX26&amp;"_"&amp;$BC$14,データシート1!$A:$BS,MATCH($BC$12&amp;"_"&amp;BP$20,データシート1!$A$1:$BS$1,0),0)</f>
        <v>0</v>
      </c>
      <c r="BQ26" s="40">
        <f>VLOOKUP($AX26&amp;"_"&amp;$BC$14,データシート1!$A:$BS,MATCH($BC$12&amp;"_"&amp;BQ$20,データシート1!$A$1:$BS$1,0),0)</f>
        <v>0.24590843554883299</v>
      </c>
      <c r="BR26" s="41">
        <f t="shared" si="3"/>
        <v>5.3523669533488878</v>
      </c>
      <c r="BT26" s="134" t="str">
        <f t="shared" si="4"/>
        <v>神恵内村</v>
      </c>
      <c r="BU26" s="38">
        <f t="shared" si="25"/>
        <v>5.3523669533488878</v>
      </c>
      <c r="BV26" s="69">
        <f t="shared" si="16"/>
        <v>8.9855372653363394E-2</v>
      </c>
      <c r="BW26" s="69">
        <f t="shared" si="5"/>
        <v>0</v>
      </c>
      <c r="BX26" s="69">
        <f t="shared" si="5"/>
        <v>8.155013586747837E-3</v>
      </c>
      <c r="BY26" s="69">
        <f t="shared" si="5"/>
        <v>8.1700359066615547E-2</v>
      </c>
      <c r="BZ26" s="69">
        <f t="shared" si="5"/>
        <v>0.24012959964545136</v>
      </c>
      <c r="CA26" s="69">
        <f t="shared" si="5"/>
        <v>0.38454627327816215</v>
      </c>
      <c r="CB26" s="69">
        <f t="shared" si="5"/>
        <v>0.2395248874026627</v>
      </c>
      <c r="CC26" s="69">
        <f t="shared" si="5"/>
        <v>0.23054661950242575</v>
      </c>
      <c r="CD26" s="69">
        <f t="shared" si="5"/>
        <v>0.12288655273832959</v>
      </c>
      <c r="CE26" s="69">
        <f t="shared" si="5"/>
        <v>0.10766006676409619</v>
      </c>
      <c r="CF26" s="69">
        <f t="shared" si="5"/>
        <v>8.9782679002369595E-3</v>
      </c>
      <c r="CG26" s="69">
        <f t="shared" si="5"/>
        <v>0</v>
      </c>
      <c r="CH26" s="69">
        <f t="shared" si="5"/>
        <v>4.5943867020360428E-2</v>
      </c>
      <c r="CI26" s="135">
        <f t="shared" si="6"/>
        <v>1</v>
      </c>
      <c r="CK26" s="136" t="str">
        <f t="shared" si="7"/>
        <v>神恵内村</v>
      </c>
      <c r="CL26" s="137">
        <f t="shared" si="17"/>
        <v>0.48093892717071157</v>
      </c>
      <c r="CM26" s="75">
        <f t="shared" si="18"/>
        <v>0</v>
      </c>
      <c r="CN26" s="76">
        <f t="shared" si="19"/>
        <v>0</v>
      </c>
      <c r="CO26" s="75">
        <f t="shared" si="20"/>
        <v>0</v>
      </c>
      <c r="CP26" s="76">
        <f t="shared" si="8"/>
        <v>4.364862522582031E-2</v>
      </c>
      <c r="CQ26" s="75">
        <f t="shared" si="21"/>
        <v>0</v>
      </c>
      <c r="CR26" s="76">
        <f t="shared" si="9"/>
        <v>0.43729030194489127</v>
      </c>
      <c r="CS26" s="75">
        <f t="shared" si="22"/>
        <v>0</v>
      </c>
      <c r="CT26" s="76">
        <f t="shared" si="10"/>
        <v>1.2852617336632126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47353</v>
      </c>
      <c r="AY27" s="20" t="str">
        <f>IF(IFERROR(比較地域マスタ!$Z12,"")=0,"",IFERROR(比較地域マスタ!$Z12,""))</f>
        <v>渡嘉敷村</v>
      </c>
      <c r="BB27" s="122" t="str">
        <f t="shared" si="0"/>
        <v>47353</v>
      </c>
      <c r="BC27" s="123" t="str">
        <f t="shared" si="0"/>
        <v>渡嘉敷村</v>
      </c>
      <c r="BD27" s="40">
        <f t="shared" si="14"/>
        <v>6.7833236924902556</v>
      </c>
      <c r="BE27" s="40">
        <f t="shared" si="15"/>
        <v>2.1535440554867148E-2</v>
      </c>
      <c r="BF27" s="40">
        <f>VLOOKUP($AX27&amp;"_"&amp;$BC$14,データシート1!$A:$BS,MATCH($BC$12&amp;"_"&amp;BF$20,データシート1!$A$1:$BS$1,0),0)</f>
        <v>0</v>
      </c>
      <c r="BG27" s="40">
        <f>VLOOKUP($AX27&amp;"_"&amp;$BC$14,データシート1!$A:$BS,MATCH($BC$12&amp;"_"&amp;BG$20,データシート1!$A$1:$BS$1,0),0)</f>
        <v>2.1535440554867148E-2</v>
      </c>
      <c r="BH27" s="40">
        <f>VLOOKUP($AX27&amp;"_"&amp;$BC$14,データシート1!$A:$BS,MATCH($BC$12&amp;"_"&amp;BH$20,データシート1!$A$1:$BS$1,0),0)</f>
        <v>0</v>
      </c>
      <c r="BI27" s="40">
        <f>VLOOKUP($AX27&amp;"_"&amp;$BC$14,データシート1!$A:$BS,MATCH($BC$12&amp;"_"&amp;BI$20,データシート1!$A$1:$BS$1,0),0)</f>
        <v>1.9142293024004335</v>
      </c>
      <c r="BJ27" s="40">
        <f>VLOOKUP($AX27&amp;"_"&amp;$BC$14,データシート1!$A:$BS,MATCH($BC$12&amp;"_"&amp;BJ$20,データシート1!$A$1:$BS$1,0),0)</f>
        <v>1.3317412182464257</v>
      </c>
      <c r="BK27" s="40">
        <f t="shared" si="1"/>
        <v>3.4274896947385289</v>
      </c>
      <c r="BL27" s="40">
        <f t="shared" si="2"/>
        <v>1.8622509911022247</v>
      </c>
      <c r="BM27" s="40">
        <f>VLOOKUP($AX27&amp;"_"&amp;$BC$14,データシート1!$A:$BS,MATCH($BC$12&amp;"_"&amp;BM$20,データシート1!$A$1:$BS$1,0),0)</f>
        <v>0.57236845717027374</v>
      </c>
      <c r="BN27" s="40">
        <f>VLOOKUP($AX27&amp;"_"&amp;$BC$14,データシート1!$A:$BS,MATCH($BC$12&amp;"_"&amp;BN$20,データシート1!$A$1:$BS$1,0),0)</f>
        <v>1.2898825339319511</v>
      </c>
      <c r="BO27" s="40">
        <f>VLOOKUP($AX27&amp;"_"&amp;$BC$14,データシート1!$A:$BS,MATCH($BC$12&amp;"_"&amp;BO$20,データシート1!$A$1:$BS$1,0),0)</f>
        <v>4.2689335841791388E-2</v>
      </c>
      <c r="BP27" s="40">
        <f>VLOOKUP($AX27&amp;"_"&amp;$BC$14,データシート1!$A:$BS,MATCH($BC$12&amp;"_"&amp;BP$20,データシート1!$A$1:$BS$1,0),0)</f>
        <v>1.5225493677945128</v>
      </c>
      <c r="BQ27" s="40">
        <f>VLOOKUP($AX27&amp;"_"&amp;$BC$14,データシート1!$A:$BS,MATCH($BC$12&amp;"_"&amp;BQ$20,データシート1!$A$1:$BS$1,0),0)</f>
        <v>8.8328036549999989E-2</v>
      </c>
      <c r="BR27" s="41">
        <f t="shared" si="3"/>
        <v>6.7833236924902556</v>
      </c>
      <c r="BT27" s="134" t="str">
        <f t="shared" si="4"/>
        <v>渡嘉敷村</v>
      </c>
      <c r="BU27" s="38">
        <f t="shared" si="25"/>
        <v>6.7833236924902556</v>
      </c>
      <c r="BV27" s="69">
        <f t="shared" si="16"/>
        <v>3.1747623335016142E-3</v>
      </c>
      <c r="BW27" s="69">
        <f t="shared" si="5"/>
        <v>0</v>
      </c>
      <c r="BX27" s="69">
        <f t="shared" si="5"/>
        <v>3.1747623335016142E-3</v>
      </c>
      <c r="BY27" s="69">
        <f t="shared" si="5"/>
        <v>0</v>
      </c>
      <c r="BZ27" s="69">
        <f t="shared" si="5"/>
        <v>0.2821963670286966</v>
      </c>
      <c r="CA27" s="69">
        <f t="shared" si="5"/>
        <v>0.19632576574825436</v>
      </c>
      <c r="CB27" s="69">
        <f t="shared" si="5"/>
        <v>0.50528175421336086</v>
      </c>
      <c r="CC27" s="69">
        <f t="shared" si="5"/>
        <v>0.27453370582387254</v>
      </c>
      <c r="CD27" s="69">
        <f t="shared" si="5"/>
        <v>8.4378762258380313E-2</v>
      </c>
      <c r="CE27" s="69">
        <f t="shared" si="5"/>
        <v>0.19015494356549226</v>
      </c>
      <c r="CF27" s="69">
        <f t="shared" si="5"/>
        <v>6.2932771274135553E-3</v>
      </c>
      <c r="CG27" s="69">
        <f t="shared" si="5"/>
        <v>0.22445477126207478</v>
      </c>
      <c r="CH27" s="69">
        <f t="shared" si="5"/>
        <v>1.3021350676186514E-2</v>
      </c>
      <c r="CI27" s="135">
        <f t="shared" si="6"/>
        <v>1</v>
      </c>
      <c r="CK27" s="136" t="str">
        <f t="shared" si="7"/>
        <v>渡嘉敷村</v>
      </c>
      <c r="CL27" s="137">
        <f t="shared" si="17"/>
        <v>2.1535440554867148E-2</v>
      </c>
      <c r="CM27" s="75">
        <f t="shared" si="18"/>
        <v>0</v>
      </c>
      <c r="CN27" s="76">
        <f t="shared" si="19"/>
        <v>0</v>
      </c>
      <c r="CO27" s="75">
        <f t="shared" si="20"/>
        <v>0</v>
      </c>
      <c r="CP27" s="76">
        <f t="shared" si="8"/>
        <v>2.1535440554867148E-2</v>
      </c>
      <c r="CQ27" s="75">
        <f t="shared" si="21"/>
        <v>0</v>
      </c>
      <c r="CR27" s="76">
        <f t="shared" si="9"/>
        <v>0</v>
      </c>
      <c r="CS27" s="75">
        <f t="shared" si="22"/>
        <v>0</v>
      </c>
      <c r="CT27" s="76">
        <f t="shared" si="10"/>
        <v>1.9142293024004335</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20429</v>
      </c>
      <c r="AY28" s="20" t="str">
        <f>IF(IFERROR(比較地域マスタ!$Z13,"")=0,"",IFERROR(比較地域マスタ!$Z13,""))</f>
        <v>王滝村</v>
      </c>
      <c r="BB28" s="122" t="str">
        <f t="shared" si="0"/>
        <v>20429</v>
      </c>
      <c r="BC28" s="123" t="str">
        <f t="shared" si="0"/>
        <v>王滝村</v>
      </c>
      <c r="BD28" s="40">
        <f t="shared" si="14"/>
        <v>6.0149119078584601</v>
      </c>
      <c r="BE28" s="40">
        <f t="shared" si="15"/>
        <v>1.7652743472595009</v>
      </c>
      <c r="BF28" s="40">
        <f>VLOOKUP($AX28&amp;"_"&amp;$BC$14,データシート1!$A:$BS,MATCH($BC$12&amp;"_"&amp;BF$20,データシート1!$A$1:$BS$1,0),0)</f>
        <v>0</v>
      </c>
      <c r="BG28" s="40">
        <f>VLOOKUP($AX28&amp;"_"&amp;$BC$14,データシート1!$A:$BS,MATCH($BC$12&amp;"_"&amp;BG$20,データシート1!$A$1:$BS$1,0),0)</f>
        <v>3.0540074213602809E-2</v>
      </c>
      <c r="BH28" s="40">
        <f>VLOOKUP($AX28&amp;"_"&amp;$BC$14,データシート1!$A:$BS,MATCH($BC$12&amp;"_"&amp;BH$20,データシート1!$A$1:$BS$1,0),0)</f>
        <v>1.7347342730458981</v>
      </c>
      <c r="BI28" s="40">
        <f>VLOOKUP($AX28&amp;"_"&amp;$BC$14,データシート1!$A:$BS,MATCH($BC$12&amp;"_"&amp;BI$20,データシート1!$A$1:$BS$1,0),0)</f>
        <v>0.87909456901284466</v>
      </c>
      <c r="BJ28" s="40">
        <f>VLOOKUP($AX28&amp;"_"&amp;$BC$14,データシート1!$A:$BS,MATCH($BC$12&amp;"_"&amp;BJ$20,データシート1!$A$1:$BS$1,0),0)</f>
        <v>1.3490436524546598</v>
      </c>
      <c r="BK28" s="40">
        <f t="shared" si="1"/>
        <v>1.8685205480541667</v>
      </c>
      <c r="BL28" s="40">
        <f t="shared" si="2"/>
        <v>1.8253595068439576</v>
      </c>
      <c r="BM28" s="40">
        <f>VLOOKUP($AX28&amp;"_"&amp;$BC$14,データシート1!$A:$BS,MATCH($BC$12&amp;"_"&amp;BM$20,データシート1!$A$1:$BS$1,0),0)</f>
        <v>0.70391524194779387</v>
      </c>
      <c r="BN28" s="40">
        <f>VLOOKUP($AX28&amp;"_"&amp;$BC$14,データシート1!$A:$BS,MATCH($BC$12&amp;"_"&amp;BN$20,データシート1!$A$1:$BS$1,0),0)</f>
        <v>1.1214442648961638</v>
      </c>
      <c r="BO28" s="40">
        <f>VLOOKUP($AX28&amp;"_"&amp;$BC$14,データシート1!$A:$BS,MATCH($BC$12&amp;"_"&amp;BO$20,データシート1!$A$1:$BS$1,0),0)</f>
        <v>4.3161041210208972E-2</v>
      </c>
      <c r="BP28" s="40">
        <f>VLOOKUP($AX28&amp;"_"&amp;$BC$14,データシート1!$A:$BS,MATCH($BC$12&amp;"_"&amp;BP$20,データシート1!$A$1:$BS$1,0),0)</f>
        <v>0</v>
      </c>
      <c r="BQ28" s="40">
        <f>VLOOKUP($AX28&amp;"_"&amp;$BC$14,データシート1!$A:$BS,MATCH($BC$12&amp;"_"&amp;BQ$20,データシート1!$A$1:$BS$1,0),0)</f>
        <v>0.1529787910772879</v>
      </c>
      <c r="BR28" s="41">
        <f t="shared" si="3"/>
        <v>6.0149119078584601</v>
      </c>
      <c r="BT28" s="134" t="str">
        <f t="shared" si="4"/>
        <v>王滝村</v>
      </c>
      <c r="BU28" s="38">
        <f t="shared" si="25"/>
        <v>6.0149119078584601</v>
      </c>
      <c r="BV28" s="69">
        <f t="shared" si="16"/>
        <v>0.29348299265250694</v>
      </c>
      <c r="BW28" s="69">
        <f t="shared" si="5"/>
        <v>0</v>
      </c>
      <c r="BX28" s="69">
        <f t="shared" si="5"/>
        <v>5.0773934317645307E-3</v>
      </c>
      <c r="BY28" s="69">
        <f t="shared" si="5"/>
        <v>0.28840559922074238</v>
      </c>
      <c r="BZ28" s="69">
        <f t="shared" si="5"/>
        <v>0.14615252600197035</v>
      </c>
      <c r="CA28" s="69">
        <f t="shared" si="5"/>
        <v>0.2242831936893605</v>
      </c>
      <c r="CB28" s="69">
        <f t="shared" si="5"/>
        <v>0.31064803220358911</v>
      </c>
      <c r="CC28" s="69">
        <f t="shared" si="5"/>
        <v>0.30347235916441806</v>
      </c>
      <c r="CD28" s="69">
        <f t="shared" si="5"/>
        <v>0.11702835431856137</v>
      </c>
      <c r="CE28" s="69">
        <f t="shared" si="5"/>
        <v>0.18644400484585669</v>
      </c>
      <c r="CF28" s="69">
        <f t="shared" si="5"/>
        <v>7.1756730391710696E-3</v>
      </c>
      <c r="CG28" s="69">
        <f t="shared" si="5"/>
        <v>0</v>
      </c>
      <c r="CH28" s="69">
        <f t="shared" si="5"/>
        <v>2.5433255452573075E-2</v>
      </c>
      <c r="CI28" s="135">
        <f t="shared" si="6"/>
        <v>1</v>
      </c>
      <c r="CK28" s="136" t="str">
        <f t="shared" si="7"/>
        <v>王滝村</v>
      </c>
      <c r="CL28" s="137">
        <f t="shared" si="17"/>
        <v>1.7652743472595009</v>
      </c>
      <c r="CM28" s="75">
        <f t="shared" si="18"/>
        <v>0</v>
      </c>
      <c r="CN28" s="76">
        <f t="shared" si="19"/>
        <v>0</v>
      </c>
      <c r="CO28" s="75">
        <f t="shared" si="20"/>
        <v>0</v>
      </c>
      <c r="CP28" s="76">
        <f t="shared" si="8"/>
        <v>3.0540074213602809E-2</v>
      </c>
      <c r="CQ28" s="75">
        <f t="shared" si="21"/>
        <v>0</v>
      </c>
      <c r="CR28" s="76">
        <f t="shared" si="9"/>
        <v>1.7347342730458981</v>
      </c>
      <c r="CS28" s="75">
        <f t="shared" si="22"/>
        <v>0</v>
      </c>
      <c r="CT28" s="76">
        <f t="shared" si="10"/>
        <v>0.87909456901284466</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20307</v>
      </c>
      <c r="AY29" s="20" t="str">
        <f>IF(IFERROR(比較地域マスタ!$Z14,"")=0,"",IFERROR(比較地域マスタ!$Z14,""))</f>
        <v>北相木村</v>
      </c>
      <c r="BB29" s="122" t="str">
        <f t="shared" si="0"/>
        <v>20307</v>
      </c>
      <c r="BC29" s="123" t="str">
        <f t="shared" si="0"/>
        <v>北相木村</v>
      </c>
      <c r="BD29" s="40">
        <f t="shared" si="14"/>
        <v>4.493009258395289</v>
      </c>
      <c r="BE29" s="40">
        <f t="shared" si="15"/>
        <v>0.51460954367216505</v>
      </c>
      <c r="BF29" s="40">
        <f>VLOOKUP($AX29&amp;"_"&amp;$BC$14,データシート1!$A:$BS,MATCH($BC$12&amp;"_"&amp;BF$20,データシート1!$A$1:$BS$1,0),0)</f>
        <v>0</v>
      </c>
      <c r="BG29" s="40">
        <f>VLOOKUP($AX29&amp;"_"&amp;$BC$14,データシート1!$A:$BS,MATCH($BC$12&amp;"_"&amp;BG$20,データシート1!$A$1:$BS$1,0),0)</f>
        <v>6.9805883916806435E-2</v>
      </c>
      <c r="BH29" s="40">
        <f>VLOOKUP($AX29&amp;"_"&amp;$BC$14,データシート1!$A:$BS,MATCH($BC$12&amp;"_"&amp;BH$20,データシート1!$A$1:$BS$1,0),0)</f>
        <v>0.44480365975535857</v>
      </c>
      <c r="BI29" s="40">
        <f>VLOOKUP($AX29&amp;"_"&amp;$BC$14,データシート1!$A:$BS,MATCH($BC$12&amp;"_"&amp;BI$20,データシート1!$A$1:$BS$1,0),0)</f>
        <v>0.32088623051419418</v>
      </c>
      <c r="BJ29" s="40">
        <f>VLOOKUP($AX29&amp;"_"&amp;$BC$14,データシート1!$A:$BS,MATCH($BC$12&amp;"_"&amp;BJ$20,データシート1!$A$1:$BS$1,0),0)</f>
        <v>1.1773471875967942</v>
      </c>
      <c r="BK29" s="40">
        <f t="shared" si="1"/>
        <v>2.4801662966121354</v>
      </c>
      <c r="BL29" s="40">
        <f t="shared" si="2"/>
        <v>2.4377717766256048</v>
      </c>
      <c r="BM29" s="40">
        <f>VLOOKUP($AX29&amp;"_"&amp;$BC$14,データシート1!$A:$BS,MATCH($BC$12&amp;"_"&amp;BM$20,データシート1!$A$1:$BS$1,0),0)</f>
        <v>0.63814184955903375</v>
      </c>
      <c r="BN29" s="40">
        <f>VLOOKUP($AX29&amp;"_"&amp;$BC$14,データシート1!$A:$BS,MATCH($BC$12&amp;"_"&amp;BN$20,データシート1!$A$1:$BS$1,0),0)</f>
        <v>1.7996299270665712</v>
      </c>
      <c r="BO29" s="40">
        <f>VLOOKUP($AX29&amp;"_"&amp;$BC$14,データシート1!$A:$BS,MATCH($BC$12&amp;"_"&amp;BO$20,データシート1!$A$1:$BS$1,0),0)</f>
        <v>4.2394519986530398E-2</v>
      </c>
      <c r="BP29" s="40">
        <f>VLOOKUP($AX29&amp;"_"&amp;$BC$14,データシート1!$A:$BS,MATCH($BC$12&amp;"_"&amp;BP$20,データシート1!$A$1:$BS$1,0),0)</f>
        <v>0</v>
      </c>
      <c r="BQ29" s="40">
        <f>VLOOKUP($AX29&amp;"_"&amp;$BC$14,データシート1!$A:$BS,MATCH($BC$12&amp;"_"&amp;BQ$20,データシート1!$A$1:$BS$1,0),0)</f>
        <v>0</v>
      </c>
      <c r="BR29" s="41">
        <f t="shared" si="3"/>
        <v>4.493009258395289</v>
      </c>
      <c r="BT29" s="134" t="str">
        <f t="shared" si="4"/>
        <v>北相木村</v>
      </c>
      <c r="BU29" s="38">
        <f t="shared" si="25"/>
        <v>4.493009258395289</v>
      </c>
      <c r="BV29" s="69">
        <f t="shared" si="16"/>
        <v>0.11453560722373442</v>
      </c>
      <c r="BW29" s="69">
        <f t="shared" si="5"/>
        <v>0</v>
      </c>
      <c r="BX29" s="69">
        <f t="shared" si="5"/>
        <v>1.5536554656853326E-2</v>
      </c>
      <c r="BY29" s="69">
        <f t="shared" si="5"/>
        <v>9.8999052566881074E-2</v>
      </c>
      <c r="BZ29" s="69">
        <f t="shared" si="5"/>
        <v>7.1419000509427177E-2</v>
      </c>
      <c r="CA29" s="69">
        <f t="shared" si="5"/>
        <v>0.2620397866745755</v>
      </c>
      <c r="CB29" s="69">
        <f t="shared" si="5"/>
        <v>0.55200560559226286</v>
      </c>
      <c r="CC29" s="69">
        <f t="shared" si="5"/>
        <v>0.54256994286637028</v>
      </c>
      <c r="CD29" s="69">
        <f t="shared" si="5"/>
        <v>0.14202994315372294</v>
      </c>
      <c r="CE29" s="69">
        <f t="shared" si="5"/>
        <v>0.40053999971264742</v>
      </c>
      <c r="CF29" s="69">
        <f t="shared" si="5"/>
        <v>9.4356627258925154E-3</v>
      </c>
      <c r="CG29" s="69">
        <f t="shared" si="5"/>
        <v>0</v>
      </c>
      <c r="CH29" s="69">
        <f t="shared" si="5"/>
        <v>0</v>
      </c>
      <c r="CI29" s="135">
        <f t="shared" si="6"/>
        <v>1</v>
      </c>
      <c r="CK29" s="136" t="str">
        <f t="shared" si="7"/>
        <v>北相木村</v>
      </c>
      <c r="CL29" s="137">
        <f t="shared" si="17"/>
        <v>0.51460954367216505</v>
      </c>
      <c r="CM29" s="75">
        <f t="shared" si="18"/>
        <v>0</v>
      </c>
      <c r="CN29" s="76">
        <f t="shared" si="19"/>
        <v>0</v>
      </c>
      <c r="CO29" s="75">
        <f t="shared" si="20"/>
        <v>0</v>
      </c>
      <c r="CP29" s="76">
        <f t="shared" si="8"/>
        <v>6.9805883916806435E-2</v>
      </c>
      <c r="CQ29" s="75">
        <f t="shared" si="21"/>
        <v>0</v>
      </c>
      <c r="CR29" s="76">
        <f t="shared" si="9"/>
        <v>0.44480365975535857</v>
      </c>
      <c r="CS29" s="75">
        <f t="shared" si="22"/>
        <v>0</v>
      </c>
      <c r="CT29" s="76">
        <f t="shared" si="10"/>
        <v>0.32088623051419418</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01470</v>
      </c>
      <c r="AY30" s="20" t="str">
        <f>IF(IFERROR(比較地域マスタ!$Z15,"")=0,"",IFERROR(比較地域マスタ!$Z15,""))</f>
        <v>音威子府村</v>
      </c>
      <c r="BB30" s="122" t="str">
        <f t="shared" si="0"/>
        <v>01470</v>
      </c>
      <c r="BC30" s="123" t="str">
        <f t="shared" si="0"/>
        <v>音威子府村</v>
      </c>
      <c r="BD30" s="40">
        <f t="shared" si="14"/>
        <v>5.3052049503998067</v>
      </c>
      <c r="BE30" s="40">
        <f t="shared" si="15"/>
        <v>0.39919347685361761</v>
      </c>
      <c r="BF30" s="40">
        <f>VLOOKUP($AX30&amp;"_"&amp;$BC$14,データシート1!$A:$BS,MATCH($BC$12&amp;"_"&amp;BF$20,データシート1!$A$1:$BS$1,0),0)</f>
        <v>0</v>
      </c>
      <c r="BG30" s="40">
        <f>VLOOKUP($AX30&amp;"_"&amp;$BC$14,データシート1!$A:$BS,MATCH($BC$12&amp;"_"&amp;BG$20,データシート1!$A$1:$BS$1,0),0)</f>
        <v>0.10766660889035676</v>
      </c>
      <c r="BH30" s="40">
        <f>VLOOKUP($AX30&amp;"_"&amp;$BC$14,データシート1!$A:$BS,MATCH($BC$12&amp;"_"&amp;BH$20,データシート1!$A$1:$BS$1,0),0)</f>
        <v>0.29152686796326088</v>
      </c>
      <c r="BI30" s="40">
        <f>VLOOKUP($AX30&amp;"_"&amp;$BC$14,データシート1!$A:$BS,MATCH($BC$12&amp;"_"&amp;BI$20,データシート1!$A$1:$BS$1,0),0)</f>
        <v>1.1469175887202971</v>
      </c>
      <c r="BJ30" s="40">
        <f>VLOOKUP($AX30&amp;"_"&amp;$BC$14,データシート1!$A:$BS,MATCH($BC$12&amp;"_"&amp;BJ$20,データシート1!$A$1:$BS$1,0),0)</f>
        <v>2.0404510565734881</v>
      </c>
      <c r="BK30" s="40">
        <f t="shared" si="1"/>
        <v>1.6808872638993078</v>
      </c>
      <c r="BL30" s="40">
        <f t="shared" si="2"/>
        <v>1.6396720073338213</v>
      </c>
      <c r="BM30" s="40">
        <f>VLOOKUP($AX30&amp;"_"&amp;$BC$14,データシート1!$A:$BS,MATCH($BC$12&amp;"_"&amp;BM$20,データシート1!$A$1:$BS$1,0),0)</f>
        <v>0.64234015120086951</v>
      </c>
      <c r="BN30" s="40">
        <f>VLOOKUP($AX30&amp;"_"&amp;$BC$14,データシート1!$A:$BS,MATCH($BC$12&amp;"_"&amp;BN$20,データシート1!$A$1:$BS$1,0),0)</f>
        <v>0.99733185613295183</v>
      </c>
      <c r="BO30" s="40">
        <f>VLOOKUP($AX30&amp;"_"&amp;$BC$14,データシート1!$A:$BS,MATCH($BC$12&amp;"_"&amp;BO$20,データシート1!$A$1:$BS$1,0),0)</f>
        <v>4.1215256565486434E-2</v>
      </c>
      <c r="BP30" s="40">
        <f>VLOOKUP($AX30&amp;"_"&amp;$BC$14,データシート1!$A:$BS,MATCH($BC$12&amp;"_"&amp;BP$20,データシート1!$A$1:$BS$1,0),0)</f>
        <v>0</v>
      </c>
      <c r="BQ30" s="40">
        <f>VLOOKUP($AX30&amp;"_"&amp;$BC$14,データシート1!$A:$BS,MATCH($BC$12&amp;"_"&amp;BQ$20,データシート1!$A$1:$BS$1,0),0)</f>
        <v>3.7755564353095752E-2</v>
      </c>
      <c r="BR30" s="41">
        <f t="shared" si="3"/>
        <v>5.3052049503998067</v>
      </c>
      <c r="BT30" s="134" t="str">
        <f t="shared" si="4"/>
        <v>音威子府村</v>
      </c>
      <c r="BU30" s="38">
        <f t="shared" si="25"/>
        <v>5.3052049503998067</v>
      </c>
      <c r="BV30" s="69">
        <f t="shared" si="16"/>
        <v>7.524562775346387E-2</v>
      </c>
      <c r="BW30" s="69">
        <f t="shared" si="5"/>
        <v>0</v>
      </c>
      <c r="BX30" s="69">
        <f t="shared" si="5"/>
        <v>2.0294523943366762E-2</v>
      </c>
      <c r="BY30" s="69">
        <f t="shared" si="5"/>
        <v>5.4951103810097116E-2</v>
      </c>
      <c r="BZ30" s="69">
        <f t="shared" si="5"/>
        <v>0.21618723488408567</v>
      </c>
      <c r="CA30" s="69">
        <f t="shared" si="5"/>
        <v>0.38461304994818668</v>
      </c>
      <c r="CB30" s="69">
        <f t="shared" si="5"/>
        <v>0.31683738509906845</v>
      </c>
      <c r="CC30" s="69">
        <f t="shared" si="5"/>
        <v>0.30906855110475112</v>
      </c>
      <c r="CD30" s="69">
        <f t="shared" si="5"/>
        <v>0.12107734898205243</v>
      </c>
      <c r="CE30" s="69">
        <f t="shared" si="5"/>
        <v>0.18799120212269871</v>
      </c>
      <c r="CF30" s="69">
        <f t="shared" si="5"/>
        <v>7.7688339943172979E-3</v>
      </c>
      <c r="CG30" s="69">
        <f t="shared" si="5"/>
        <v>0</v>
      </c>
      <c r="CH30" s="69">
        <f t="shared" si="5"/>
        <v>7.1167023151952778E-3</v>
      </c>
      <c r="CI30" s="135">
        <f t="shared" si="6"/>
        <v>1</v>
      </c>
      <c r="CK30" s="136" t="str">
        <f t="shared" si="7"/>
        <v>音威子府村</v>
      </c>
      <c r="CL30" s="137">
        <f t="shared" si="17"/>
        <v>0.39919347685361761</v>
      </c>
      <c r="CM30" s="75">
        <f t="shared" si="18"/>
        <v>0</v>
      </c>
      <c r="CN30" s="76">
        <f t="shared" si="19"/>
        <v>0</v>
      </c>
      <c r="CO30" s="75">
        <f t="shared" si="20"/>
        <v>0</v>
      </c>
      <c r="CP30" s="76">
        <f t="shared" si="8"/>
        <v>0.10766660889035676</v>
      </c>
      <c r="CQ30" s="75">
        <f t="shared" si="21"/>
        <v>0</v>
      </c>
      <c r="CR30" s="76">
        <f t="shared" si="9"/>
        <v>0.29152686796326088</v>
      </c>
      <c r="CS30" s="75">
        <f t="shared" si="22"/>
        <v>0</v>
      </c>
      <c r="CT30" s="76">
        <f t="shared" si="10"/>
        <v>1.1469175887202971</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47355</v>
      </c>
      <c r="AY31" s="20" t="str">
        <f>IF(IFERROR(比較地域マスタ!$Z16,"")=0,"",IFERROR(比較地域マスタ!$Z16,""))</f>
        <v>粟国村</v>
      </c>
      <c r="BB31" s="122" t="str">
        <f t="shared" si="0"/>
        <v>47355</v>
      </c>
      <c r="BC31" s="123" t="str">
        <f t="shared" si="0"/>
        <v>粟国村</v>
      </c>
      <c r="BD31" s="40">
        <f t="shared" si="14"/>
        <v>6.4174243189991245</v>
      </c>
      <c r="BE31" s="40">
        <f t="shared" si="15"/>
        <v>0.4414848633897912</v>
      </c>
      <c r="BF31" s="40">
        <f>VLOOKUP($AX31&amp;"_"&amp;$BC$14,データシート1!$A:$BS,MATCH($BC$12&amp;"_"&amp;BF$20,データシート1!$A$1:$BS$1,0),0)</f>
        <v>0.26836271854761679</v>
      </c>
      <c r="BG31" s="40">
        <f>VLOOKUP($AX31&amp;"_"&amp;$BC$14,データシート1!$A:$BS,MATCH($BC$12&amp;"_"&amp;BG$20,データシート1!$A$1:$BS$1,0),0)</f>
        <v>1.435696036991143E-2</v>
      </c>
      <c r="BH31" s="40">
        <f>VLOOKUP($AX31&amp;"_"&amp;$BC$14,データシート1!$A:$BS,MATCH($BC$12&amp;"_"&amp;BH$20,データシート1!$A$1:$BS$1,0),0)</f>
        <v>0.15876518447226301</v>
      </c>
      <c r="BI31" s="40">
        <f>VLOOKUP($AX31&amp;"_"&amp;$BC$14,データシート1!$A:$BS,MATCH($BC$12&amp;"_"&amp;BI$20,データシート1!$A$1:$BS$1,0),0)</f>
        <v>1.4331128467169021</v>
      </c>
      <c r="BJ31" s="40">
        <f>VLOOKUP($AX31&amp;"_"&amp;$BC$14,データシート1!$A:$BS,MATCH($BC$12&amp;"_"&amp;BJ$20,データシート1!$A$1:$BS$1,0),0)</f>
        <v>1.3191776218478746</v>
      </c>
      <c r="BK31" s="40">
        <f t="shared" si="1"/>
        <v>3.223648987044557</v>
      </c>
      <c r="BL31" s="40">
        <f t="shared" si="2"/>
        <v>1.7517082593977213</v>
      </c>
      <c r="BM31" s="40">
        <f>VLOOKUP($AX31&amp;"_"&amp;$BC$14,データシート1!$A:$BS,MATCH($BC$12&amp;"_"&amp;BM$20,データシート1!$A$1:$BS$1,0),0)</f>
        <v>0.40863469313867956</v>
      </c>
      <c r="BN31" s="40">
        <f>VLOOKUP($AX31&amp;"_"&amp;$BC$14,データシート1!$A:$BS,MATCH($BC$12&amp;"_"&amp;BN$20,データシート1!$A$1:$BS$1,0),0)</f>
        <v>1.3430735662590418</v>
      </c>
      <c r="BO31" s="40">
        <f>VLOOKUP($AX31&amp;"_"&amp;$BC$14,データシート1!$A:$BS,MATCH($BC$12&amp;"_"&amp;BO$20,データシート1!$A$1:$BS$1,0),0)</f>
        <v>4.0625624854964459E-2</v>
      </c>
      <c r="BP31" s="40">
        <f>VLOOKUP($AX31&amp;"_"&amp;$BC$14,データシート1!$A:$BS,MATCH($BC$12&amp;"_"&amp;BP$20,データシート1!$A$1:$BS$1,0),0)</f>
        <v>1.4313151027918714</v>
      </c>
      <c r="BQ31" s="40">
        <f>VLOOKUP($AX31&amp;"_"&amp;$BC$14,データシート1!$A:$BS,MATCH($BC$12&amp;"_"&amp;BQ$20,データシート1!$A$1:$BS$1,0),0)</f>
        <v>0</v>
      </c>
      <c r="BR31" s="41">
        <f t="shared" si="3"/>
        <v>6.4174243189991245</v>
      </c>
      <c r="BT31" s="134" t="str">
        <f t="shared" si="4"/>
        <v>粟国村</v>
      </c>
      <c r="BU31" s="38">
        <f t="shared" si="25"/>
        <v>6.4174243189991245</v>
      </c>
      <c r="BV31" s="69">
        <f t="shared" si="16"/>
        <v>6.8794712869889543E-2</v>
      </c>
      <c r="BW31" s="69">
        <f t="shared" si="5"/>
        <v>4.1817823663789028E-2</v>
      </c>
      <c r="BX31" s="69">
        <f t="shared" si="5"/>
        <v>2.2371842122714076E-3</v>
      </c>
      <c r="BY31" s="69">
        <f t="shared" si="5"/>
        <v>2.4739704993829111E-2</v>
      </c>
      <c r="BZ31" s="69">
        <f t="shared" si="5"/>
        <v>0.22331589364818774</v>
      </c>
      <c r="CA31" s="69">
        <f t="shared" si="5"/>
        <v>0.2055618510283603</v>
      </c>
      <c r="CB31" s="69">
        <f t="shared" si="5"/>
        <v>0.50232754245356248</v>
      </c>
      <c r="CC31" s="69">
        <f t="shared" si="5"/>
        <v>0.27296126488187733</v>
      </c>
      <c r="CD31" s="69">
        <f t="shared" si="5"/>
        <v>6.3675810235719485E-2</v>
      </c>
      <c r="CE31" s="69">
        <f t="shared" si="5"/>
        <v>0.20928545464615789</v>
      </c>
      <c r="CF31" s="69">
        <f t="shared" si="5"/>
        <v>6.3305187308076464E-3</v>
      </c>
      <c r="CG31" s="69">
        <f t="shared" si="5"/>
        <v>0.22303575884087751</v>
      </c>
      <c r="CH31" s="69">
        <f t="shared" si="5"/>
        <v>0</v>
      </c>
      <c r="CI31" s="135">
        <f t="shared" si="6"/>
        <v>1</v>
      </c>
      <c r="CK31" s="136" t="str">
        <f t="shared" si="7"/>
        <v>粟国村</v>
      </c>
      <c r="CL31" s="137">
        <f t="shared" si="17"/>
        <v>0.4414848633897912</v>
      </c>
      <c r="CM31" s="75">
        <f t="shared" si="18"/>
        <v>0</v>
      </c>
      <c r="CN31" s="76">
        <f t="shared" si="19"/>
        <v>0.26836271854761679</v>
      </c>
      <c r="CO31" s="75">
        <f t="shared" si="20"/>
        <v>0</v>
      </c>
      <c r="CP31" s="76">
        <f t="shared" si="8"/>
        <v>1.435696036991143E-2</v>
      </c>
      <c r="CQ31" s="75">
        <f t="shared" si="21"/>
        <v>0</v>
      </c>
      <c r="CR31" s="76">
        <f t="shared" si="9"/>
        <v>0.15876518447226301</v>
      </c>
      <c r="CS31" s="75">
        <f t="shared" si="22"/>
        <v>0</v>
      </c>
      <c r="CT31" s="76">
        <f t="shared" si="10"/>
        <v>1.4331128467169021</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46304</v>
      </c>
      <c r="AY32" s="20" t="str">
        <f>IF(IFERROR(比較地域マスタ!$Z17,"")=0,"",IFERROR(比較地域マスタ!$Z17,""))</f>
        <v>十島村</v>
      </c>
      <c r="AZ32" s="18"/>
      <c r="BA32" s="18"/>
      <c r="BB32" s="122" t="str">
        <f t="shared" si="0"/>
        <v>46304</v>
      </c>
      <c r="BC32" s="123" t="str">
        <f t="shared" si="0"/>
        <v>十島村</v>
      </c>
      <c r="BD32" s="40">
        <f t="shared" si="14"/>
        <v>18.435394899163377</v>
      </c>
      <c r="BE32" s="40">
        <f t="shared" si="15"/>
        <v>0</v>
      </c>
      <c r="BF32" s="40">
        <f>VLOOKUP($AX32&amp;"_"&amp;$BC$14,データシート1!$A:$BS,MATCH($BC$12&amp;"_"&amp;BF$20,データシート1!$A$1:$BS$1,0),0)</f>
        <v>0</v>
      </c>
      <c r="BG32" s="40">
        <f>VLOOKUP($AX32&amp;"_"&amp;$BC$14,データシート1!$A:$BS,MATCH($BC$12&amp;"_"&amp;BG$20,データシート1!$A$1:$BS$1,0),0)</f>
        <v>0</v>
      </c>
      <c r="BH32" s="40">
        <f>VLOOKUP($AX32&amp;"_"&amp;$BC$14,データシート1!$A:$BS,MATCH($BC$12&amp;"_"&amp;BH$20,データシート1!$A$1:$BS$1,0),0)</f>
        <v>0</v>
      </c>
      <c r="BI32" s="40">
        <f>VLOOKUP($AX32&amp;"_"&amp;$BC$14,データシート1!$A:$BS,MATCH($BC$12&amp;"_"&amp;BI$20,データシート1!$A$1:$BS$1,0),0)</f>
        <v>0.76669794660128276</v>
      </c>
      <c r="BJ32" s="40">
        <f>VLOOKUP($AX32&amp;"_"&amp;$BC$14,データシート1!$A:$BS,MATCH($BC$12&amp;"_"&amp;BJ$20,データシート1!$A$1:$BS$1,0),0)</f>
        <v>0.76972782339939261</v>
      </c>
      <c r="BK32" s="40">
        <f t="shared" si="1"/>
        <v>16.8741836443827</v>
      </c>
      <c r="BL32" s="40">
        <f t="shared" si="2"/>
        <v>1.7748396892352916</v>
      </c>
      <c r="BM32" s="40">
        <f>VLOOKUP($AX32&amp;"_"&amp;$BC$14,データシート1!$A:$BS,MATCH($BC$12&amp;"_"&amp;BM$20,データシート1!$A$1:$BS$1,0),0)</f>
        <v>0.2588952679132045</v>
      </c>
      <c r="BN32" s="40">
        <f>VLOOKUP($AX32&amp;"_"&amp;$BC$14,データシート1!$A:$BS,MATCH($BC$12&amp;"_"&amp;BN$20,データシート1!$A$1:$BS$1,0),0)</f>
        <v>1.515944421322087</v>
      </c>
      <c r="BO32" s="40">
        <f>VLOOKUP($AX32&amp;"_"&amp;$BC$14,データシート1!$A:$BS,MATCH($BC$12&amp;"_"&amp;BO$20,データシート1!$A$1:$BS$1,0),0)</f>
        <v>4.0330808999703469E-2</v>
      </c>
      <c r="BP32" s="40">
        <f>VLOOKUP($AX32&amp;"_"&amp;$BC$14,データシート1!$A:$BS,MATCH($BC$12&amp;"_"&amp;BP$20,データシート1!$A$1:$BS$1,0),0)</f>
        <v>15.059013146147704</v>
      </c>
      <c r="BQ32" s="40">
        <f>VLOOKUP($AX32&amp;"_"&amp;$BC$14,データシート1!$A:$BS,MATCH($BC$12&amp;"_"&amp;BQ$20,データシート1!$A$1:$BS$1,0),0)</f>
        <v>2.4785484779999999E-2</v>
      </c>
      <c r="BR32" s="41">
        <f t="shared" si="3"/>
        <v>18.435394899163377</v>
      </c>
      <c r="BS32" s="23"/>
      <c r="BT32" s="134" t="str">
        <f t="shared" si="4"/>
        <v>十島村</v>
      </c>
      <c r="BU32" s="38">
        <f t="shared" si="25"/>
        <v>18.435394899163377</v>
      </c>
      <c r="BV32" s="69">
        <f t="shared" si="16"/>
        <v>0</v>
      </c>
      <c r="BW32" s="69">
        <f t="shared" si="5"/>
        <v>0</v>
      </c>
      <c r="BX32" s="69">
        <f t="shared" si="5"/>
        <v>0</v>
      </c>
      <c r="BY32" s="69">
        <f t="shared" si="5"/>
        <v>0</v>
      </c>
      <c r="BZ32" s="69">
        <f t="shared" si="5"/>
        <v>4.1588365792808515E-2</v>
      </c>
      <c r="CA32" s="69">
        <f t="shared" si="5"/>
        <v>4.1752716858499399E-2</v>
      </c>
      <c r="CB32" s="69">
        <f t="shared" si="5"/>
        <v>0.91531446636646085</v>
      </c>
      <c r="CC32" s="69">
        <f t="shared" si="5"/>
        <v>9.6273483640745672E-2</v>
      </c>
      <c r="CD32" s="69">
        <f t="shared" si="5"/>
        <v>1.4043380645182355E-2</v>
      </c>
      <c r="CE32" s="69">
        <f t="shared" si="5"/>
        <v>8.2230102995563312E-2</v>
      </c>
      <c r="CF32" s="69">
        <f t="shared" si="5"/>
        <v>2.1876834871345087E-3</v>
      </c>
      <c r="CG32" s="69">
        <f t="shared" si="5"/>
        <v>0.81685329923858052</v>
      </c>
      <c r="CH32" s="69">
        <f t="shared" si="5"/>
        <v>1.344450982231186E-3</v>
      </c>
      <c r="CI32" s="135">
        <f t="shared" si="6"/>
        <v>1</v>
      </c>
      <c r="CJ32" s="18"/>
      <c r="CK32" s="136" t="str">
        <f t="shared" si="7"/>
        <v>十島村</v>
      </c>
      <c r="CL32" s="137">
        <f t="shared" si="17"/>
        <v>0</v>
      </c>
      <c r="CM32" s="75">
        <f t="shared" si="18"/>
        <v>0</v>
      </c>
      <c r="CN32" s="76">
        <f t="shared" si="19"/>
        <v>0</v>
      </c>
      <c r="CO32" s="75">
        <f t="shared" si="20"/>
        <v>0</v>
      </c>
      <c r="CP32" s="76">
        <f t="shared" si="8"/>
        <v>0</v>
      </c>
      <c r="CQ32" s="75">
        <f t="shared" si="21"/>
        <v>0</v>
      </c>
      <c r="CR32" s="76">
        <f t="shared" si="9"/>
        <v>0</v>
      </c>
      <c r="CS32" s="75">
        <f t="shared" si="22"/>
        <v>0</v>
      </c>
      <c r="CT32" s="76">
        <f t="shared" si="10"/>
        <v>0.76669794660128276</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19442</v>
      </c>
      <c r="AY33" s="20" t="str">
        <f>IF(IFERROR(比較地域マスタ!$Z18,"")=0,"",IFERROR(比較地域マスタ!$Z18,""))</f>
        <v>小菅村</v>
      </c>
      <c r="BB33" s="122" t="str">
        <f t="shared" si="0"/>
        <v>19442</v>
      </c>
      <c r="BC33" s="123" t="str">
        <f t="shared" si="0"/>
        <v>小菅村</v>
      </c>
      <c r="BD33" s="40">
        <f t="shared" si="14"/>
        <v>4.4433840611934876</v>
      </c>
      <c r="BE33" s="40">
        <f t="shared" si="15"/>
        <v>0.31545637596382714</v>
      </c>
      <c r="BF33" s="40">
        <f>VLOOKUP($AX33&amp;"_"&amp;$BC$14,データシート1!$A:$BS,MATCH($BC$12&amp;"_"&amp;BF$20,データシート1!$A$1:$BS$1,0),0)</f>
        <v>0</v>
      </c>
      <c r="BG33" s="40">
        <f>VLOOKUP($AX33&amp;"_"&amp;$BC$14,データシート1!$A:$BS,MATCH($BC$12&amp;"_"&amp;BG$20,データシート1!$A$1:$BS$1,0),0)</f>
        <v>0.1392069656272901</v>
      </c>
      <c r="BH33" s="40">
        <f>VLOOKUP($AX33&amp;"_"&amp;$BC$14,データシート1!$A:$BS,MATCH($BC$12&amp;"_"&amp;BH$20,データシート1!$A$1:$BS$1,0),0)</f>
        <v>0.17624941033653707</v>
      </c>
      <c r="BI33" s="40">
        <f>VLOOKUP($AX33&amp;"_"&amp;$BC$14,データシート1!$A:$BS,MATCH($BC$12&amp;"_"&amp;BI$20,データシート1!$A$1:$BS$1,0),0)</f>
        <v>1.1048074205477143</v>
      </c>
      <c r="BJ33" s="40">
        <f>VLOOKUP($AX33&amp;"_"&amp;$BC$14,データシート1!$A:$BS,MATCH($BC$12&amp;"_"&amp;BJ$20,データシート1!$A$1:$BS$1,0),0)</f>
        <v>0.98113452724753847</v>
      </c>
      <c r="BK33" s="40">
        <f t="shared" si="1"/>
        <v>2.0419857374344077</v>
      </c>
      <c r="BL33" s="40">
        <f t="shared" si="2"/>
        <v>2.0003577386715561</v>
      </c>
      <c r="BM33" s="40">
        <f>VLOOKUP($AX33&amp;"_"&amp;$BC$14,データシート1!$A:$BS,MATCH($BC$12&amp;"_"&amp;BM$20,データシート1!$A$1:$BS$1,0),0)</f>
        <v>0.58636279597639285</v>
      </c>
      <c r="BN33" s="40">
        <f>VLOOKUP($AX33&amp;"_"&amp;$BC$14,データシート1!$A:$BS,MATCH($BC$12&amp;"_"&amp;BN$20,データシート1!$A$1:$BS$1,0),0)</f>
        <v>1.413994942695163</v>
      </c>
      <c r="BO33" s="40">
        <f>VLOOKUP($AX33&amp;"_"&amp;$BC$14,データシート1!$A:$BS,MATCH($BC$12&amp;"_"&amp;BO$20,データシート1!$A$1:$BS$1,0),0)</f>
        <v>4.1627998762851823E-2</v>
      </c>
      <c r="BP33" s="40">
        <f>VLOOKUP($AX33&amp;"_"&amp;$BC$14,データシート1!$A:$BS,MATCH($BC$12&amp;"_"&amp;BP$20,データシート1!$A$1:$BS$1,0),0)</f>
        <v>0</v>
      </c>
      <c r="BQ33" s="40">
        <f>VLOOKUP($AX33&amp;"_"&amp;$BC$14,データシート1!$A:$BS,MATCH($BC$12&amp;"_"&amp;BQ$20,データシート1!$A$1:$BS$1,0),0)</f>
        <v>0</v>
      </c>
      <c r="BR33" s="41">
        <f t="shared" si="3"/>
        <v>4.4433840611934876</v>
      </c>
      <c r="BT33" s="134" t="str">
        <f t="shared" si="4"/>
        <v>小菅村</v>
      </c>
      <c r="BU33" s="38">
        <f t="shared" si="25"/>
        <v>4.4433840611934876</v>
      </c>
      <c r="BV33" s="69">
        <f t="shared" si="16"/>
        <v>7.0994622931400603E-2</v>
      </c>
      <c r="BW33" s="69">
        <f t="shared" si="5"/>
        <v>0</v>
      </c>
      <c r="BX33" s="69">
        <f t="shared" si="5"/>
        <v>3.1329041944193156E-2</v>
      </c>
      <c r="BY33" s="69">
        <f t="shared" si="5"/>
        <v>3.9665580987207461E-2</v>
      </c>
      <c r="BZ33" s="69">
        <f t="shared" si="5"/>
        <v>0.24864099194049058</v>
      </c>
      <c r="CA33" s="69">
        <f t="shared" si="5"/>
        <v>0.22080795036745191</v>
      </c>
      <c r="CB33" s="69">
        <f t="shared" si="5"/>
        <v>0.45955643476065688</v>
      </c>
      <c r="CC33" s="69">
        <f t="shared" si="5"/>
        <v>0.45018789983557317</v>
      </c>
      <c r="CD33" s="69">
        <f t="shared" si="5"/>
        <v>0.13196311367667293</v>
      </c>
      <c r="CE33" s="69">
        <f t="shared" si="5"/>
        <v>0.31822478615890015</v>
      </c>
      <c r="CF33" s="69">
        <f t="shared" si="5"/>
        <v>9.3685349250837869E-3</v>
      </c>
      <c r="CG33" s="69">
        <f t="shared" si="5"/>
        <v>0</v>
      </c>
      <c r="CH33" s="69">
        <f t="shared" si="5"/>
        <v>0</v>
      </c>
      <c r="CI33" s="135">
        <f t="shared" si="6"/>
        <v>1</v>
      </c>
      <c r="CK33" s="136" t="str">
        <f t="shared" si="7"/>
        <v>小菅村</v>
      </c>
      <c r="CL33" s="137">
        <f t="shared" si="17"/>
        <v>0.31545637596382714</v>
      </c>
      <c r="CM33" s="75">
        <f t="shared" si="18"/>
        <v>0</v>
      </c>
      <c r="CN33" s="76">
        <f t="shared" si="19"/>
        <v>0</v>
      </c>
      <c r="CO33" s="75">
        <f t="shared" si="20"/>
        <v>0</v>
      </c>
      <c r="CP33" s="76">
        <f t="shared" si="8"/>
        <v>0.1392069656272901</v>
      </c>
      <c r="CQ33" s="75">
        <f t="shared" si="21"/>
        <v>0</v>
      </c>
      <c r="CR33" s="76">
        <f t="shared" si="9"/>
        <v>0.17624941033653707</v>
      </c>
      <c r="CS33" s="75">
        <f t="shared" si="22"/>
        <v>0</v>
      </c>
      <c r="CT33" s="76">
        <f t="shared" si="10"/>
        <v>1.1048074205477143</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29444</v>
      </c>
      <c r="AY34" s="20" t="str">
        <f>IF(IFERROR(比較地域マスタ!$Z19,"")=0,"",IFERROR(比較地域マスタ!$Z19,""))</f>
        <v>黒滝村</v>
      </c>
      <c r="BB34" s="122" t="str">
        <f t="shared" si="0"/>
        <v>29444</v>
      </c>
      <c r="BC34" s="123" t="str">
        <f t="shared" si="0"/>
        <v>黒滝村</v>
      </c>
      <c r="BD34" s="40">
        <f t="shared" si="14"/>
        <v>4.1326008727951518</v>
      </c>
      <c r="BE34" s="40">
        <f t="shared" si="15"/>
        <v>0.64986519141950139</v>
      </c>
      <c r="BF34" s="40">
        <f>VLOOKUP($AX34&amp;"_"&amp;$BC$14,データシート1!$A:$BS,MATCH($BC$12&amp;"_"&amp;BF$20,データシート1!$A$1:$BS$1,0),0)</f>
        <v>0</v>
      </c>
      <c r="BG34" s="40">
        <f>VLOOKUP($AX34&amp;"_"&amp;$BC$14,データシート1!$A:$BS,MATCH($BC$12&amp;"_"&amp;BG$20,データシート1!$A$1:$BS$1,0),0)</f>
        <v>5.6384220085420725E-2</v>
      </c>
      <c r="BH34" s="40">
        <f>VLOOKUP($AX34&amp;"_"&amp;$BC$14,データシート1!$A:$BS,MATCH($BC$12&amp;"_"&amp;BH$20,データシート1!$A$1:$BS$1,0),0)</f>
        <v>0.59348097133408062</v>
      </c>
      <c r="BI34" s="40">
        <f>VLOOKUP($AX34&amp;"_"&amp;$BC$14,データシート1!$A:$BS,MATCH($BC$12&amp;"_"&amp;BI$20,データシート1!$A$1:$BS$1,0),0)</f>
        <v>0.58435532560260706</v>
      </c>
      <c r="BJ34" s="40">
        <f>VLOOKUP($AX34&amp;"_"&amp;$BC$14,データシート1!$A:$BS,MATCH($BC$12&amp;"_"&amp;BJ$20,データシート1!$A$1:$BS$1,0),0)</f>
        <v>0.83584693867490822</v>
      </c>
      <c r="BK34" s="40">
        <f t="shared" si="1"/>
        <v>1.9746306906784967</v>
      </c>
      <c r="BL34" s="40">
        <f t="shared" si="2"/>
        <v>1.9352432924156284</v>
      </c>
      <c r="BM34" s="40">
        <f>VLOOKUP($AX34&amp;"_"&amp;$BC$14,データシート1!$A:$BS,MATCH($BC$12&amp;"_"&amp;BM$20,データシート1!$A$1:$BS$1,0),0)</f>
        <v>0.69411920478351041</v>
      </c>
      <c r="BN34" s="40">
        <f>VLOOKUP($AX34&amp;"_"&amp;$BC$14,データシート1!$A:$BS,MATCH($BC$12&amp;"_"&amp;BN$20,データシート1!$A$1:$BS$1,0),0)</f>
        <v>1.2411240876321179</v>
      </c>
      <c r="BO34" s="40">
        <f>VLOOKUP($AX34&amp;"_"&amp;$BC$14,データシート1!$A:$BS,MATCH($BC$12&amp;"_"&amp;BO$20,データシート1!$A$1:$BS$1,0),0)</f>
        <v>3.9387398262868301E-2</v>
      </c>
      <c r="BP34" s="40">
        <f>VLOOKUP($AX34&amp;"_"&amp;$BC$14,データシート1!$A:$BS,MATCH($BC$12&amp;"_"&amp;BP$20,データシート1!$A$1:$BS$1,0),0)</f>
        <v>0</v>
      </c>
      <c r="BQ34" s="40">
        <f>VLOOKUP($AX34&amp;"_"&amp;$BC$14,データシート1!$A:$BS,MATCH($BC$12&amp;"_"&amp;BQ$20,データシート1!$A$1:$BS$1,0),0)</f>
        <v>8.7902726419638935E-2</v>
      </c>
      <c r="BR34" s="41">
        <f t="shared" si="3"/>
        <v>4.1326008727951518</v>
      </c>
      <c r="BT34" s="134" t="str">
        <f t="shared" si="4"/>
        <v>黒滝村</v>
      </c>
      <c r="BU34" s="38">
        <f t="shared" si="25"/>
        <v>4.1326008727951518</v>
      </c>
      <c r="BV34" s="69">
        <f t="shared" si="16"/>
        <v>0.15725331611323851</v>
      </c>
      <c r="BW34" s="69">
        <f t="shared" si="5"/>
        <v>0</v>
      </c>
      <c r="BX34" s="69">
        <f t="shared" si="5"/>
        <v>1.3643761355372395E-2</v>
      </c>
      <c r="BY34" s="69">
        <f t="shared" si="5"/>
        <v>0.1436095547578661</v>
      </c>
      <c r="BZ34" s="69">
        <f t="shared" si="5"/>
        <v>0.14140134592948697</v>
      </c>
      <c r="CA34" s="69">
        <f t="shared" si="5"/>
        <v>0.20225687512609211</v>
      </c>
      <c r="CB34" s="69">
        <f t="shared" si="5"/>
        <v>0.47781790486409181</v>
      </c>
      <c r="CC34" s="69">
        <f t="shared" si="5"/>
        <v>0.46828700665368034</v>
      </c>
      <c r="CD34" s="69">
        <f t="shared" si="5"/>
        <v>0.16796182988608616</v>
      </c>
      <c r="CE34" s="69">
        <f t="shared" si="5"/>
        <v>0.30032517676759418</v>
      </c>
      <c r="CF34" s="69">
        <f t="shared" si="5"/>
        <v>9.5308982104114967E-3</v>
      </c>
      <c r="CG34" s="69">
        <f t="shared" si="5"/>
        <v>0</v>
      </c>
      <c r="CH34" s="69">
        <f t="shared" si="5"/>
        <v>2.1270557967090709E-2</v>
      </c>
      <c r="CI34" s="135">
        <f t="shared" si="6"/>
        <v>1</v>
      </c>
      <c r="CK34" s="136" t="str">
        <f t="shared" si="7"/>
        <v>黒滝村</v>
      </c>
      <c r="CL34" s="137">
        <f t="shared" si="17"/>
        <v>0.64986519141950139</v>
      </c>
      <c r="CM34" s="75">
        <f t="shared" si="18"/>
        <v>0</v>
      </c>
      <c r="CN34" s="76">
        <f t="shared" si="19"/>
        <v>0</v>
      </c>
      <c r="CO34" s="75">
        <f t="shared" si="20"/>
        <v>0</v>
      </c>
      <c r="CP34" s="76">
        <f t="shared" si="8"/>
        <v>5.6384220085420725E-2</v>
      </c>
      <c r="CQ34" s="75">
        <f t="shared" si="21"/>
        <v>0</v>
      </c>
      <c r="CR34" s="76">
        <f t="shared" si="9"/>
        <v>0.59348097133408062</v>
      </c>
      <c r="CS34" s="75">
        <f t="shared" si="22"/>
        <v>0</v>
      </c>
      <c r="CT34" s="76">
        <f t="shared" si="10"/>
        <v>0.58435532560260706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32527</v>
      </c>
      <c r="AY35" s="20" t="str">
        <f>IF(IFERROR(比較地域マスタ!$Z20,"")=0,"",IFERROR(比較地域マスタ!$Z20,""))</f>
        <v>知夫村</v>
      </c>
      <c r="BB35" s="122" t="str">
        <f t="shared" si="0"/>
        <v>32527</v>
      </c>
      <c r="BC35" s="123" t="str">
        <f t="shared" si="0"/>
        <v>知夫村</v>
      </c>
      <c r="BD35" s="40">
        <f t="shared" si="14"/>
        <v>14.553267788766044</v>
      </c>
      <c r="BE35" s="40">
        <f t="shared" si="15"/>
        <v>7.7167948750114262E-2</v>
      </c>
      <c r="BF35" s="40">
        <f>VLOOKUP($AX35&amp;"_"&amp;$BC$14,データシート1!$A:$BS,MATCH($BC$12&amp;"_"&amp;BF$20,データシート1!$A$1:$BS$1,0),0)</f>
        <v>0</v>
      </c>
      <c r="BG35" s="40">
        <f>VLOOKUP($AX35&amp;"_"&amp;$BC$14,データシート1!$A:$BS,MATCH($BC$12&amp;"_"&amp;BG$20,データシート1!$A$1:$BS$1,0),0)</f>
        <v>7.7167948750114262E-2</v>
      </c>
      <c r="BH35" s="40">
        <f>VLOOKUP($AX35&amp;"_"&amp;$BC$14,データシート1!$A:$BS,MATCH($BC$12&amp;"_"&amp;BH$20,データシート1!$A$1:$BS$1,0),0)</f>
        <v>0</v>
      </c>
      <c r="BI35" s="40">
        <f>VLOOKUP($AX35&amp;"_"&amp;$BC$14,データシート1!$A:$BS,MATCH($BC$12&amp;"_"&amp;BI$20,データシート1!$A$1:$BS$1,0),0)</f>
        <v>1.1683861731571612</v>
      </c>
      <c r="BJ35" s="40">
        <f>VLOOKUP($AX35&amp;"_"&amp;$BC$14,データシート1!$A:$BS,MATCH($BC$12&amp;"_"&amp;BJ$20,データシート1!$A$1:$BS$1,0),0)</f>
        <v>1.3456209875492775</v>
      </c>
      <c r="BK35" s="40">
        <f t="shared" si="1"/>
        <v>11.92529684930949</v>
      </c>
      <c r="BL35" s="40">
        <f t="shared" si="2"/>
        <v>1.2879392620974679</v>
      </c>
      <c r="BM35" s="40">
        <f>VLOOKUP($AX35&amp;"_"&amp;$BC$14,データシート1!$A:$BS,MATCH($BC$12&amp;"_"&amp;BM$20,データシート1!$A$1:$BS$1,0),0)</f>
        <v>0.32606809418257648</v>
      </c>
      <c r="BN35" s="40">
        <f>VLOOKUP($AX35&amp;"_"&amp;$BC$14,データシート1!$A:$BS,MATCH($BC$12&amp;"_"&amp;BN$20,データシート1!$A$1:$BS$1,0),0)</f>
        <v>0.96187116791489136</v>
      </c>
      <c r="BO35" s="40">
        <f>VLOOKUP($AX35&amp;"_"&amp;$BC$14,データシート1!$A:$BS,MATCH($BC$12&amp;"_"&amp;BO$20,データシート1!$A$1:$BS$1,0),0)</f>
        <v>3.8031245328667737E-2</v>
      </c>
      <c r="BP35" s="40">
        <f>VLOOKUP($AX35&amp;"_"&amp;$BC$14,データシート1!$A:$BS,MATCH($BC$12&amp;"_"&amp;BP$20,データシート1!$A$1:$BS$1,0),0)</f>
        <v>10.599326341883355</v>
      </c>
      <c r="BQ35" s="40">
        <f>VLOOKUP($AX35&amp;"_"&amp;$BC$14,データシート1!$A:$BS,MATCH($BC$12&amp;"_"&amp;BQ$20,データシート1!$A$1:$BS$1,0),0)</f>
        <v>3.6795829999999988E-2</v>
      </c>
      <c r="BR35" s="41">
        <f t="shared" si="3"/>
        <v>14.553267788766044</v>
      </c>
      <c r="BT35" s="134" t="str">
        <f t="shared" si="4"/>
        <v>知夫村</v>
      </c>
      <c r="BU35" s="38">
        <f t="shared" si="25"/>
        <v>14.553267788766044</v>
      </c>
      <c r="BV35" s="69">
        <f t="shared" si="16"/>
        <v>5.3024482109565617E-3</v>
      </c>
      <c r="BW35" s="69">
        <f t="shared" si="5"/>
        <v>0</v>
      </c>
      <c r="BX35" s="69">
        <f t="shared" si="5"/>
        <v>5.3024482109565617E-3</v>
      </c>
      <c r="BY35" s="69">
        <f t="shared" si="5"/>
        <v>0</v>
      </c>
      <c r="BZ35" s="69">
        <f t="shared" si="5"/>
        <v>8.0283424321997407E-2</v>
      </c>
      <c r="CA35" s="69">
        <f t="shared" si="5"/>
        <v>9.2461776082206709E-2</v>
      </c>
      <c r="CB35" s="69">
        <f t="shared" si="5"/>
        <v>0.81942399620481543</v>
      </c>
      <c r="CC35" s="69">
        <f t="shared" si="5"/>
        <v>8.8498286487358788E-2</v>
      </c>
      <c r="CD35" s="69">
        <f t="shared" si="5"/>
        <v>2.2405146315954888E-2</v>
      </c>
      <c r="CE35" s="69">
        <f t="shared" si="5"/>
        <v>6.60931401714039E-2</v>
      </c>
      <c r="CF35" s="69">
        <f t="shared" si="5"/>
        <v>2.6132443847439409E-3</v>
      </c>
      <c r="CG35" s="69">
        <f t="shared" si="5"/>
        <v>0.72831246533271277</v>
      </c>
      <c r="CH35" s="69">
        <f t="shared" si="5"/>
        <v>2.5283551800237892E-3</v>
      </c>
      <c r="CI35" s="135">
        <f t="shared" si="6"/>
        <v>1</v>
      </c>
      <c r="CK35" s="136" t="str">
        <f t="shared" si="7"/>
        <v>知夫村</v>
      </c>
      <c r="CL35" s="137">
        <f t="shared" si="17"/>
        <v>7.7167948750114262E-2</v>
      </c>
      <c r="CM35" s="75">
        <f t="shared" si="18"/>
        <v>0</v>
      </c>
      <c r="CN35" s="76">
        <f t="shared" si="19"/>
        <v>0</v>
      </c>
      <c r="CO35" s="75">
        <f t="shared" si="20"/>
        <v>0</v>
      </c>
      <c r="CP35" s="76">
        <f t="shared" si="8"/>
        <v>7.7167948750114262E-2</v>
      </c>
      <c r="CQ35" s="75">
        <f t="shared" si="21"/>
        <v>0</v>
      </c>
      <c r="CR35" s="76">
        <f t="shared" si="9"/>
        <v>0</v>
      </c>
      <c r="CS35" s="75">
        <f t="shared" si="22"/>
        <v>0</v>
      </c>
      <c r="CT35" s="76">
        <f t="shared" si="10"/>
        <v>1.1683861731571612</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47358</v>
      </c>
      <c r="AY36" s="20" t="str">
        <f>IF(IFERROR(比較地域マスタ!$Z21,"")=0,"",IFERROR(比較地域マスタ!$Z21,""))</f>
        <v>北大東村</v>
      </c>
      <c r="BB36" s="122" t="str">
        <f t="shared" si="0"/>
        <v>47358</v>
      </c>
      <c r="BC36" s="123" t="str">
        <f t="shared" si="0"/>
        <v>北大東村</v>
      </c>
      <c r="BD36" s="40">
        <f t="shared" si="14"/>
        <v>5.9757645234659638</v>
      </c>
      <c r="BE36" s="40">
        <f t="shared" si="15"/>
        <v>0.49699237356841885</v>
      </c>
      <c r="BF36" s="40">
        <f>VLOOKUP($AX36&amp;"_"&amp;$BC$14,データシート1!$A:$BS,MATCH($BC$12&amp;"_"&amp;BF$20,データシート1!$A$1:$BS$1,0),0)</f>
        <v>0</v>
      </c>
      <c r="BG36" s="40">
        <f>VLOOKUP($AX36&amp;"_"&amp;$BC$14,データシート1!$A:$BS,MATCH($BC$12&amp;"_"&amp;BG$20,データシート1!$A$1:$BS$1,0),0)</f>
        <v>0.17946200462389286</v>
      </c>
      <c r="BH36" s="40">
        <f>VLOOKUP($AX36&amp;"_"&amp;$BC$14,データシート1!$A:$BS,MATCH($BC$12&amp;"_"&amp;BH$20,データシート1!$A$1:$BS$1,0),0)</f>
        <v>0.31753036894452602</v>
      </c>
      <c r="BI36" s="40">
        <f>VLOOKUP($AX36&amp;"_"&amp;$BC$14,データシート1!$A:$BS,MATCH($BC$12&amp;"_"&amp;BI$20,データシート1!$A$1:$BS$1,0),0)</f>
        <v>1.2949198222120581</v>
      </c>
      <c r="BJ36" s="40">
        <f>VLOOKUP($AX36&amp;"_"&amp;$BC$14,データシート1!$A:$BS,MATCH($BC$12&amp;"_"&amp;BJ$20,データシート1!$A$1:$BS$1,0),0)</f>
        <v>0.91714253709423654</v>
      </c>
      <c r="BK36" s="40">
        <f t="shared" si="1"/>
        <v>3.2140777805912495</v>
      </c>
      <c r="BL36" s="40">
        <f t="shared" si="2"/>
        <v>2.6953867868646579</v>
      </c>
      <c r="BM36" s="40">
        <f>VLOOKUP($AX36&amp;"_"&amp;$BC$14,データシート1!$A:$BS,MATCH($BC$12&amp;"_"&amp;BM$20,データシート1!$A$1:$BS$1,0),0)</f>
        <v>0.39044205269072457</v>
      </c>
      <c r="BN36" s="40">
        <f>VLOOKUP($AX36&amp;"_"&amp;$BC$14,データシート1!$A:$BS,MATCH($BC$12&amp;"_"&amp;BN$20,データシート1!$A$1:$BS$1,0),0)</f>
        <v>2.3049447341739335</v>
      </c>
      <c r="BO36" s="40">
        <f>VLOOKUP($AX36&amp;"_"&amp;$BC$14,データシート1!$A:$BS,MATCH($BC$12&amp;"_"&amp;BO$20,データシート1!$A$1:$BS$1,0),0)</f>
        <v>3.3432117986596295E-2</v>
      </c>
      <c r="BP36" s="40">
        <f>VLOOKUP($AX36&amp;"_"&amp;$BC$14,データシート1!$A:$BS,MATCH($BC$12&amp;"_"&amp;BP$20,データシート1!$A$1:$BS$1,0),0)</f>
        <v>0.48525887573999499</v>
      </c>
      <c r="BQ36" s="40">
        <f>VLOOKUP($AX36&amp;"_"&amp;$BC$14,データシート1!$A:$BS,MATCH($BC$12&amp;"_"&amp;BQ$20,データシート1!$A$1:$BS$1,0),0)</f>
        <v>5.2632009999999993E-2</v>
      </c>
      <c r="BR36" s="41">
        <f t="shared" si="3"/>
        <v>5.9757645234659638</v>
      </c>
      <c r="BT36" s="134" t="str">
        <f t="shared" si="4"/>
        <v>北大東村</v>
      </c>
      <c r="BU36" s="38">
        <f t="shared" si="25"/>
        <v>5.9757645234659638</v>
      </c>
      <c r="BV36" s="69">
        <f t="shared" si="16"/>
        <v>8.3167998273158461E-2</v>
      </c>
      <c r="BW36" s="69">
        <f t="shared" si="5"/>
        <v>0</v>
      </c>
      <c r="BX36" s="69">
        <f t="shared" si="5"/>
        <v>3.0031639285512592E-2</v>
      </c>
      <c r="BY36" s="69">
        <f t="shared" si="5"/>
        <v>5.3136358987645869E-2</v>
      </c>
      <c r="BZ36" s="69">
        <f t="shared" si="5"/>
        <v>0.2166952558333072</v>
      </c>
      <c r="CA36" s="69">
        <f t="shared" si="5"/>
        <v>0.15347702097242125</v>
      </c>
      <c r="CB36" s="69">
        <f t="shared" si="5"/>
        <v>0.53785214728090947</v>
      </c>
      <c r="CC36" s="69">
        <f t="shared" si="5"/>
        <v>0.45105304539365021</v>
      </c>
      <c r="CD36" s="69">
        <f t="shared" si="5"/>
        <v>6.5337590053542949E-2</v>
      </c>
      <c r="CE36" s="69">
        <f t="shared" si="5"/>
        <v>0.38571545534010732</v>
      </c>
      <c r="CF36" s="69">
        <f t="shared" si="5"/>
        <v>5.594617702105429E-3</v>
      </c>
      <c r="CG36" s="69">
        <f t="shared" si="5"/>
        <v>8.1204484185153802E-2</v>
      </c>
      <c r="CH36" s="69">
        <f t="shared" si="5"/>
        <v>8.807577640203474E-3</v>
      </c>
      <c r="CI36" s="135">
        <f t="shared" si="6"/>
        <v>1</v>
      </c>
      <c r="CK36" s="136" t="str">
        <f t="shared" si="7"/>
        <v>北大東村</v>
      </c>
      <c r="CL36" s="137">
        <f t="shared" si="17"/>
        <v>0.49699237356841885</v>
      </c>
      <c r="CM36" s="75">
        <f t="shared" si="18"/>
        <v>0</v>
      </c>
      <c r="CN36" s="76">
        <f t="shared" si="19"/>
        <v>0</v>
      </c>
      <c r="CO36" s="75">
        <f t="shared" si="20"/>
        <v>0</v>
      </c>
      <c r="CP36" s="76">
        <f t="shared" si="8"/>
        <v>0.17946200462389286</v>
      </c>
      <c r="CQ36" s="75">
        <f t="shared" si="21"/>
        <v>0</v>
      </c>
      <c r="CR36" s="76">
        <f t="shared" si="9"/>
        <v>0.31753036894452602</v>
      </c>
      <c r="CS36" s="75">
        <f t="shared" si="22"/>
        <v>0</v>
      </c>
      <c r="CT36" s="76">
        <f t="shared" si="10"/>
        <v>1.2949198222120581</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0.27600000000000002</v>
      </c>
      <c r="DC36" s="1081">
        <f>VLOOKUP($AX36&amp;"_"&amp;$CW$14,データシート1!$A:$BS,MATCH($CW$12&amp;"_"&amp;DC$20,データシート1!$A$1:$BS$1,0),0)</f>
        <v>0</v>
      </c>
      <c r="DD36" s="1080">
        <f t="shared" si="11"/>
        <v>0.27600000000000002</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1</v>
      </c>
      <c r="DK36" s="74">
        <f>VLOOKUP($AX36&amp;"_"&amp;$DF$14,データシート1!$A:$BS,MATCH($DF$12&amp;"_"&amp;DK$20,データシート1!$A$1:$BS$1,0),0)</f>
        <v>0</v>
      </c>
      <c r="DL36" s="78">
        <f t="shared" si="12"/>
        <v>1</v>
      </c>
      <c r="DM36" s="18"/>
      <c r="DN36" s="139">
        <f t="shared" si="26"/>
        <v>0</v>
      </c>
      <c r="DO36" s="140">
        <f t="shared" si="27"/>
        <v>0</v>
      </c>
      <c r="DP36" s="140">
        <f t="shared" si="13"/>
        <v>0</v>
      </c>
      <c r="DQ36" s="140">
        <f t="shared" si="13"/>
        <v>0</v>
      </c>
      <c r="DR36" s="140">
        <f t="shared" si="13"/>
        <v>1</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19443</v>
      </c>
      <c r="AY37" s="20" t="str">
        <f>IF(IFERROR(比較地域マスタ!$Z22,"")=0,"",IFERROR(比較地域マスタ!$Z22,""))</f>
        <v>丹波山村</v>
      </c>
      <c r="BB37" s="122" t="str">
        <f t="shared" si="0"/>
        <v>19443</v>
      </c>
      <c r="BC37" s="123" t="str">
        <f t="shared" si="0"/>
        <v>丹波山村</v>
      </c>
      <c r="BD37" s="40">
        <f t="shared" si="14"/>
        <v>3.6187103276404908</v>
      </c>
      <c r="BE37" s="40">
        <f t="shared" si="15"/>
        <v>0.59675963070124971</v>
      </c>
      <c r="BF37" s="40">
        <f>VLOOKUP($AX37&amp;"_"&amp;$BC$14,データシート1!$A:$BS,MATCH($BC$12&amp;"_"&amp;BF$20,データシート1!$A$1:$BS$1,0),0)</f>
        <v>0</v>
      </c>
      <c r="BG37" s="40">
        <f>VLOOKUP($AX37&amp;"_"&amp;$BC$14,データシート1!$A:$BS,MATCH($BC$12&amp;"_"&amp;BG$20,データシート1!$A$1:$BS$1,0),0)</f>
        <v>4.2832912500704645E-2</v>
      </c>
      <c r="BH37" s="40">
        <f>VLOOKUP($AX37&amp;"_"&amp;$BC$14,データシート1!$A:$BS,MATCH($BC$12&amp;"_"&amp;BH$20,データシート1!$A$1:$BS$1,0),0)</f>
        <v>0.55392671820054507</v>
      </c>
      <c r="BI37" s="40">
        <f>VLOOKUP($AX37&amp;"_"&amp;$BC$14,データシート1!$A:$BS,MATCH($BC$12&amp;"_"&amp;BI$20,データシート1!$A$1:$BS$1,0),0)</f>
        <v>0.68073992579202602</v>
      </c>
      <c r="BJ37" s="40">
        <f>VLOOKUP($AX37&amp;"_"&amp;$BC$14,データシート1!$A:$BS,MATCH($BC$12&amp;"_"&amp;BJ$20,データシート1!$A$1:$BS$1,0),0)</f>
        <v>0.84502337895886281</v>
      </c>
      <c r="BK37" s="40">
        <f t="shared" si="1"/>
        <v>1.4961873921883524</v>
      </c>
      <c r="BL37" s="40">
        <f t="shared" si="2"/>
        <v>1.4640524639649044</v>
      </c>
      <c r="BM37" s="40">
        <f>VLOOKUP($AX37&amp;"_"&amp;$BC$14,データシート1!$A:$BS,MATCH($BC$12&amp;"_"&amp;BM$20,データシート1!$A$1:$BS$1,0),0)</f>
        <v>0.42682733358663444</v>
      </c>
      <c r="BN37" s="40">
        <f>VLOOKUP($AX37&amp;"_"&amp;$BC$14,データシート1!$A:$BS,MATCH($BC$12&amp;"_"&amp;BN$20,データシート1!$A$1:$BS$1,0),0)</f>
        <v>1.03722513037827</v>
      </c>
      <c r="BO37" s="40">
        <f>VLOOKUP($AX37&amp;"_"&amp;$BC$14,データシート1!$A:$BS,MATCH($BC$12&amp;"_"&amp;BO$20,データシート1!$A$1:$BS$1,0),0)</f>
        <v>3.2134928223447934E-2</v>
      </c>
      <c r="BP37" s="40">
        <f>VLOOKUP($AX37&amp;"_"&amp;$BC$14,データシート1!$A:$BS,MATCH($BC$12&amp;"_"&amp;BP$20,データシート1!$A$1:$BS$1,0),0)</f>
        <v>0</v>
      </c>
      <c r="BQ37" s="40">
        <f>VLOOKUP($AX37&amp;"_"&amp;$BC$14,データシート1!$A:$BS,MATCH($BC$12&amp;"_"&amp;BQ$20,データシート1!$A$1:$BS$1,0),0)</f>
        <v>0</v>
      </c>
      <c r="BR37" s="41">
        <f t="shared" si="3"/>
        <v>3.6187103276404908</v>
      </c>
      <c r="BT37" s="134" t="str">
        <f t="shared" si="4"/>
        <v>丹波山村</v>
      </c>
      <c r="BU37" s="38">
        <f t="shared" si="25"/>
        <v>3.6187103276404908</v>
      </c>
      <c r="BV37" s="69">
        <f t="shared" si="16"/>
        <v>0.16490947787201168</v>
      </c>
      <c r="BW37" s="69">
        <f t="shared" si="5"/>
        <v>0</v>
      </c>
      <c r="BX37" s="69">
        <f t="shared" si="5"/>
        <v>1.1836513183588531E-2</v>
      </c>
      <c r="BY37" s="69">
        <f t="shared" si="5"/>
        <v>0.15307296468842316</v>
      </c>
      <c r="BZ37" s="69">
        <f t="shared" si="5"/>
        <v>0.1881167223008671</v>
      </c>
      <c r="CA37" s="69">
        <f t="shared" si="5"/>
        <v>0.23351506543764827</v>
      </c>
      <c r="CB37" s="69">
        <f t="shared" si="5"/>
        <v>0.41345873438947295</v>
      </c>
      <c r="CC37" s="69">
        <f t="shared" si="5"/>
        <v>0.40457851870102879</v>
      </c>
      <c r="CD37" s="69">
        <f t="shared" si="5"/>
        <v>0.1179501244756827</v>
      </c>
      <c r="CE37" s="69">
        <f t="shared" si="5"/>
        <v>0.28662839422534614</v>
      </c>
      <c r="CF37" s="69">
        <f t="shared" si="5"/>
        <v>8.880215688444144E-3</v>
      </c>
      <c r="CG37" s="69">
        <f t="shared" si="5"/>
        <v>0</v>
      </c>
      <c r="CH37" s="69">
        <f t="shared" si="5"/>
        <v>0</v>
      </c>
      <c r="CI37" s="135">
        <f t="shared" si="6"/>
        <v>1</v>
      </c>
      <c r="CK37" s="136" t="str">
        <f t="shared" si="7"/>
        <v>丹波山村</v>
      </c>
      <c r="CL37" s="137">
        <f t="shared" si="17"/>
        <v>0.59675963070124971</v>
      </c>
      <c r="CM37" s="75">
        <f t="shared" si="18"/>
        <v>0</v>
      </c>
      <c r="CN37" s="76">
        <f t="shared" si="19"/>
        <v>0</v>
      </c>
      <c r="CO37" s="75">
        <f t="shared" si="20"/>
        <v>0</v>
      </c>
      <c r="CP37" s="76">
        <f t="shared" si="8"/>
        <v>4.2832912500704645E-2</v>
      </c>
      <c r="CQ37" s="75">
        <f t="shared" si="21"/>
        <v>0</v>
      </c>
      <c r="CR37" s="76">
        <f t="shared" si="9"/>
        <v>0.55392671820054507</v>
      </c>
      <c r="CS37" s="75">
        <f t="shared" si="22"/>
        <v>0</v>
      </c>
      <c r="CT37" s="76">
        <f t="shared" si="10"/>
        <v>0.68073992579202602</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07364</v>
      </c>
      <c r="AY38" s="20" t="str">
        <f>IF(IFERROR(比較地域マスタ!$Z23,"")=0,"",IFERROR(比較地域マスタ!$Z23,""))</f>
        <v>檜枝岐村</v>
      </c>
      <c r="BB38" s="122" t="str">
        <f t="shared" si="0"/>
        <v>07364</v>
      </c>
      <c r="BC38" s="123" t="str">
        <f t="shared" si="0"/>
        <v>檜枝岐村</v>
      </c>
      <c r="BD38" s="40">
        <f t="shared" si="14"/>
        <v>3.4907443219242209</v>
      </c>
      <c r="BE38" s="40">
        <f t="shared" si="15"/>
        <v>0.22478196137036699</v>
      </c>
      <c r="BF38" s="40">
        <f>VLOOKUP($AX38&amp;"_"&amp;$BC$14,データシート1!$A:$BS,MATCH($BC$12&amp;"_"&amp;BF$20,データシート1!$A$1:$BS$1,0),0)</f>
        <v>0</v>
      </c>
      <c r="BG38" s="40">
        <f>VLOOKUP($AX38&amp;"_"&amp;$BC$14,データシート1!$A:$BS,MATCH($BC$12&amp;"_"&amp;BG$20,データシート1!$A$1:$BS$1,0),0)</f>
        <v>2.6257745767758415E-2</v>
      </c>
      <c r="BH38" s="40">
        <f>VLOOKUP($AX38&amp;"_"&amp;$BC$14,データシート1!$A:$BS,MATCH($BC$12&amp;"_"&amp;BH$20,データシート1!$A$1:$BS$1,0),0)</f>
        <v>0.19852421560260858</v>
      </c>
      <c r="BI38" s="40">
        <f>VLOOKUP($AX38&amp;"_"&amp;$BC$14,データシート1!$A:$BS,MATCH($BC$12&amp;"_"&amp;BI$20,データシート1!$A$1:$BS$1,0),0)</f>
        <v>1.5234280699984348</v>
      </c>
      <c r="BJ38" s="40">
        <f>VLOOKUP($AX38&amp;"_"&amp;$BC$14,データシート1!$A:$BS,MATCH($BC$12&amp;"_"&amp;BJ$20,データシート1!$A$1:$BS$1,0),0)</f>
        <v>0.66179528205575699</v>
      </c>
      <c r="BK38" s="40">
        <f t="shared" si="1"/>
        <v>1.080739008499662</v>
      </c>
      <c r="BL38" s="40">
        <f t="shared" si="2"/>
        <v>1.0499602332104145</v>
      </c>
      <c r="BM38" s="40">
        <f>VLOOKUP($AX38&amp;"_"&amp;$BC$14,データシート1!$A:$BS,MATCH($BC$12&amp;"_"&amp;BM$20,データシート1!$A$1:$BS$1,0),0)</f>
        <v>0.40723525925806764</v>
      </c>
      <c r="BN38" s="40">
        <f>VLOOKUP($AX38&amp;"_"&amp;$BC$14,データシート1!$A:$BS,MATCH($BC$12&amp;"_"&amp;BN$20,データシート1!$A$1:$BS$1,0),0)</f>
        <v>0.64272497395234685</v>
      </c>
      <c r="BO38" s="40">
        <f>VLOOKUP($AX38&amp;"_"&amp;$BC$14,データシート1!$A:$BS,MATCH($BC$12&amp;"_"&amp;BO$20,データシート1!$A$1:$BS$1,0),0)</f>
        <v>3.0778775289247377E-2</v>
      </c>
      <c r="BP38" s="40">
        <f>VLOOKUP($AX38&amp;"_"&amp;$BC$14,データシート1!$A:$BS,MATCH($BC$12&amp;"_"&amp;BP$20,データシート1!$A$1:$BS$1,0),0)</f>
        <v>0</v>
      </c>
      <c r="BQ38" s="40">
        <f>VLOOKUP($AX38&amp;"_"&amp;$BC$14,データシート1!$A:$BS,MATCH($BC$12&amp;"_"&amp;BQ$20,データシート1!$A$1:$BS$1,0),0)</f>
        <v>0</v>
      </c>
      <c r="BR38" s="41">
        <f t="shared" si="3"/>
        <v>3.4907443219242209</v>
      </c>
      <c r="BT38" s="134" t="str">
        <f t="shared" si="4"/>
        <v>檜枝岐村</v>
      </c>
      <c r="BU38" s="38">
        <f t="shared" si="25"/>
        <v>3.4907443219242209</v>
      </c>
      <c r="BV38" s="69">
        <f t="shared" si="16"/>
        <v>6.439370536495187E-2</v>
      </c>
      <c r="BW38" s="69">
        <f t="shared" si="5"/>
        <v>0</v>
      </c>
      <c r="BX38" s="69">
        <f t="shared" si="5"/>
        <v>7.5221051289382952E-3</v>
      </c>
      <c r="BY38" s="69">
        <f t="shared" si="5"/>
        <v>5.6871600236013578E-2</v>
      </c>
      <c r="BZ38" s="69">
        <f t="shared" si="5"/>
        <v>0.43641926463370073</v>
      </c>
      <c r="CA38" s="69">
        <f t="shared" si="5"/>
        <v>0.18958572184712519</v>
      </c>
      <c r="CB38" s="69">
        <f t="shared" si="5"/>
        <v>0.30960130815422215</v>
      </c>
      <c r="CC38" s="69">
        <f t="shared" si="5"/>
        <v>0.30078405531334923</v>
      </c>
      <c r="CD38" s="69">
        <f t="shared" si="5"/>
        <v>0.11666143999729699</v>
      </c>
      <c r="CE38" s="69">
        <f t="shared" si="5"/>
        <v>0.1841226153160522</v>
      </c>
      <c r="CF38" s="69">
        <f t="shared" si="5"/>
        <v>8.817252840872928E-3</v>
      </c>
      <c r="CG38" s="69">
        <f t="shared" si="5"/>
        <v>0</v>
      </c>
      <c r="CH38" s="69">
        <f t="shared" si="5"/>
        <v>0</v>
      </c>
      <c r="CI38" s="135">
        <f t="shared" si="6"/>
        <v>1</v>
      </c>
      <c r="CK38" s="136" t="str">
        <f t="shared" si="7"/>
        <v>檜枝岐村</v>
      </c>
      <c r="CL38" s="137">
        <f t="shared" si="17"/>
        <v>0.22478196137036699</v>
      </c>
      <c r="CM38" s="75">
        <f t="shared" si="18"/>
        <v>0</v>
      </c>
      <c r="CN38" s="76">
        <f t="shared" si="19"/>
        <v>0</v>
      </c>
      <c r="CO38" s="75">
        <f t="shared" si="20"/>
        <v>0</v>
      </c>
      <c r="CP38" s="76">
        <f t="shared" si="8"/>
        <v>2.6257745767758415E-2</v>
      </c>
      <c r="CQ38" s="75">
        <f t="shared" si="21"/>
        <v>0</v>
      </c>
      <c r="CR38" s="76">
        <f t="shared" si="9"/>
        <v>0.19852421560260858</v>
      </c>
      <c r="CS38" s="75">
        <f t="shared" si="22"/>
        <v>0</v>
      </c>
      <c r="CT38" s="76">
        <f t="shared" si="10"/>
        <v>1.5234280699984348</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20412</v>
      </c>
      <c r="AY39" s="20" t="str">
        <f>IF(IFERROR(比較地域マスタ!$Z24,"")=0,"",IFERROR(比較地域マスタ!$Z24,""))</f>
        <v>売木村</v>
      </c>
      <c r="BB39" s="122" t="str">
        <f t="shared" si="0"/>
        <v>20412</v>
      </c>
      <c r="BC39" s="123" t="str">
        <f t="shared" si="0"/>
        <v>売木村</v>
      </c>
      <c r="BD39" s="40">
        <f t="shared" si="14"/>
        <v>3.1825043133594111</v>
      </c>
      <c r="BE39" s="40">
        <f t="shared" si="15"/>
        <v>0.29784811433058389</v>
      </c>
      <c r="BF39" s="40">
        <f>VLOOKUP($AX39&amp;"_"&amp;$BC$14,データシート1!$A:$BS,MATCH($BC$12&amp;"_"&amp;BF$20,データシート1!$A$1:$BS$1,0),0)</f>
        <v>0</v>
      </c>
      <c r="BG39" s="40">
        <f>VLOOKUP($AX39&amp;"_"&amp;$BC$14,データシート1!$A:$BS,MATCH($BC$12&amp;"_"&amp;BG$20,データシート1!$A$1:$BS$1,0),0)</f>
        <v>8.7257354896008044E-3</v>
      </c>
      <c r="BH39" s="40">
        <f>VLOOKUP($AX39&amp;"_"&amp;$BC$14,データシート1!$A:$BS,MATCH($BC$12&amp;"_"&amp;BH$20,データシート1!$A$1:$BS$1,0),0)</f>
        <v>0.28912237884098307</v>
      </c>
      <c r="BI39" s="40">
        <f>VLOOKUP($AX39&amp;"_"&amp;$BC$14,データシート1!$A:$BS,MATCH($BC$12&amp;"_"&amp;BI$20,データシート1!$A$1:$BS$1,0),0)</f>
        <v>0.52812525438794466</v>
      </c>
      <c r="BJ39" s="40">
        <f>VLOOKUP($AX39&amp;"_"&amp;$BC$14,データシート1!$A:$BS,MATCH($BC$12&amp;"_"&amp;BJ$20,データシート1!$A$1:$BS$1,0),0)</f>
        <v>0.92505850454033811</v>
      </c>
      <c r="BK39" s="40">
        <f t="shared" si="1"/>
        <v>1.3197975656843903</v>
      </c>
      <c r="BL39" s="40">
        <f t="shared" si="2"/>
        <v>1.289313606250404</v>
      </c>
      <c r="BM39" s="40">
        <f>VLOOKUP($AX39&amp;"_"&amp;$BC$14,データシート1!$A:$BS,MATCH($BC$12&amp;"_"&amp;BM$20,データシート1!$A$1:$BS$1,0),0)</f>
        <v>0.43382450298969405</v>
      </c>
      <c r="BN39" s="40">
        <f>VLOOKUP($AX39&amp;"_"&amp;$BC$14,データシート1!$A:$BS,MATCH($BC$12&amp;"_"&amp;BN$20,データシート1!$A$1:$BS$1,0),0)</f>
        <v>0.85548910326070993</v>
      </c>
      <c r="BO39" s="40">
        <f>VLOOKUP($AX39&amp;"_"&amp;$BC$14,データシート1!$A:$BS,MATCH($BC$12&amp;"_"&amp;BO$20,データシート1!$A$1:$BS$1,0),0)</f>
        <v>3.0483959433986393E-2</v>
      </c>
      <c r="BP39" s="40">
        <f>VLOOKUP($AX39&amp;"_"&amp;$BC$14,データシート1!$A:$BS,MATCH($BC$12&amp;"_"&amp;BP$20,データシート1!$A$1:$BS$1,0),0)</f>
        <v>0</v>
      </c>
      <c r="BQ39" s="40">
        <f>VLOOKUP($AX39&amp;"_"&amp;$BC$14,データシート1!$A:$BS,MATCH($BC$12&amp;"_"&amp;BQ$20,データシート1!$A$1:$BS$1,0),0)</f>
        <v>0.11167487441615399</v>
      </c>
      <c r="BR39" s="41">
        <f t="shared" si="3"/>
        <v>3.1825043133594111</v>
      </c>
      <c r="BT39" s="134" t="str">
        <f t="shared" si="4"/>
        <v>売木村</v>
      </c>
      <c r="BU39" s="38">
        <f t="shared" si="25"/>
        <v>3.1825043133594111</v>
      </c>
      <c r="BV39" s="69">
        <f t="shared" si="16"/>
        <v>9.3589225654867755E-2</v>
      </c>
      <c r="BW39" s="69">
        <f t="shared" si="5"/>
        <v>0</v>
      </c>
      <c r="BX39" s="69">
        <f t="shared" si="5"/>
        <v>2.7417827693028414E-3</v>
      </c>
      <c r="BY39" s="69">
        <f t="shared" si="5"/>
        <v>9.0847442885564914E-2</v>
      </c>
      <c r="BZ39" s="69">
        <f t="shared" si="5"/>
        <v>0.16594643789515004</v>
      </c>
      <c r="CA39" s="69">
        <f t="shared" si="5"/>
        <v>0.29066999238843388</v>
      </c>
      <c r="CB39" s="69">
        <f t="shared" si="5"/>
        <v>0.41470409329664937</v>
      </c>
      <c r="CC39" s="69">
        <f t="shared" si="5"/>
        <v>0.40512548587543656</v>
      </c>
      <c r="CD39" s="69">
        <f t="shared" si="5"/>
        <v>0.13631544855056438</v>
      </c>
      <c r="CE39" s="69">
        <f t="shared" si="5"/>
        <v>0.26881003732487213</v>
      </c>
      <c r="CF39" s="69">
        <f t="shared" si="5"/>
        <v>9.5786074212128609E-3</v>
      </c>
      <c r="CG39" s="69">
        <f t="shared" si="5"/>
        <v>0</v>
      </c>
      <c r="CH39" s="69">
        <f t="shared" si="5"/>
        <v>3.5090250764898856E-2</v>
      </c>
      <c r="CI39" s="135">
        <f t="shared" si="6"/>
        <v>1</v>
      </c>
      <c r="CK39" s="136" t="str">
        <f t="shared" si="7"/>
        <v>売木村</v>
      </c>
      <c r="CL39" s="137">
        <f t="shared" si="17"/>
        <v>0.29784811433058389</v>
      </c>
      <c r="CM39" s="75">
        <f t="shared" si="18"/>
        <v>0</v>
      </c>
      <c r="CN39" s="76">
        <f t="shared" si="19"/>
        <v>0</v>
      </c>
      <c r="CO39" s="75">
        <f t="shared" si="20"/>
        <v>0</v>
      </c>
      <c r="CP39" s="76">
        <f t="shared" si="8"/>
        <v>8.7257354896008044E-3</v>
      </c>
      <c r="CQ39" s="75">
        <f t="shared" si="21"/>
        <v>0</v>
      </c>
      <c r="CR39" s="76">
        <f t="shared" si="9"/>
        <v>0.28912237884098307</v>
      </c>
      <c r="CS39" s="75">
        <f t="shared" si="22"/>
        <v>0</v>
      </c>
      <c r="CT39" s="76">
        <f t="shared" si="10"/>
        <v>0.52812525438794466</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29451</v>
      </c>
      <c r="AY40" s="20" t="str">
        <f>IF(IFERROR(比較地域マスタ!$Z25,"")=0,"",IFERROR(比較地域マスタ!$Z25,""))</f>
        <v>上北山村</v>
      </c>
      <c r="BB40" s="122" t="str">
        <f t="shared" si="0"/>
        <v>29451</v>
      </c>
      <c r="BC40" s="123" t="str">
        <f t="shared" si="0"/>
        <v>上北山村</v>
      </c>
      <c r="BD40" s="40">
        <f t="shared" si="14"/>
        <v>4.740770046261459</v>
      </c>
      <c r="BE40" s="40">
        <f t="shared" si="15"/>
        <v>0.70990232878272885</v>
      </c>
      <c r="BF40" s="40">
        <f>VLOOKUP($AX40&amp;"_"&amp;$BC$14,データシート1!$A:$BS,MATCH($BC$12&amp;"_"&amp;BF$20,データシート1!$A$1:$BS$1,0),0)</f>
        <v>0.22335477502723289</v>
      </c>
      <c r="BG40" s="40">
        <f>VLOOKUP($AX40&amp;"_"&amp;$BC$14,データシート1!$A:$BS,MATCH($BC$12&amp;"_"&amp;BG$20,データシート1!$A$1:$BS$1,0),0)</f>
        <v>0.12529826685649051</v>
      </c>
      <c r="BH40" s="40">
        <f>VLOOKUP($AX40&amp;"_"&amp;$BC$14,データシート1!$A:$BS,MATCH($BC$12&amp;"_"&amp;BH$20,データシート1!$A$1:$BS$1,0),0)</f>
        <v>0.36124928689900554</v>
      </c>
      <c r="BI40" s="40">
        <f>VLOOKUP($AX40&amp;"_"&amp;$BC$14,データシート1!$A:$BS,MATCH($BC$12&amp;"_"&amp;BI$20,データシート1!$A$1:$BS$1,0),0)</f>
        <v>1.6683344545954428</v>
      </c>
      <c r="BJ40" s="40">
        <f>VLOOKUP($AX40&amp;"_"&amp;$BC$14,データシート1!$A:$BS,MATCH($BC$12&amp;"_"&amp;BJ$20,データシート1!$A$1:$BS$1,0),0)</f>
        <v>0.70088015254326586</v>
      </c>
      <c r="BK40" s="40">
        <f t="shared" si="1"/>
        <v>1.5011547225215032</v>
      </c>
      <c r="BL40" s="40">
        <f t="shared" si="2"/>
        <v>1.4729113635875004</v>
      </c>
      <c r="BM40" s="40">
        <f>VLOOKUP($AX40&amp;"_"&amp;$BC$14,データシート1!$A:$BS,MATCH($BC$12&amp;"_"&amp;BM$20,データシート1!$A$1:$BS$1,0),0)</f>
        <v>0.45341657731826085</v>
      </c>
      <c r="BN40" s="40">
        <f>VLOOKUP($AX40&amp;"_"&amp;$BC$14,データシート1!$A:$BS,MATCH($BC$12&amp;"_"&amp;BN$20,データシート1!$A$1:$BS$1,0),0)</f>
        <v>1.0194947862692396</v>
      </c>
      <c r="BO40" s="40">
        <f>VLOOKUP($AX40&amp;"_"&amp;$BC$14,データシート1!$A:$BS,MATCH($BC$12&amp;"_"&amp;BO$20,データシート1!$A$1:$BS$1,0),0)</f>
        <v>2.8243358934002864E-2</v>
      </c>
      <c r="BP40" s="40">
        <f>VLOOKUP($AX40&amp;"_"&amp;$BC$14,データシート1!$A:$BS,MATCH($BC$12&amp;"_"&amp;BP$20,データシート1!$A$1:$BS$1,0),0)</f>
        <v>0</v>
      </c>
      <c r="BQ40" s="40">
        <f>VLOOKUP($AX40&amp;"_"&amp;$BC$14,データシート1!$A:$BS,MATCH($BC$12&amp;"_"&amp;BQ$20,データシート1!$A$1:$BS$1,0),0)</f>
        <v>0.16049838781851861</v>
      </c>
      <c r="BR40" s="41">
        <f t="shared" si="3"/>
        <v>4.740770046261459</v>
      </c>
      <c r="BT40" s="134" t="str">
        <f t="shared" si="4"/>
        <v>上北山村</v>
      </c>
      <c r="BU40" s="38">
        <f t="shared" si="25"/>
        <v>4.740770046261459</v>
      </c>
      <c r="BV40" s="69">
        <f t="shared" si="16"/>
        <v>0.14974409681451503</v>
      </c>
      <c r="BW40" s="69">
        <f t="shared" si="5"/>
        <v>4.7113606618268487E-2</v>
      </c>
      <c r="BX40" s="69">
        <f t="shared" si="5"/>
        <v>2.6429939784845695E-2</v>
      </c>
      <c r="BY40" s="69">
        <f t="shared" si="5"/>
        <v>7.6200550411400864E-2</v>
      </c>
      <c r="BZ40" s="69">
        <f t="shared" si="5"/>
        <v>0.35191212362453239</v>
      </c>
      <c r="CA40" s="69">
        <f t="shared" si="5"/>
        <v>0.14784099327829145</v>
      </c>
      <c r="CB40" s="69">
        <f t="shared" si="5"/>
        <v>0.31664786688088875</v>
      </c>
      <c r="CC40" s="69">
        <f t="shared" si="5"/>
        <v>0.31069032018311643</v>
      </c>
      <c r="CD40" s="69">
        <f t="shared" si="5"/>
        <v>9.5641968054498289E-2</v>
      </c>
      <c r="CE40" s="69">
        <f t="shared" si="5"/>
        <v>0.21504835212861814</v>
      </c>
      <c r="CF40" s="69">
        <f t="shared" si="5"/>
        <v>5.9575466977723158E-3</v>
      </c>
      <c r="CG40" s="69">
        <f t="shared" si="5"/>
        <v>0</v>
      </c>
      <c r="CH40" s="69">
        <f t="shared" si="5"/>
        <v>3.3854919401772418E-2</v>
      </c>
      <c r="CI40" s="135">
        <f t="shared" si="6"/>
        <v>1</v>
      </c>
      <c r="CK40" s="136" t="str">
        <f t="shared" si="7"/>
        <v>上北山村</v>
      </c>
      <c r="CL40" s="137">
        <f t="shared" si="17"/>
        <v>0.70990232878272885</v>
      </c>
      <c r="CM40" s="75">
        <f t="shared" si="18"/>
        <v>0</v>
      </c>
      <c r="CN40" s="76">
        <f t="shared" si="19"/>
        <v>0.22335477502723289</v>
      </c>
      <c r="CO40" s="75">
        <f t="shared" si="20"/>
        <v>0</v>
      </c>
      <c r="CP40" s="76">
        <f t="shared" si="8"/>
        <v>0.12529826685649051</v>
      </c>
      <c r="CQ40" s="75">
        <f t="shared" si="21"/>
        <v>0</v>
      </c>
      <c r="CR40" s="76">
        <f t="shared" si="9"/>
        <v>0.36124928689900554</v>
      </c>
      <c r="CS40" s="75">
        <f t="shared" si="22"/>
        <v>0</v>
      </c>
      <c r="CT40" s="76">
        <f t="shared" si="10"/>
        <v>1.6683344545954428</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30427</v>
      </c>
      <c r="AY41" s="20" t="str">
        <f>IF(IFERROR(比較地域マスタ!$Z26,"")=0,"",IFERROR(比較地域マスタ!$Z26,""))</f>
        <v>北山村</v>
      </c>
      <c r="BB41" s="122" t="str">
        <f t="shared" si="0"/>
        <v>30427</v>
      </c>
      <c r="BC41" s="123" t="str">
        <f t="shared" si="0"/>
        <v>北山村</v>
      </c>
      <c r="BD41" s="40">
        <f t="shared" si="14"/>
        <v>2.828802103048087</v>
      </c>
      <c r="BE41" s="40">
        <f t="shared" si="15"/>
        <v>0.67360405640923593</v>
      </c>
      <c r="BF41" s="40">
        <f>VLOOKUP($AX41&amp;"_"&amp;$BC$14,データシート1!$A:$BS,MATCH($BC$12&amp;"_"&amp;BF$20,データシート1!$A$1:$BS$1,0),0)</f>
        <v>0</v>
      </c>
      <c r="BG41" s="40">
        <f>VLOOKUP($AX41&amp;"_"&amp;$BC$14,データシート1!$A:$BS,MATCH($BC$12&amp;"_"&amp;BG$20,データシート1!$A$1:$BS$1,0),0)</f>
        <v>0.10518769048854951</v>
      </c>
      <c r="BH41" s="40">
        <f>VLOOKUP($AX41&amp;"_"&amp;$BC$14,データシート1!$A:$BS,MATCH($BC$12&amp;"_"&amp;BH$20,データシート1!$A$1:$BS$1,0),0)</f>
        <v>0.56841636592068645</v>
      </c>
      <c r="BI41" s="40">
        <f>VLOOKUP($AX41&amp;"_"&amp;$BC$14,データシート1!$A:$BS,MATCH($BC$12&amp;"_"&amp;BI$20,データシート1!$A$1:$BS$1,0),0)</f>
        <v>0.55406983960979828</v>
      </c>
      <c r="BJ41" s="40">
        <f>VLOOKUP($AX41&amp;"_"&amp;$BC$14,データシート1!$A:$BS,MATCH($BC$12&amp;"_"&amp;BJ$20,データシート1!$A$1:$BS$1,0),0)</f>
        <v>0.56727713547336023</v>
      </c>
      <c r="BK41" s="40">
        <f t="shared" si="1"/>
        <v>1.0338510715556921</v>
      </c>
      <c r="BL41" s="40">
        <f t="shared" si="2"/>
        <v>1.0086737975164035</v>
      </c>
      <c r="BM41" s="40">
        <f>VLOOKUP($AX41&amp;"_"&amp;$BC$14,データシート1!$A:$BS,MATCH($BC$12&amp;"_"&amp;BM$20,データシート1!$A$1:$BS$1,0),0)</f>
        <v>0.37924658164582925</v>
      </c>
      <c r="BN41" s="40">
        <f>VLOOKUP($AX41&amp;"_"&amp;$BC$14,データシート1!$A:$BS,MATCH($BC$12&amp;"_"&amp;BN$20,データシート1!$A$1:$BS$1,0),0)</f>
        <v>0.62942721587057415</v>
      </c>
      <c r="BO41" s="40">
        <f>VLOOKUP($AX41&amp;"_"&amp;$BC$14,データシート1!$A:$BS,MATCH($BC$12&amp;"_"&amp;BO$20,データシート1!$A$1:$BS$1,0),0)</f>
        <v>2.5177274039288565E-2</v>
      </c>
      <c r="BP41" s="40">
        <f>VLOOKUP($AX41&amp;"_"&amp;$BC$14,データシート1!$A:$BS,MATCH($BC$12&amp;"_"&amp;BP$20,データシート1!$A$1:$BS$1,0),0)</f>
        <v>0</v>
      </c>
      <c r="BQ41" s="40">
        <f>VLOOKUP($AX41&amp;"_"&amp;$BC$14,データシート1!$A:$BS,MATCH($BC$12&amp;"_"&amp;BQ$20,データシート1!$A$1:$BS$1,0),0)</f>
        <v>0</v>
      </c>
      <c r="BR41" s="41">
        <f t="shared" si="3"/>
        <v>2.828802103048087</v>
      </c>
      <c r="BT41" s="134" t="str">
        <f t="shared" si="4"/>
        <v>北山村</v>
      </c>
      <c r="BU41" s="38">
        <f t="shared" si="25"/>
        <v>2.828802103048087</v>
      </c>
      <c r="BV41" s="69">
        <f t="shared" si="16"/>
        <v>0.23812342888299431</v>
      </c>
      <c r="BW41" s="69">
        <f t="shared" si="5"/>
        <v>0</v>
      </c>
      <c r="BX41" s="69">
        <f t="shared" si="5"/>
        <v>3.7184534886766311E-2</v>
      </c>
      <c r="BY41" s="69">
        <f t="shared" si="5"/>
        <v>0.20093889399622802</v>
      </c>
      <c r="BZ41" s="69">
        <f t="shared" si="5"/>
        <v>0.19586730334114844</v>
      </c>
      <c r="CA41" s="69">
        <f t="shared" si="5"/>
        <v>0.20053616860016774</v>
      </c>
      <c r="CB41" s="69">
        <f t="shared" si="5"/>
        <v>0.36547309917568938</v>
      </c>
      <c r="CC41" s="69">
        <f t="shared" si="5"/>
        <v>0.35657276853320302</v>
      </c>
      <c r="CD41" s="69">
        <f t="shared" si="5"/>
        <v>0.1340661410132522</v>
      </c>
      <c r="CE41" s="69">
        <f t="shared" si="5"/>
        <v>0.22250662751995079</v>
      </c>
      <c r="CF41" s="69">
        <f t="shared" si="5"/>
        <v>8.9003306424862965E-3</v>
      </c>
      <c r="CG41" s="69">
        <f t="shared" si="5"/>
        <v>0</v>
      </c>
      <c r="CH41" s="69">
        <f t="shared" si="5"/>
        <v>0</v>
      </c>
      <c r="CI41" s="135">
        <f t="shared" si="6"/>
        <v>1</v>
      </c>
      <c r="CK41" s="136" t="str">
        <f t="shared" si="7"/>
        <v>北山村</v>
      </c>
      <c r="CL41" s="137">
        <f t="shared" si="17"/>
        <v>0.67360405640923593</v>
      </c>
      <c r="CM41" s="75">
        <f t="shared" si="18"/>
        <v>0</v>
      </c>
      <c r="CN41" s="76">
        <f t="shared" si="19"/>
        <v>0</v>
      </c>
      <c r="CO41" s="75">
        <f t="shared" si="20"/>
        <v>0</v>
      </c>
      <c r="CP41" s="76">
        <f t="shared" si="8"/>
        <v>0.10518769048854951</v>
      </c>
      <c r="CQ41" s="75">
        <f t="shared" si="21"/>
        <v>0</v>
      </c>
      <c r="CR41" s="76">
        <f t="shared" si="9"/>
        <v>0.56841636592068645</v>
      </c>
      <c r="CS41" s="75">
        <f t="shared" si="22"/>
        <v>0</v>
      </c>
      <c r="CT41" s="76">
        <f t="shared" si="10"/>
        <v>0.55406983960979828</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20409</v>
      </c>
      <c r="AY42" s="20" t="str">
        <f>IF(IFERROR(比較地域マスタ!$Z27,"")=0,"",IFERROR(比較地域マスタ!$Z27,""))</f>
        <v>平谷村</v>
      </c>
      <c r="BB42" s="122" t="str">
        <f t="shared" si="0"/>
        <v>20409</v>
      </c>
      <c r="BC42" s="123" t="str">
        <f t="shared" si="0"/>
        <v>平谷村</v>
      </c>
      <c r="BD42" s="40">
        <f t="shared" si="14"/>
        <v>2.7412126905548631</v>
      </c>
      <c r="BE42" s="40">
        <f t="shared" si="15"/>
        <v>0.16179973826781016</v>
      </c>
      <c r="BF42" s="40">
        <f>VLOOKUP($AX42&amp;"_"&amp;$BC$14,データシート1!$A:$BS,MATCH($BC$12&amp;"_"&amp;BF$20,データシート1!$A$1:$BS$1,0),0)</f>
        <v>0</v>
      </c>
      <c r="BG42" s="40">
        <f>VLOOKUP($AX42&amp;"_"&amp;$BC$14,データシート1!$A:$BS,MATCH($BC$12&amp;"_"&amp;BG$20,データシート1!$A$1:$BS$1,0),0)</f>
        <v>2.8358640341202612E-2</v>
      </c>
      <c r="BH42" s="40">
        <f>VLOOKUP($AX42&amp;"_"&amp;$BC$14,データシート1!$A:$BS,MATCH($BC$12&amp;"_"&amp;BH$20,データシート1!$A$1:$BS$1,0),0)</f>
        <v>0.13344109792660755</v>
      </c>
      <c r="BI42" s="40">
        <f>VLOOKUP($AX42&amp;"_"&amp;$BC$14,データシート1!$A:$BS,MATCH($BC$12&amp;"_"&amp;BI$20,データシート1!$A$1:$BS$1,0),0)</f>
        <v>0.67185554513909418</v>
      </c>
      <c r="BJ42" s="40">
        <f>VLOOKUP($AX42&amp;"_"&amp;$BC$14,データシート1!$A:$BS,MATCH($BC$12&amp;"_"&amp;BJ$20,データシート1!$A$1:$BS$1,0),0)</f>
        <v>0.67627383097077753</v>
      </c>
      <c r="BK42" s="40">
        <f t="shared" si="1"/>
        <v>1.1301250326669012</v>
      </c>
      <c r="BL42" s="40">
        <f t="shared" si="2"/>
        <v>1.1068935432723352</v>
      </c>
      <c r="BM42" s="40">
        <f>VLOOKUP($AX42&amp;"_"&amp;$BC$14,データシート1!$A:$BS,MATCH($BC$12&amp;"_"&amp;BM$20,データシート1!$A$1:$BS$1,0),0)</f>
        <v>0.36665167672032201</v>
      </c>
      <c r="BN42" s="40">
        <f>VLOOKUP($AX42&amp;"_"&amp;$BC$14,データシート1!$A:$BS,MATCH($BC$12&amp;"_"&amp;BN$20,データシート1!$A$1:$BS$1,0),0)</f>
        <v>0.74024186655201318</v>
      </c>
      <c r="BO42" s="40">
        <f>VLOOKUP($AX42&amp;"_"&amp;$BC$14,データシート1!$A:$BS,MATCH($BC$12&amp;"_"&amp;BO$20,データシート1!$A$1:$BS$1,0),0)</f>
        <v>2.323148939456603E-2</v>
      </c>
      <c r="BP42" s="40">
        <f>VLOOKUP($AX42&amp;"_"&amp;$BC$14,データシート1!$A:$BS,MATCH($BC$12&amp;"_"&amp;BP$20,データシート1!$A$1:$BS$1,0),0)</f>
        <v>0</v>
      </c>
      <c r="BQ42" s="40">
        <f>VLOOKUP($AX42&amp;"_"&amp;$BC$14,データシート1!$A:$BS,MATCH($BC$12&amp;"_"&amp;BQ$20,データシート1!$A$1:$BS$1,0),0)</f>
        <v>0.1011585435102802</v>
      </c>
      <c r="BR42" s="41">
        <f t="shared" si="3"/>
        <v>2.7412126905548631</v>
      </c>
      <c r="BT42" s="134" t="str">
        <f t="shared" si="4"/>
        <v>平谷村</v>
      </c>
      <c r="BU42" s="38">
        <f t="shared" si="25"/>
        <v>2.7412126905548631</v>
      </c>
      <c r="BV42" s="69">
        <f t="shared" si="16"/>
        <v>5.9024875678311356E-2</v>
      </c>
      <c r="BW42" s="69">
        <f t="shared" si="5"/>
        <v>0</v>
      </c>
      <c r="BX42" s="69">
        <f t="shared" si="5"/>
        <v>1.0345290038571356E-2</v>
      </c>
      <c r="BY42" s="69">
        <f t="shared" si="5"/>
        <v>4.8679585639739995E-2</v>
      </c>
      <c r="BZ42" s="69">
        <f t="shared" si="5"/>
        <v>0.24509427796465527</v>
      </c>
      <c r="CA42" s="69">
        <f t="shared" ref="CA42:CH68" si="32">BJ42/$BR42</f>
        <v>0.24670607767903244</v>
      </c>
      <c r="CB42" s="69">
        <f t="shared" si="32"/>
        <v>0.41227192496257808</v>
      </c>
      <c r="CC42" s="69">
        <f t="shared" si="32"/>
        <v>0.40379703008316481</v>
      </c>
      <c r="CD42" s="69">
        <f t="shared" si="32"/>
        <v>0.13375528209965573</v>
      </c>
      <c r="CE42" s="69">
        <f t="shared" si="32"/>
        <v>0.27004174798350905</v>
      </c>
      <c r="CF42" s="69">
        <f t="shared" si="32"/>
        <v>8.4748948794132507E-3</v>
      </c>
      <c r="CG42" s="69">
        <f t="shared" si="32"/>
        <v>0</v>
      </c>
      <c r="CH42" s="69">
        <f t="shared" si="32"/>
        <v>3.6902843715422962E-2</v>
      </c>
      <c r="CI42" s="135">
        <f t="shared" si="6"/>
        <v>1</v>
      </c>
      <c r="CK42" s="136" t="str">
        <f t="shared" si="7"/>
        <v>平谷村</v>
      </c>
      <c r="CL42" s="137">
        <f t="shared" si="17"/>
        <v>0.16179973826781016</v>
      </c>
      <c r="CM42" s="75">
        <f t="shared" si="18"/>
        <v>0</v>
      </c>
      <c r="CN42" s="76">
        <f t="shared" si="19"/>
        <v>0</v>
      </c>
      <c r="CO42" s="75">
        <f t="shared" si="20"/>
        <v>0</v>
      </c>
      <c r="CP42" s="76">
        <f t="shared" si="8"/>
        <v>2.8358640341202612E-2</v>
      </c>
      <c r="CQ42" s="75">
        <f t="shared" si="21"/>
        <v>0</v>
      </c>
      <c r="CR42" s="76">
        <f t="shared" si="9"/>
        <v>0.13344109792660755</v>
      </c>
      <c r="CS42" s="75">
        <f t="shared" si="22"/>
        <v>0</v>
      </c>
      <c r="CT42" s="76">
        <f t="shared" si="10"/>
        <v>0.67185554513909418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46303</v>
      </c>
      <c r="AY43" s="20" t="str">
        <f>IF(IFERROR(比較地域マスタ!$Z28,"")=0,"",IFERROR(比較地域マスタ!$Z28,""))</f>
        <v>三島村</v>
      </c>
      <c r="AZ43" s="26"/>
      <c r="BB43" s="122" t="str">
        <f t="shared" si="0"/>
        <v>46303</v>
      </c>
      <c r="BC43" s="123" t="str">
        <f t="shared" si="0"/>
        <v>三島村</v>
      </c>
      <c r="BD43" s="40">
        <f t="shared" si="14"/>
        <v>9.6727682072699874</v>
      </c>
      <c r="BE43" s="40">
        <f t="shared" si="15"/>
        <v>8.4086538512557402E-2</v>
      </c>
      <c r="BF43" s="40">
        <f>VLOOKUP($AX43&amp;"_"&amp;$BC$14,データシート1!$A:$BS,MATCH($BC$12&amp;"_"&amp;BF$20,データシート1!$A$1:$BS$1,0),0)</f>
        <v>0</v>
      </c>
      <c r="BG43" s="40">
        <f>VLOOKUP($AX43&amp;"_"&amp;$BC$14,データシート1!$A:$BS,MATCH($BC$12&amp;"_"&amp;BG$20,データシート1!$A$1:$BS$1,0),0)</f>
        <v>0</v>
      </c>
      <c r="BH43" s="40">
        <f>VLOOKUP($AX43&amp;"_"&amp;$BC$14,データシート1!$A:$BS,MATCH($BC$12&amp;"_"&amp;BH$20,データシート1!$A$1:$BS$1,0),0)</f>
        <v>8.4086538512557402E-2</v>
      </c>
      <c r="BI43" s="40">
        <f>VLOOKUP($AX43&amp;"_"&amp;$BC$14,データシート1!$A:$BS,MATCH($BC$12&amp;"_"&amp;BI$20,データシート1!$A$1:$BS$1,0),0)</f>
        <v>0.39179278328523703</v>
      </c>
      <c r="BJ43" s="40">
        <f>VLOOKUP($AX43&amp;"_"&amp;$BC$14,データシート1!$A:$BS,MATCH($BC$12&amp;"_"&amp;BJ$20,データシート1!$A$1:$BS$1,0),0)</f>
        <v>0.40917110612283497</v>
      </c>
      <c r="BK43" s="40">
        <f t="shared" si="1"/>
        <v>8.7797996893493568</v>
      </c>
      <c r="BL43" s="40">
        <f t="shared" si="2"/>
        <v>0.87434696227341635</v>
      </c>
      <c r="BM43" s="40">
        <f>VLOOKUP($AX43&amp;"_"&amp;$BC$14,データシート1!$A:$BS,MATCH($BC$12&amp;"_"&amp;BM$20,データシート1!$A$1:$BS$1,0),0)</f>
        <v>0.1651331979122061</v>
      </c>
      <c r="BN43" s="40">
        <f>VLOOKUP($AX43&amp;"_"&amp;$BC$14,データシート1!$A:$BS,MATCH($BC$12&amp;"_"&amp;BN$20,データシート1!$A$1:$BS$1,0),0)</f>
        <v>0.70921376436121031</v>
      </c>
      <c r="BO43" s="40">
        <f>VLOOKUP($AX43&amp;"_"&amp;$BC$14,データシート1!$A:$BS,MATCH($BC$12&amp;"_"&amp;BO$20,データシート1!$A$1:$BS$1,0),0)</f>
        <v>2.2641857684044048E-2</v>
      </c>
      <c r="BP43" s="40">
        <f>VLOOKUP($AX43&amp;"_"&amp;$BC$14,データシート1!$A:$BS,MATCH($BC$12&amp;"_"&amp;BP$20,データシート1!$A$1:$BS$1,0),0)</f>
        <v>7.8828108693918963</v>
      </c>
      <c r="BQ43" s="40">
        <f>VLOOKUP($AX43&amp;"_"&amp;$BC$14,データシート1!$A:$BS,MATCH($BC$12&amp;"_"&amp;BQ$20,データシート1!$A$1:$BS$1,0),0)</f>
        <v>7.9180899999999992E-3</v>
      </c>
      <c r="BR43" s="41">
        <f t="shared" si="3"/>
        <v>9.6727682072699874</v>
      </c>
      <c r="BT43" s="134" t="str">
        <f t="shared" si="4"/>
        <v>三島村</v>
      </c>
      <c r="BU43" s="38">
        <f t="shared" si="25"/>
        <v>9.6727682072699874</v>
      </c>
      <c r="BV43" s="69">
        <f t="shared" si="16"/>
        <v>8.6931203881592586E-3</v>
      </c>
      <c r="BW43" s="69">
        <f t="shared" si="16"/>
        <v>0</v>
      </c>
      <c r="BX43" s="69">
        <f t="shared" si="16"/>
        <v>0</v>
      </c>
      <c r="BY43" s="69">
        <f t="shared" si="16"/>
        <v>8.6931203881592586E-3</v>
      </c>
      <c r="BZ43" s="69">
        <f t="shared" si="16"/>
        <v>4.0504721594669064E-2</v>
      </c>
      <c r="CA43" s="69">
        <f t="shared" si="32"/>
        <v>4.2301345111868255E-2</v>
      </c>
      <c r="CB43" s="69">
        <f t="shared" si="32"/>
        <v>0.90768221683948946</v>
      </c>
      <c r="CC43" s="69">
        <f t="shared" si="32"/>
        <v>9.0392630479479805E-2</v>
      </c>
      <c r="CD43" s="69">
        <f t="shared" si="32"/>
        <v>1.7071968889742762E-2</v>
      </c>
      <c r="CE43" s="69">
        <f t="shared" si="32"/>
        <v>7.332066158973706E-2</v>
      </c>
      <c r="CF43" s="69">
        <f t="shared" si="32"/>
        <v>2.3407836514707943E-3</v>
      </c>
      <c r="CG43" s="69">
        <f t="shared" si="32"/>
        <v>0.81494880270853887</v>
      </c>
      <c r="CH43" s="69">
        <f t="shared" si="32"/>
        <v>8.1859606581379842E-4</v>
      </c>
      <c r="CI43" s="135">
        <f t="shared" si="6"/>
        <v>1</v>
      </c>
      <c r="CJ43" s="26"/>
      <c r="CK43" s="136" t="str">
        <f t="shared" si="7"/>
        <v>三島村</v>
      </c>
      <c r="CL43" s="137">
        <f t="shared" si="17"/>
        <v>8.4086538512557402E-2</v>
      </c>
      <c r="CM43" s="75">
        <f t="shared" si="18"/>
        <v>0</v>
      </c>
      <c r="CN43" s="76">
        <f t="shared" si="19"/>
        <v>0</v>
      </c>
      <c r="CO43" s="75">
        <f t="shared" si="20"/>
        <v>0</v>
      </c>
      <c r="CP43" s="76">
        <f t="shared" si="8"/>
        <v>0</v>
      </c>
      <c r="CQ43" s="75">
        <f t="shared" si="21"/>
        <v>0</v>
      </c>
      <c r="CR43" s="76">
        <f t="shared" si="9"/>
        <v>8.4086538512557402E-2</v>
      </c>
      <c r="CS43" s="75">
        <f t="shared" si="22"/>
        <v>0</v>
      </c>
      <c r="CT43" s="76">
        <f t="shared" si="10"/>
        <v>0.39179278328523703</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39364</v>
      </c>
      <c r="AY44" s="20" t="str">
        <f>IF(IFERROR(比較地域マスタ!$Z29,"")=0,"",IFERROR(比較地域マスタ!$Z29,""))</f>
        <v>大川村</v>
      </c>
      <c r="BB44" s="122" t="str">
        <f t="shared" si="0"/>
        <v>39364</v>
      </c>
      <c r="BC44" s="123" t="str">
        <f t="shared" si="0"/>
        <v>大川村</v>
      </c>
      <c r="BD44" s="40">
        <f t="shared" si="14"/>
        <v>5.2885569991548964</v>
      </c>
      <c r="BE44" s="40">
        <f t="shared" si="15"/>
        <v>2.6754278707949459</v>
      </c>
      <c r="BF44" s="40">
        <f>VLOOKUP($AX44&amp;"_"&amp;$BC$14,データシート1!$A:$BS,MATCH($BC$12&amp;"_"&amp;BF$20,データシート1!$A$1:$BS$1,0),0)</f>
        <v>0</v>
      </c>
      <c r="BG44" s="40">
        <f>VLOOKUP($AX44&amp;"_"&amp;$BC$14,データシート1!$A:$BS,MATCH($BC$12&amp;"_"&amp;BG$20,データシート1!$A$1:$BS$1,0),0)</f>
        <v>0.19605573948931762</v>
      </c>
      <c r="BH44" s="40">
        <f>VLOOKUP($AX44&amp;"_"&amp;$BC$14,データシート1!$A:$BS,MATCH($BC$12&amp;"_"&amp;BH$20,データシート1!$A$1:$BS$1,0),0)</f>
        <v>2.4793721313056283</v>
      </c>
      <c r="BI44" s="40">
        <f>VLOOKUP($AX44&amp;"_"&amp;$BC$14,データシート1!$A:$BS,MATCH($BC$12&amp;"_"&amp;BI$20,データシート1!$A$1:$BS$1,0),0)</f>
        <v>0.5357088747108899</v>
      </c>
      <c r="BJ44" s="40">
        <f>VLOOKUP($AX44&amp;"_"&amp;$BC$14,データシート1!$A:$BS,MATCH($BC$12&amp;"_"&amp;BJ$20,データシート1!$A$1:$BS$1,0),0)</f>
        <v>0.67052935671471736</v>
      </c>
      <c r="BK44" s="40">
        <f t="shared" si="1"/>
        <v>1.3551908185810688</v>
      </c>
      <c r="BL44" s="40">
        <f t="shared" si="2"/>
        <v>1.3329617030943901</v>
      </c>
      <c r="BM44" s="40">
        <f>VLOOKUP($AX44&amp;"_"&amp;$BC$14,データシート1!$A:$BS,MATCH($BC$12&amp;"_"&amp;BM$20,データシート1!$A$1:$BS$1,0),0)</f>
        <v>0.34006243298869565</v>
      </c>
      <c r="BN44" s="40">
        <f>VLOOKUP($AX44&amp;"_"&amp;$BC$14,データシート1!$A:$BS,MATCH($BC$12&amp;"_"&amp;BN$20,データシート1!$A$1:$BS$1,0),0)</f>
        <v>0.99289927010569445</v>
      </c>
      <c r="BO44" s="40">
        <f>VLOOKUP($AX44&amp;"_"&amp;$BC$14,データシート1!$A:$BS,MATCH($BC$12&amp;"_"&amp;BO$20,データシート1!$A$1:$BS$1,0),0)</f>
        <v>2.2229115486678663E-2</v>
      </c>
      <c r="BP44" s="40">
        <f>VLOOKUP($AX44&amp;"_"&amp;$BC$14,データシート1!$A:$BS,MATCH($BC$12&amp;"_"&amp;BP$20,データシート1!$A$1:$BS$1,0),0)</f>
        <v>0</v>
      </c>
      <c r="BQ44" s="40">
        <f>VLOOKUP($AX44&amp;"_"&amp;$BC$14,データシート1!$A:$BS,MATCH($BC$12&amp;"_"&amp;BQ$20,データシート1!$A$1:$BS$1,0),0)</f>
        <v>5.1700078353274531E-2</v>
      </c>
      <c r="BR44" s="41">
        <f t="shared" si="3"/>
        <v>5.2885569991548964</v>
      </c>
      <c r="BT44" s="134" t="str">
        <f t="shared" si="4"/>
        <v>大川村</v>
      </c>
      <c r="BU44" s="38">
        <f t="shared" si="25"/>
        <v>5.2885569991548964</v>
      </c>
      <c r="BV44" s="69">
        <f t="shared" si="16"/>
        <v>0.50588995660299685</v>
      </c>
      <c r="BW44" s="69">
        <f t="shared" si="16"/>
        <v>0</v>
      </c>
      <c r="BX44" s="69">
        <f t="shared" si="16"/>
        <v>3.7071688840764512E-2</v>
      </c>
      <c r="BY44" s="69">
        <f t="shared" si="16"/>
        <v>0.46881826776223234</v>
      </c>
      <c r="BZ44" s="69">
        <f t="shared" si="16"/>
        <v>0.10129584966116378</v>
      </c>
      <c r="CA44" s="69">
        <f t="shared" si="32"/>
        <v>0.12678871700198505</v>
      </c>
      <c r="CB44" s="69">
        <f t="shared" si="32"/>
        <v>0.25624963837916964</v>
      </c>
      <c r="CC44" s="69">
        <f t="shared" si="32"/>
        <v>0.25204639059527872</v>
      </c>
      <c r="CD44" s="69">
        <f t="shared" si="32"/>
        <v>6.4301553910270259E-2</v>
      </c>
      <c r="CE44" s="69">
        <f t="shared" si="32"/>
        <v>0.18774483668500846</v>
      </c>
      <c r="CF44" s="69">
        <f t="shared" si="32"/>
        <v>4.2032477838909255E-3</v>
      </c>
      <c r="CG44" s="69">
        <f t="shared" si="32"/>
        <v>0</v>
      </c>
      <c r="CH44" s="69">
        <f t="shared" si="32"/>
        <v>9.775838354684676E-3</v>
      </c>
      <c r="CI44" s="135">
        <f t="shared" si="6"/>
        <v>1</v>
      </c>
      <c r="CK44" s="136" t="str">
        <f t="shared" si="7"/>
        <v>大川村</v>
      </c>
      <c r="CL44" s="137">
        <f t="shared" si="17"/>
        <v>2.6754278707949459</v>
      </c>
      <c r="CM44" s="75">
        <f t="shared" si="18"/>
        <v>0</v>
      </c>
      <c r="CN44" s="76">
        <f t="shared" si="19"/>
        <v>0</v>
      </c>
      <c r="CO44" s="75">
        <f t="shared" si="20"/>
        <v>0</v>
      </c>
      <c r="CP44" s="76">
        <f t="shared" si="8"/>
        <v>0.19605573948931762</v>
      </c>
      <c r="CQ44" s="75">
        <f t="shared" si="21"/>
        <v>0</v>
      </c>
      <c r="CR44" s="76">
        <f t="shared" si="9"/>
        <v>2.4793721313056283</v>
      </c>
      <c r="CS44" s="75">
        <f t="shared" si="22"/>
        <v>0</v>
      </c>
      <c r="CT44" s="76">
        <f t="shared" si="10"/>
        <v>0.5357088747108899</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29447</v>
      </c>
      <c r="AY45" s="20" t="str">
        <f>IF(IFERROR(比較地域マスタ!$Z30,"")=0,"",IFERROR(比較地域マスタ!$Z30,""))</f>
        <v>野迫川村</v>
      </c>
      <c r="BB45" s="122" t="str">
        <f t="shared" si="0"/>
        <v>29447</v>
      </c>
      <c r="BC45" s="123" t="str">
        <f t="shared" si="0"/>
        <v>野迫川村</v>
      </c>
      <c r="BD45" s="40">
        <f t="shared" si="14"/>
        <v>2.9490874565827569</v>
      </c>
      <c r="BE45" s="40">
        <f t="shared" si="15"/>
        <v>0.65538623764083781</v>
      </c>
      <c r="BF45" s="40">
        <f>VLOOKUP($AX45&amp;"_"&amp;$BC$14,データシート1!$A:$BS,MATCH($BC$12&amp;"_"&amp;BF$20,データシート1!$A$1:$BS$1,0),0)</f>
        <v>0</v>
      </c>
      <c r="BG45" s="40">
        <f>VLOOKUP($AX45&amp;"_"&amp;$BC$14,データシート1!$A:$BS,MATCH($BC$12&amp;"_"&amp;BG$20,データシート1!$A$1:$BS$1,0),0)</f>
        <v>8.7708786799543345E-2</v>
      </c>
      <c r="BH45" s="40">
        <f>VLOOKUP($AX45&amp;"_"&amp;$BC$14,データシート1!$A:$BS,MATCH($BC$12&amp;"_"&amp;BH$20,データシート1!$A$1:$BS$1,0),0)</f>
        <v>0.56767745084129451</v>
      </c>
      <c r="BI45" s="40">
        <f>VLOOKUP($AX45&amp;"_"&amp;$BC$14,データシート1!$A:$BS,MATCH($BC$12&amp;"_"&amp;BI$20,データシート1!$A$1:$BS$1,0),0)</f>
        <v>0.42073583443387702</v>
      </c>
      <c r="BJ45" s="40">
        <f>VLOOKUP($AX45&amp;"_"&amp;$BC$14,データシート1!$A:$BS,MATCH($BC$12&amp;"_"&amp;BJ$20,データシート1!$A$1:$BS$1,0),0)</f>
        <v>0.5067174075819556</v>
      </c>
      <c r="BK45" s="40">
        <f t="shared" si="1"/>
        <v>1.3662479769260867</v>
      </c>
      <c r="BL45" s="40">
        <f t="shared" si="2"/>
        <v>1.3453160512025564</v>
      </c>
      <c r="BM45" s="40">
        <f>VLOOKUP($AX45&amp;"_"&amp;$BC$14,データシート1!$A:$BS,MATCH($BC$12&amp;"_"&amp;BM$20,データシート1!$A$1:$BS$1,0),0)</f>
        <v>0.38344488328766502</v>
      </c>
      <c r="BN45" s="40">
        <f>VLOOKUP($AX45&amp;"_"&amp;$BC$14,データシート1!$A:$BS,MATCH($BC$12&amp;"_"&amp;BN$20,データシート1!$A$1:$BS$1,0),0)</f>
        <v>0.96187116791489136</v>
      </c>
      <c r="BO45" s="40">
        <f>VLOOKUP($AX45&amp;"_"&amp;$BC$14,データシート1!$A:$BS,MATCH($BC$12&amp;"_"&amp;BO$20,データシート1!$A$1:$BS$1,0),0)</f>
        <v>2.0931925723530309E-2</v>
      </c>
      <c r="BP45" s="40">
        <f>VLOOKUP($AX45&amp;"_"&amp;$BC$14,データシート1!$A:$BS,MATCH($BC$12&amp;"_"&amp;BP$20,データシート1!$A$1:$BS$1,0),0)</f>
        <v>0</v>
      </c>
      <c r="BQ45" s="40">
        <f>VLOOKUP($AX45&amp;"_"&amp;$BC$14,データシート1!$A:$BS,MATCH($BC$12&amp;"_"&amp;BQ$20,データシート1!$A$1:$BS$1,0),0)</f>
        <v>0</v>
      </c>
      <c r="BR45" s="41">
        <f t="shared" si="3"/>
        <v>2.9490874565827569</v>
      </c>
      <c r="BT45" s="134" t="str">
        <f t="shared" si="4"/>
        <v>野迫川村</v>
      </c>
      <c r="BU45" s="38">
        <f t="shared" si="25"/>
        <v>2.9490874565827569</v>
      </c>
      <c r="BV45" s="69">
        <f t="shared" si="16"/>
        <v>0.22223357132998148</v>
      </c>
      <c r="BW45" s="69">
        <f t="shared" si="16"/>
        <v>0</v>
      </c>
      <c r="BX45" s="69">
        <f t="shared" si="16"/>
        <v>2.9740992117329591E-2</v>
      </c>
      <c r="BY45" s="69">
        <f t="shared" si="16"/>
        <v>0.19249257921265192</v>
      </c>
      <c r="BZ45" s="69">
        <f t="shared" si="16"/>
        <v>0.14266644873306095</v>
      </c>
      <c r="CA45" s="69">
        <f t="shared" si="32"/>
        <v>0.17182176352583056</v>
      </c>
      <c r="CB45" s="69">
        <f t="shared" si="32"/>
        <v>0.46327821641112704</v>
      </c>
      <c r="CC45" s="69">
        <f t="shared" si="32"/>
        <v>0.45618045277010394</v>
      </c>
      <c r="CD45" s="69">
        <f t="shared" si="32"/>
        <v>0.13002153680853543</v>
      </c>
      <c r="CE45" s="69">
        <f t="shared" si="32"/>
        <v>0.32615891596156854</v>
      </c>
      <c r="CF45" s="69">
        <f t="shared" si="32"/>
        <v>7.0977636410230749E-3</v>
      </c>
      <c r="CG45" s="69">
        <f t="shared" si="32"/>
        <v>0</v>
      </c>
      <c r="CH45" s="69">
        <f t="shared" si="32"/>
        <v>0</v>
      </c>
      <c r="CI45" s="135">
        <f t="shared" si="6"/>
        <v>1</v>
      </c>
      <c r="CK45" s="136" t="str">
        <f t="shared" si="7"/>
        <v>野迫川村</v>
      </c>
      <c r="CL45" s="137">
        <f t="shared" si="17"/>
        <v>0.65538623764083781</v>
      </c>
      <c r="CM45" s="75">
        <f t="shared" si="18"/>
        <v>0</v>
      </c>
      <c r="CN45" s="76">
        <f t="shared" si="19"/>
        <v>0</v>
      </c>
      <c r="CO45" s="75">
        <f t="shared" si="20"/>
        <v>0</v>
      </c>
      <c r="CP45" s="76">
        <f t="shared" si="8"/>
        <v>8.7708786799543345E-2</v>
      </c>
      <c r="CQ45" s="75">
        <f t="shared" si="21"/>
        <v>0</v>
      </c>
      <c r="CR45" s="76">
        <f t="shared" si="9"/>
        <v>0.56767745084129451</v>
      </c>
      <c r="CS45" s="75">
        <f t="shared" si="22"/>
        <v>0</v>
      </c>
      <c r="CT45" s="76">
        <f t="shared" si="10"/>
        <v>0.42073583443387702</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15586</v>
      </c>
      <c r="AY46" s="20" t="str">
        <f>IF(IFERROR(比較地域マスタ!$Z31,"")=0,"",IFERROR(比較地域マスタ!$Z31,""))</f>
        <v>粟島浦村</v>
      </c>
      <c r="BB46" s="122" t="str">
        <f t="shared" si="0"/>
        <v>15586</v>
      </c>
      <c r="BC46" s="123" t="str">
        <f t="shared" si="0"/>
        <v>粟島浦村</v>
      </c>
      <c r="BD46" s="40">
        <f t="shared" si="14"/>
        <v>2.7965574126307469</v>
      </c>
      <c r="BE46" s="40">
        <f t="shared" si="15"/>
        <v>0.50081424003326702</v>
      </c>
      <c r="BF46" s="40">
        <f>VLOOKUP($AX46&amp;"_"&amp;$BC$14,データシート1!$A:$BS,MATCH($BC$12&amp;"_"&amp;BF$20,データシート1!$A$1:$BS$1,0),0)</f>
        <v>0</v>
      </c>
      <c r="BG46" s="40">
        <f>VLOOKUP($AX46&amp;"_"&amp;$BC$14,データシート1!$A:$BS,MATCH($BC$12&amp;"_"&amp;BG$20,データシート1!$A$1:$BS$1,0),0)</f>
        <v>1.987527383433401E-2</v>
      </c>
      <c r="BH46" s="40">
        <f>VLOOKUP($AX46&amp;"_"&amp;$BC$14,データシート1!$A:$BS,MATCH($BC$12&amp;"_"&amp;BH$20,データシート1!$A$1:$BS$1,0),0)</f>
        <v>0.480938966198933</v>
      </c>
      <c r="BI46" s="40">
        <f>VLOOKUP($AX46&amp;"_"&amp;$BC$14,データシート1!$A:$BS,MATCH($BC$12&amp;"_"&amp;BI$20,データシート1!$A$1:$BS$1,0),0)</f>
        <v>0.80194467011440973</v>
      </c>
      <c r="BJ46" s="40">
        <f>VLOOKUP($AX46&amp;"_"&amp;$BC$14,データシート1!$A:$BS,MATCH($BC$12&amp;"_"&amp;BJ$20,データシート1!$A$1:$BS$1,0),0)</f>
        <v>0.63883974409143207</v>
      </c>
      <c r="BK46" s="40">
        <f t="shared" si="1"/>
        <v>0.85495875839163826</v>
      </c>
      <c r="BL46" s="40">
        <f t="shared" si="2"/>
        <v>0.83467542754968216</v>
      </c>
      <c r="BM46" s="40">
        <f>VLOOKUP($AX46&amp;"_"&amp;$BC$14,データシート1!$A:$BS,MATCH($BC$12&amp;"_"&amp;BM$20,データシート1!$A$1:$BS$1,0),0)</f>
        <v>0.21411338373362318</v>
      </c>
      <c r="BN46" s="40">
        <f>VLOOKUP($AX46&amp;"_"&amp;$BC$14,データシート1!$A:$BS,MATCH($BC$12&amp;"_"&amp;BN$20,データシート1!$A$1:$BS$1,0),0)</f>
        <v>0.62056204381605895</v>
      </c>
      <c r="BO46" s="40">
        <f>VLOOKUP($AX46&amp;"_"&amp;$BC$14,データシート1!$A:$BS,MATCH($BC$12&amp;"_"&amp;BO$20,データシート1!$A$1:$BS$1,0),0)</f>
        <v>2.0283330841956129E-2</v>
      </c>
      <c r="BP46" s="40">
        <f>VLOOKUP($AX46&amp;"_"&amp;$BC$14,データシート1!$A:$BS,MATCH($BC$12&amp;"_"&amp;BP$20,データシート1!$A$1:$BS$1,0),0)</f>
        <v>0</v>
      </c>
      <c r="BQ46" s="40">
        <f>VLOOKUP($AX46&amp;"_"&amp;$BC$14,データシート1!$A:$BS,MATCH($BC$12&amp;"_"&amp;BQ$20,データシート1!$A$1:$BS$1,0),0)</f>
        <v>0</v>
      </c>
      <c r="BR46" s="41">
        <f t="shared" si="3"/>
        <v>2.7965574126307469</v>
      </c>
      <c r="BT46" s="134" t="str">
        <f t="shared" si="4"/>
        <v>粟島浦村</v>
      </c>
      <c r="BU46" s="38">
        <f t="shared" si="25"/>
        <v>2.7965574126307469</v>
      </c>
      <c r="BV46" s="69">
        <f t="shared" si="16"/>
        <v>0.17908240959807312</v>
      </c>
      <c r="BW46" s="69">
        <f t="shared" si="16"/>
        <v>0</v>
      </c>
      <c r="BX46" s="69">
        <f t="shared" si="16"/>
        <v>7.1070501698147371E-3</v>
      </c>
      <c r="BY46" s="69">
        <f t="shared" si="16"/>
        <v>0.1719753594282584</v>
      </c>
      <c r="BZ46" s="69">
        <f t="shared" si="16"/>
        <v>0.28676138258145506</v>
      </c>
      <c r="CA46" s="69">
        <f t="shared" si="32"/>
        <v>0.22843791484705109</v>
      </c>
      <c r="CB46" s="69">
        <f t="shared" si="32"/>
        <v>0.30571829297342079</v>
      </c>
      <c r="CC46" s="69">
        <f t="shared" si="32"/>
        <v>0.29846532875736509</v>
      </c>
      <c r="CD46" s="69">
        <f t="shared" si="32"/>
        <v>7.6563199727841369E-2</v>
      </c>
      <c r="CE46" s="69">
        <f t="shared" si="32"/>
        <v>0.22190212902952369</v>
      </c>
      <c r="CF46" s="69">
        <f t="shared" si="32"/>
        <v>7.2529642160557026E-3</v>
      </c>
      <c r="CG46" s="69">
        <f t="shared" si="32"/>
        <v>0</v>
      </c>
      <c r="CH46" s="69">
        <f t="shared" si="32"/>
        <v>0</v>
      </c>
      <c r="CI46" s="135">
        <f t="shared" si="6"/>
        <v>1</v>
      </c>
      <c r="CK46" s="136" t="str">
        <f t="shared" si="7"/>
        <v>粟島浦村</v>
      </c>
      <c r="CL46" s="137">
        <f t="shared" si="17"/>
        <v>0.50081424003326702</v>
      </c>
      <c r="CM46" s="75">
        <f t="shared" si="18"/>
        <v>0</v>
      </c>
      <c r="CN46" s="76">
        <f t="shared" si="19"/>
        <v>0</v>
      </c>
      <c r="CO46" s="75">
        <f t="shared" si="20"/>
        <v>0</v>
      </c>
      <c r="CP46" s="76">
        <f t="shared" si="8"/>
        <v>1.987527383433401E-2</v>
      </c>
      <c r="CQ46" s="75">
        <f t="shared" si="21"/>
        <v>0</v>
      </c>
      <c r="CR46" s="76">
        <f t="shared" si="9"/>
        <v>0.480938966198933</v>
      </c>
      <c r="CS46" s="75">
        <f t="shared" si="22"/>
        <v>0</v>
      </c>
      <c r="CT46" s="76">
        <f t="shared" si="10"/>
        <v>0.80194467011440973</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47356</v>
      </c>
      <c r="AY47" s="20" t="str">
        <f>IF(IFERROR(比較地域マスタ!$Z32,"")=0,"",IFERROR(比較地域マスタ!$Z32,""))</f>
        <v>渡名喜村</v>
      </c>
      <c r="BB47" s="122" t="str">
        <f t="shared" si="0"/>
        <v>47356</v>
      </c>
      <c r="BC47" s="123" t="str">
        <f t="shared" si="0"/>
        <v>渡名喜村</v>
      </c>
      <c r="BD47" s="40">
        <f t="shared" si="14"/>
        <v>1.6454658345560524</v>
      </c>
      <c r="BE47" s="40">
        <f t="shared" si="15"/>
        <v>0</v>
      </c>
      <c r="BF47" s="40">
        <f>VLOOKUP($AX47&amp;"_"&amp;$BC$14,データシート1!$A:$BS,MATCH($BC$12&amp;"_"&amp;BF$20,データシート1!$A$1:$BS$1,0),0)</f>
        <v>0</v>
      </c>
      <c r="BG47" s="40">
        <f>VLOOKUP($AX47&amp;"_"&amp;$BC$14,データシート1!$A:$BS,MATCH($BC$12&amp;"_"&amp;BG$20,データシート1!$A$1:$BS$1,0),0)</f>
        <v>0</v>
      </c>
      <c r="BH47" s="40">
        <f>VLOOKUP($AX47&amp;"_"&amp;$BC$14,データシート1!$A:$BS,MATCH($BC$12&amp;"_"&amp;BH$20,データシート1!$A$1:$BS$1,0),0)</f>
        <v>0</v>
      </c>
      <c r="BI47" s="40">
        <f>VLOOKUP($AX47&amp;"_"&amp;$BC$14,データシート1!$A:$BS,MATCH($BC$12&amp;"_"&amp;BI$20,データシート1!$A$1:$BS$1,0),0)</f>
        <v>0.46064341501614703</v>
      </c>
      <c r="BJ47" s="40">
        <f>VLOOKUP($AX47&amp;"_"&amp;$BC$14,データシート1!$A:$BS,MATCH($BC$12&amp;"_"&amp;BJ$20,データシート1!$A$1:$BS$1,0),0)</f>
        <v>0.67529330642212626</v>
      </c>
      <c r="BK47" s="40">
        <f t="shared" si="1"/>
        <v>0.50952911311777926</v>
      </c>
      <c r="BL47" s="40">
        <f t="shared" si="2"/>
        <v>0.48918681910477091</v>
      </c>
      <c r="BM47" s="40">
        <f>VLOOKUP($AX47&amp;"_"&amp;$BC$14,データシート1!$A:$BS,MATCH($BC$12&amp;"_"&amp;BM$20,データシート1!$A$1:$BS$1,0),0)</f>
        <v>0.13014735089690821</v>
      </c>
      <c r="BN47" s="40">
        <f>VLOOKUP($AX47&amp;"_"&amp;$BC$14,データシート1!$A:$BS,MATCH($BC$12&amp;"_"&amp;BN$20,データシート1!$A$1:$BS$1,0),0)</f>
        <v>0.3590394682078627</v>
      </c>
      <c r="BO47" s="40">
        <f>VLOOKUP($AX47&amp;"_"&amp;$BC$14,データシート1!$A:$BS,MATCH($BC$12&amp;"_"&amp;BO$20,データシート1!$A$1:$BS$1,0),0)</f>
        <v>2.0342294013008327E-2</v>
      </c>
      <c r="BP47" s="40">
        <f>VLOOKUP($AX47&amp;"_"&amp;$BC$14,データシート1!$A:$BS,MATCH($BC$12&amp;"_"&amp;BP$20,データシート1!$A$1:$BS$1,0),0)</f>
        <v>0</v>
      </c>
      <c r="BQ47" s="40">
        <f>VLOOKUP($AX47&amp;"_"&amp;$BC$14,データシート1!$A:$BS,MATCH($BC$12&amp;"_"&amp;BQ$20,データシート1!$A$1:$BS$1,0),0)</f>
        <v>0</v>
      </c>
      <c r="BR47" s="41">
        <f t="shared" si="3"/>
        <v>1.6454658345560524</v>
      </c>
      <c r="BT47" s="134" t="str">
        <f t="shared" si="4"/>
        <v>渡名喜村</v>
      </c>
      <c r="BU47" s="38">
        <f t="shared" si="25"/>
        <v>1.6454658345560524</v>
      </c>
      <c r="BV47" s="69">
        <f t="shared" si="16"/>
        <v>0</v>
      </c>
      <c r="BW47" s="69">
        <f t="shared" si="16"/>
        <v>0</v>
      </c>
      <c r="BX47" s="69">
        <f t="shared" si="16"/>
        <v>0</v>
      </c>
      <c r="BY47" s="69">
        <f t="shared" si="16"/>
        <v>0</v>
      </c>
      <c r="BZ47" s="69">
        <f t="shared" si="16"/>
        <v>0.27994711609459144</v>
      </c>
      <c r="CA47" s="69">
        <f t="shared" si="32"/>
        <v>0.41039643135727627</v>
      </c>
      <c r="CB47" s="69">
        <f t="shared" si="32"/>
        <v>0.30965645254813234</v>
      </c>
      <c r="CC47" s="69">
        <f t="shared" si="32"/>
        <v>0.29729381724704956</v>
      </c>
      <c r="CD47" s="69">
        <f t="shared" si="32"/>
        <v>7.9094532480537369E-2</v>
      </c>
      <c r="CE47" s="69">
        <f t="shared" si="32"/>
        <v>0.21819928476651218</v>
      </c>
      <c r="CF47" s="69">
        <f t="shared" si="32"/>
        <v>1.2362635301082801E-2</v>
      </c>
      <c r="CG47" s="69">
        <f t="shared" si="32"/>
        <v>0</v>
      </c>
      <c r="CH47" s="69">
        <f t="shared" si="32"/>
        <v>0</v>
      </c>
      <c r="CI47" s="135">
        <f t="shared" si="6"/>
        <v>1</v>
      </c>
      <c r="CK47" s="136" t="str">
        <f t="shared" si="7"/>
        <v>渡名喜村</v>
      </c>
      <c r="CL47" s="137">
        <f t="shared" si="17"/>
        <v>0</v>
      </c>
      <c r="CM47" s="75">
        <f t="shared" si="18"/>
        <v>0</v>
      </c>
      <c r="CN47" s="76">
        <f t="shared" si="19"/>
        <v>0</v>
      </c>
      <c r="CO47" s="75">
        <f t="shared" si="20"/>
        <v>0</v>
      </c>
      <c r="CP47" s="76">
        <f t="shared" si="8"/>
        <v>0</v>
      </c>
      <c r="CQ47" s="75">
        <f t="shared" si="21"/>
        <v>0</v>
      </c>
      <c r="CR47" s="76">
        <f t="shared" si="9"/>
        <v>0</v>
      </c>
      <c r="CS47" s="75">
        <f t="shared" si="22"/>
        <v>0</v>
      </c>
      <c r="CT47" s="76">
        <f t="shared" si="10"/>
        <v>0.46064341501614703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13362</v>
      </c>
      <c r="AY48" s="20" t="str">
        <f>IF(IFERROR(比較地域マスタ!$Z33,"")=0,"",IFERROR(比較地域マスタ!$Z33,""))</f>
        <v>利島村</v>
      </c>
      <c r="BB48" s="122" t="str">
        <f t="shared" si="0"/>
        <v>13362</v>
      </c>
      <c r="BC48" s="123" t="str">
        <f t="shared" si="0"/>
        <v>利島村</v>
      </c>
      <c r="BD48" s="40">
        <f t="shared" si="14"/>
        <v>18.281145171509269</v>
      </c>
      <c r="BE48" s="40">
        <f t="shared" si="15"/>
        <v>0.3604116718027825</v>
      </c>
      <c r="BF48" s="40">
        <f>VLOOKUP($AX48&amp;"_"&amp;$BC$14,データシート1!$A:$BS,MATCH($BC$12&amp;"_"&amp;BF$20,データシート1!$A$1:$BS$1,0),0)</f>
        <v>0</v>
      </c>
      <c r="BG48" s="40">
        <f>VLOOKUP($AX48&amp;"_"&amp;$BC$14,データシート1!$A:$BS,MATCH($BC$12&amp;"_"&amp;BG$20,データシート1!$A$1:$BS$1,0),0)</f>
        <v>4.3462556428680334E-2</v>
      </c>
      <c r="BH48" s="40">
        <f>VLOOKUP($AX48&amp;"_"&amp;$BC$14,データシート1!$A:$BS,MATCH($BC$12&amp;"_"&amp;BH$20,データシート1!$A$1:$BS$1,0),0)</f>
        <v>0.31694911537410214</v>
      </c>
      <c r="BI48" s="40">
        <f>VLOOKUP($AX48&amp;"_"&amp;$BC$14,データシート1!$A:$BS,MATCH($BC$12&amp;"_"&amp;BI$20,データシート1!$A$1:$BS$1,0),0)</f>
        <v>0.52020162093490041</v>
      </c>
      <c r="BJ48" s="40">
        <f>VLOOKUP($AX48&amp;"_"&amp;$BC$14,データシート1!$A:$BS,MATCH($BC$12&amp;"_"&amp;BJ$20,データシート1!$A$1:$BS$1,0),0)</f>
        <v>0.41045288620578757</v>
      </c>
      <c r="BK48" s="40">
        <f t="shared" si="1"/>
        <v>16.9597872468376</v>
      </c>
      <c r="BL48" s="40">
        <f t="shared" si="2"/>
        <v>1.1757628121269308</v>
      </c>
      <c r="BM48" s="40">
        <f>VLOOKUP($AX48&amp;"_"&amp;$BC$14,データシート1!$A:$BS,MATCH($BC$12&amp;"_"&amp;BM$20,データシート1!$A$1:$BS$1,0),0)</f>
        <v>0.1651331979122061</v>
      </c>
      <c r="BN48" s="40">
        <f>VLOOKUP($AX48&amp;"_"&amp;$BC$14,データシート1!$A:$BS,MATCH($BC$12&amp;"_"&amp;BN$20,データシート1!$A$1:$BS$1,0),0)</f>
        <v>1.0106296142147246</v>
      </c>
      <c r="BO48" s="40">
        <f>VLOOKUP($AX48&amp;"_"&amp;$BC$14,データシート1!$A:$BS,MATCH($BC$12&amp;"_"&amp;BO$20,データシート1!$A$1:$BS$1,0),0)</f>
        <v>1.8278583026181395E-2</v>
      </c>
      <c r="BP48" s="40">
        <f>VLOOKUP($AX48&amp;"_"&amp;$BC$14,データシート1!$A:$BS,MATCH($BC$12&amp;"_"&amp;BP$20,データシート1!$A$1:$BS$1,0),0)</f>
        <v>15.765745851684489</v>
      </c>
      <c r="BQ48" s="40">
        <f>VLOOKUP($AX48&amp;"_"&amp;$BC$14,データシート1!$A:$BS,MATCH($BC$12&amp;"_"&amp;BQ$20,データシート1!$A$1:$BS$1,0),0)</f>
        <v>3.0291745728199999E-2</v>
      </c>
      <c r="BR48" s="41">
        <f t="shared" si="3"/>
        <v>18.281145171509269</v>
      </c>
      <c r="BT48" s="134" t="str">
        <f t="shared" si="4"/>
        <v>利島村</v>
      </c>
      <c r="BU48" s="38">
        <f t="shared" si="25"/>
        <v>18.281145171509269</v>
      </c>
      <c r="BV48" s="69">
        <f t="shared" si="16"/>
        <v>1.9714939541340962E-2</v>
      </c>
      <c r="BW48" s="69">
        <f t="shared" si="16"/>
        <v>0</v>
      </c>
      <c r="BX48" s="69">
        <f t="shared" si="16"/>
        <v>2.3774526169408521E-3</v>
      </c>
      <c r="BY48" s="69">
        <f t="shared" si="16"/>
        <v>1.7337486924400108E-2</v>
      </c>
      <c r="BZ48" s="69">
        <f t="shared" si="16"/>
        <v>2.8455636452448411E-2</v>
      </c>
      <c r="CA48" s="69">
        <f t="shared" si="32"/>
        <v>2.2452252435775668E-2</v>
      </c>
      <c r="CB48" s="69">
        <f t="shared" si="32"/>
        <v>0.92772017768717385</v>
      </c>
      <c r="CC48" s="69">
        <f t="shared" si="32"/>
        <v>6.4315599547851585E-2</v>
      </c>
      <c r="CD48" s="69">
        <f t="shared" si="32"/>
        <v>9.0329788622630861E-3</v>
      </c>
      <c r="CE48" s="69">
        <f t="shared" si="32"/>
        <v>5.52826206855885E-2</v>
      </c>
      <c r="CF48" s="69">
        <f t="shared" si="32"/>
        <v>9.998598476570347E-4</v>
      </c>
      <c r="CG48" s="69">
        <f t="shared" si="32"/>
        <v>0.86240471829166532</v>
      </c>
      <c r="CH48" s="69">
        <f t="shared" si="32"/>
        <v>1.6569938832611518E-3</v>
      </c>
      <c r="CI48" s="135">
        <f t="shared" si="6"/>
        <v>1</v>
      </c>
      <c r="CK48" s="136" t="str">
        <f t="shared" si="7"/>
        <v>利島村</v>
      </c>
      <c r="CL48" s="137">
        <f t="shared" si="17"/>
        <v>0.3604116718027825</v>
      </c>
      <c r="CM48" s="75">
        <f t="shared" si="18"/>
        <v>0</v>
      </c>
      <c r="CN48" s="76">
        <f t="shared" si="19"/>
        <v>0</v>
      </c>
      <c r="CO48" s="75">
        <f t="shared" si="20"/>
        <v>0</v>
      </c>
      <c r="CP48" s="76">
        <f t="shared" si="8"/>
        <v>4.3462556428680334E-2</v>
      </c>
      <c r="CQ48" s="75">
        <f t="shared" si="21"/>
        <v>0</v>
      </c>
      <c r="CR48" s="76">
        <f t="shared" si="9"/>
        <v>0.31694911537410214</v>
      </c>
      <c r="CS48" s="75">
        <f t="shared" si="22"/>
        <v>0</v>
      </c>
      <c r="CT48" s="76">
        <f t="shared" si="10"/>
        <v>0.52020162093490041</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13382</v>
      </c>
      <c r="AY49" s="20" t="str">
        <f>IF(IFERROR(比較地域マスタ!$Z34,"")=0,"",IFERROR(比較地域マスタ!$Z34,""))</f>
        <v>御蔵島村</v>
      </c>
      <c r="BB49" s="122" t="str">
        <f t="shared" si="0"/>
        <v>13382</v>
      </c>
      <c r="BC49" s="123" t="str">
        <f t="shared" si="0"/>
        <v>御蔵島村</v>
      </c>
      <c r="BD49" s="40">
        <f t="shared" si="14"/>
        <v>15.865976454847171</v>
      </c>
      <c r="BE49" s="40">
        <f t="shared" si="15"/>
        <v>6.4248996459788307E-2</v>
      </c>
      <c r="BF49" s="40">
        <f>VLOOKUP($AX49&amp;"_"&amp;$BC$14,データシート1!$A:$BS,MATCH($BC$12&amp;"_"&amp;BF$20,データシート1!$A$1:$BS$1,0),0)</f>
        <v>0</v>
      </c>
      <c r="BG49" s="40">
        <f>VLOOKUP($AX49&amp;"_"&amp;$BC$14,データシート1!$A:$BS,MATCH($BC$12&amp;"_"&amp;BG$20,データシート1!$A$1:$BS$1,0),0)</f>
        <v>6.4248996459788307E-2</v>
      </c>
      <c r="BH49" s="40">
        <f>VLOOKUP($AX49&amp;"_"&amp;$BC$14,データシート1!$A:$BS,MATCH($BC$12&amp;"_"&amp;BH$20,データシート1!$A$1:$BS$1,0),0)</f>
        <v>0</v>
      </c>
      <c r="BI49" s="40">
        <f>VLOOKUP($AX49&amp;"_"&amp;$BC$14,データシート1!$A:$BS,MATCH($BC$12&amp;"_"&amp;BI$20,データシート1!$A$1:$BS$1,0),0)</f>
        <v>0.54482654973655253</v>
      </c>
      <c r="BJ49" s="40">
        <f>VLOOKUP($AX49&amp;"_"&amp;$BC$14,データシート1!$A:$BS,MATCH($BC$12&amp;"_"&amp;BJ$20,データシート1!$A$1:$BS$1,0),0)</f>
        <v>0.39210862313513783</v>
      </c>
      <c r="BK49" s="40">
        <f t="shared" si="1"/>
        <v>14.785234331515692</v>
      </c>
      <c r="BL49" s="40">
        <f t="shared" si="2"/>
        <v>0.79433867426119642</v>
      </c>
      <c r="BM49" s="40">
        <f>VLOOKUP($AX49&amp;"_"&amp;$BC$14,データシート1!$A:$BS,MATCH($BC$12&amp;"_"&amp;BM$20,データシート1!$A$1:$BS$1,0),0)</f>
        <v>0.11615301209078906</v>
      </c>
      <c r="BN49" s="40">
        <f>VLOOKUP($AX49&amp;"_"&amp;$BC$14,データシート1!$A:$BS,MATCH($BC$12&amp;"_"&amp;BN$20,データシート1!$A$1:$BS$1,0),0)</f>
        <v>0.67818566217040732</v>
      </c>
      <c r="BO49" s="40">
        <f>VLOOKUP($AX49&amp;"_"&amp;$BC$14,データシート1!$A:$BS,MATCH($BC$12&amp;"_"&amp;BO$20,データシート1!$A$1:$BS$1,0),0)</f>
        <v>1.8101693513024802E-2</v>
      </c>
      <c r="BP49" s="40">
        <f>VLOOKUP($AX49&amp;"_"&amp;$BC$14,データシート1!$A:$BS,MATCH($BC$12&amp;"_"&amp;BP$20,データシート1!$A$1:$BS$1,0),0)</f>
        <v>13.972793963741472</v>
      </c>
      <c r="BQ49" s="40">
        <f>VLOOKUP($AX49&amp;"_"&amp;$BC$14,データシート1!$A:$BS,MATCH($BC$12&amp;"_"&amp;BQ$20,データシート1!$A$1:$BS$1,0),0)</f>
        <v>7.9557954E-2</v>
      </c>
      <c r="BR49" s="41">
        <f t="shared" si="3"/>
        <v>15.865976454847171</v>
      </c>
      <c r="BT49" s="134" t="str">
        <f t="shared" si="4"/>
        <v>御蔵島村</v>
      </c>
      <c r="BU49" s="38">
        <f t="shared" si="25"/>
        <v>15.865976454847171</v>
      </c>
      <c r="BV49" s="69">
        <f t="shared" si="16"/>
        <v>4.0494826550785514E-3</v>
      </c>
      <c r="BW49" s="69">
        <f t="shared" si="16"/>
        <v>0</v>
      </c>
      <c r="BX49" s="69">
        <f t="shared" si="16"/>
        <v>4.0494826550785514E-3</v>
      </c>
      <c r="BY49" s="69">
        <f t="shared" si="16"/>
        <v>0</v>
      </c>
      <c r="BZ49" s="69">
        <f t="shared" si="16"/>
        <v>3.433930154170272E-2</v>
      </c>
      <c r="CA49" s="69">
        <f t="shared" si="32"/>
        <v>2.4713803417711854E-2</v>
      </c>
      <c r="CB49" s="69">
        <f t="shared" si="32"/>
        <v>0.93188303749175772</v>
      </c>
      <c r="CC49" s="69">
        <f t="shared" si="32"/>
        <v>5.0065539711457226E-2</v>
      </c>
      <c r="CD49" s="69">
        <f t="shared" si="32"/>
        <v>7.320886452929499E-3</v>
      </c>
      <c r="CE49" s="69">
        <f t="shared" si="32"/>
        <v>4.2744653258527728E-2</v>
      </c>
      <c r="CF49" s="69">
        <f t="shared" si="32"/>
        <v>1.1409126670860906E-3</v>
      </c>
      <c r="CG49" s="69">
        <f t="shared" si="32"/>
        <v>0.88067658511321445</v>
      </c>
      <c r="CH49" s="69">
        <f t="shared" si="32"/>
        <v>5.0143748937490993E-3</v>
      </c>
      <c r="CI49" s="135">
        <f t="shared" si="6"/>
        <v>1</v>
      </c>
      <c r="CK49" s="136" t="str">
        <f t="shared" si="7"/>
        <v>御蔵島村</v>
      </c>
      <c r="CL49" s="137">
        <f t="shared" si="17"/>
        <v>6.4248996459788307E-2</v>
      </c>
      <c r="CM49" s="75">
        <f t="shared" si="18"/>
        <v>0</v>
      </c>
      <c r="CN49" s="76">
        <f t="shared" si="19"/>
        <v>0</v>
      </c>
      <c r="CO49" s="75">
        <f t="shared" si="20"/>
        <v>0</v>
      </c>
      <c r="CP49" s="76">
        <f t="shared" si="8"/>
        <v>6.4248996459788307E-2</v>
      </c>
      <c r="CQ49" s="75">
        <f t="shared" si="21"/>
        <v>0</v>
      </c>
      <c r="CR49" s="76">
        <f t="shared" si="9"/>
        <v>0</v>
      </c>
      <c r="CS49" s="75">
        <f t="shared" si="22"/>
        <v>0</v>
      </c>
      <c r="CT49" s="76">
        <f t="shared" si="10"/>
        <v>0.54482654973655253</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t="str">
        <f>比較地域マスタ!$Y35</f>
        <v>13402</v>
      </c>
      <c r="AY50" s="20" t="str">
        <f>IF(IFERROR(比較地域マスタ!$Z35,"")=0,"",IFERROR(比較地域マスタ!$Z35,""))</f>
        <v>青ヶ島村</v>
      </c>
      <c r="BB50" s="122" t="str">
        <f t="shared" si="0"/>
        <v>13402</v>
      </c>
      <c r="BC50" s="123" t="str">
        <f t="shared" si="0"/>
        <v>青ヶ島村</v>
      </c>
      <c r="BD50" s="40">
        <f t="shared" si="14"/>
        <v>2.2467727292121995</v>
      </c>
      <c r="BE50" s="40">
        <f t="shared" si="15"/>
        <v>5.2910938261002148E-2</v>
      </c>
      <c r="BF50" s="40">
        <f>VLOOKUP($AX50&amp;"_"&amp;$BC$14,データシート1!$A:$BS,MATCH($BC$12&amp;"_"&amp;BF$20,データシート1!$A$1:$BS$1,0),0)</f>
        <v>0</v>
      </c>
      <c r="BG50" s="40">
        <f>VLOOKUP($AX50&amp;"_"&amp;$BC$14,データシート1!$A:$BS,MATCH($BC$12&amp;"_"&amp;BG$20,データシート1!$A$1:$BS$1,0),0)</f>
        <v>5.2910938261002148E-2</v>
      </c>
      <c r="BH50" s="40">
        <f>VLOOKUP($AX50&amp;"_"&amp;$BC$14,データシート1!$A:$BS,MATCH($BC$12&amp;"_"&amp;BH$20,データシート1!$A$1:$BS$1,0),0)</f>
        <v>0</v>
      </c>
      <c r="BI50" s="40">
        <f>VLOOKUP($AX50&amp;"_"&amp;$BC$14,データシート1!$A:$BS,MATCH($BC$12&amp;"_"&amp;BI$20,データシート1!$A$1:$BS$1,0),0)</f>
        <v>0.24624928801652088</v>
      </c>
      <c r="BJ50" s="40">
        <f>VLOOKUP($AX50&amp;"_"&amp;$BC$14,データシート1!$A:$BS,MATCH($BC$12&amp;"_"&amp;BJ$20,データシート1!$A$1:$BS$1,0),0)</f>
        <v>0.25223361722143373</v>
      </c>
      <c r="BK50" s="40">
        <f t="shared" si="1"/>
        <v>1.6716246157132426</v>
      </c>
      <c r="BL50" s="40">
        <f t="shared" si="2"/>
        <v>1.0742944471346882</v>
      </c>
      <c r="BM50" s="40">
        <f>VLOOKUP($AX50&amp;"_"&amp;$BC$14,データシート1!$A:$BS,MATCH($BC$12&amp;"_"&amp;BM$20,データシート1!$A$1:$BS$1,0),0)</f>
        <v>0.1035581071652818</v>
      </c>
      <c r="BN50" s="40">
        <f>VLOOKUP($AX50&amp;"_"&amp;$BC$14,データシート1!$A:$BS,MATCH($BC$12&amp;"_"&amp;BN$20,データシート1!$A$1:$BS$1,0),0)</f>
        <v>0.97073633996940645</v>
      </c>
      <c r="BO50" s="40">
        <f>VLOOKUP($AX50&amp;"_"&amp;$BC$14,データシート1!$A:$BS,MATCH($BC$12&amp;"_"&amp;BO$20,データシート1!$A$1:$BS$1,0),0)</f>
        <v>9.7289232236126774E-3</v>
      </c>
      <c r="BP50" s="40">
        <f>VLOOKUP($AX50&amp;"_"&amp;$BC$14,データシート1!$A:$BS,MATCH($BC$12&amp;"_"&amp;BP$20,データシート1!$A$1:$BS$1,0),0)</f>
        <v>0.58760124535494163</v>
      </c>
      <c r="BQ50" s="40">
        <f>VLOOKUP($AX50&amp;"_"&amp;$BC$14,データシート1!$A:$BS,MATCH($BC$12&amp;"_"&amp;BQ$20,データシート1!$A$1:$BS$1,0),0)</f>
        <v>2.3754270000000001E-2</v>
      </c>
      <c r="BR50" s="41">
        <f t="shared" si="3"/>
        <v>2.2467727292121995</v>
      </c>
      <c r="BT50" s="134" t="str">
        <f t="shared" si="4"/>
        <v>青ヶ島村</v>
      </c>
      <c r="BU50" s="38">
        <f t="shared" si="25"/>
        <v>2.2467727292121995</v>
      </c>
      <c r="BV50" s="69">
        <f t="shared" si="16"/>
        <v>2.354975097083124E-2</v>
      </c>
      <c r="BW50" s="69">
        <f t="shared" si="16"/>
        <v>0</v>
      </c>
      <c r="BX50" s="69">
        <f t="shared" si="16"/>
        <v>2.354975097083124E-2</v>
      </c>
      <c r="BY50" s="69">
        <f t="shared" si="16"/>
        <v>0</v>
      </c>
      <c r="BZ50" s="69">
        <f t="shared" si="16"/>
        <v>0.1096013338664943</v>
      </c>
      <c r="CA50" s="69">
        <f t="shared" si="32"/>
        <v>0.11226485613873195</v>
      </c>
      <c r="CB50" s="69">
        <f t="shared" si="32"/>
        <v>0.74401144093438198</v>
      </c>
      <c r="CC50" s="69">
        <f t="shared" si="32"/>
        <v>0.47815002967005704</v>
      </c>
      <c r="CD50" s="69">
        <f t="shared" si="32"/>
        <v>4.6091937034322579E-2</v>
      </c>
      <c r="CE50" s="69">
        <f t="shared" si="32"/>
        <v>0.43205809263573447</v>
      </c>
      <c r="CF50" s="69">
        <f t="shared" si="32"/>
        <v>4.3301768341402263E-3</v>
      </c>
      <c r="CG50" s="69">
        <f t="shared" si="32"/>
        <v>0.26153123443018472</v>
      </c>
      <c r="CH50" s="69">
        <f t="shared" si="32"/>
        <v>1.0572618089560448E-2</v>
      </c>
      <c r="CI50" s="135">
        <f t="shared" si="6"/>
        <v>1</v>
      </c>
      <c r="CK50" s="136" t="str">
        <f t="shared" si="7"/>
        <v>青ヶ島村</v>
      </c>
      <c r="CL50" s="137">
        <f t="shared" si="17"/>
        <v>5.2910938261002148E-2</v>
      </c>
      <c r="CM50" s="75">
        <f t="shared" si="18"/>
        <v>0</v>
      </c>
      <c r="CN50" s="76">
        <f t="shared" si="19"/>
        <v>0</v>
      </c>
      <c r="CO50" s="75">
        <f t="shared" si="20"/>
        <v>0</v>
      </c>
      <c r="CP50" s="76">
        <f t="shared" si="8"/>
        <v>5.2910938261002148E-2</v>
      </c>
      <c r="CQ50" s="75">
        <f t="shared" si="21"/>
        <v>0</v>
      </c>
      <c r="CR50" s="76">
        <f t="shared" si="9"/>
        <v>0</v>
      </c>
      <c r="CS50" s="75">
        <f t="shared" si="22"/>
        <v>0</v>
      </c>
      <c r="CT50" s="76">
        <f t="shared" si="10"/>
        <v>0.24624928801652088</v>
      </c>
      <c r="CU50" s="77">
        <f t="shared" si="23"/>
        <v>0</v>
      </c>
      <c r="CV50" s="18"/>
      <c r="CW50" s="1078">
        <f t="shared" si="24"/>
        <v>0</v>
      </c>
      <c r="CX50" s="1081">
        <f>VLOOKUP($AX50&amp;"_"&amp;$CW$14,データシート1!$A:$BS,MATCH($CW$12&amp;"_"&amp;CX$20,データシート1!$A$1:$BS$1,0),0)</f>
        <v>0</v>
      </c>
      <c r="CY50" s="1081">
        <f>VLOOKUP($AX50&amp;"_"&amp;$CW$14,データシート1!$A:$BS,MATCH($CW$12&amp;"_"&amp;CY$20,データシート1!$A$1:$BS$1,0),0)</f>
        <v>0</v>
      </c>
      <c r="CZ50" s="1081">
        <f>VLOOKUP($AX50&amp;"_"&amp;$CW$14,データシート1!$A:$BS,MATCH($CW$12&amp;"_"&amp;CZ$20,データシート1!$A$1:$BS$1,0),0)</f>
        <v>0</v>
      </c>
      <c r="DA50" s="1081">
        <f>VLOOKUP($AX50&amp;"_"&amp;$CW$14,データシート1!$A:$BS,MATCH($CW$12&amp;"_"&amp;DA$20,データシート1!$A$1:$BS$1,0),0)</f>
        <v>0</v>
      </c>
      <c r="DB50" s="1081">
        <f>VLOOKUP($AX50&amp;"_"&amp;$CW$14,データシート1!$A:$BS,MATCH($CW$12&amp;"_"&amp;DB$20,データシート1!$A$1:$BS$1,0),0)</f>
        <v>0</v>
      </c>
      <c r="DC50" s="1081">
        <f>VLOOKUP($AX50&amp;"_"&amp;$CW$14,データシート1!$A:$BS,MATCH($CW$12&amp;"_"&amp;DC$20,データシート1!$A$1:$BS$1,0),0)</f>
        <v>0</v>
      </c>
      <c r="DD50" s="1080">
        <f t="shared" si="11"/>
        <v>0</v>
      </c>
      <c r="DE50" s="18"/>
      <c r="DF50" s="138">
        <f>VLOOKUP($AX50&amp;"_"&amp;$DF$14,データシート1!$A:$BS,MATCH($DF$12&amp;"_"&amp;DF$20,データシート1!$A$1:$BS$1,0),0)</f>
        <v>0</v>
      </c>
      <c r="DG50" s="74">
        <f>VLOOKUP($AX50&amp;"_"&amp;$DF$14,データシート1!$A:$BS,MATCH($DF$12&amp;"_"&amp;DG$20,データシート1!$A$1:$BS$1,0),0)</f>
        <v>0</v>
      </c>
      <c r="DH50" s="74">
        <f>VLOOKUP($AX50&amp;"_"&amp;$DF$14,データシート1!$A:$BS,MATCH($DF$12&amp;"_"&amp;DH$20,データシート1!$A$1:$BS$1,0),0)</f>
        <v>0</v>
      </c>
      <c r="DI50" s="74">
        <f>VLOOKUP($AX50&amp;"_"&amp;$DF$14,データシート1!$A:$BS,MATCH($DF$12&amp;"_"&amp;DI$20,データシート1!$A$1:$BS$1,0),0)</f>
        <v>0</v>
      </c>
      <c r="DJ50" s="74">
        <f>VLOOKUP($AX50&amp;"_"&amp;$DF$14,データシート1!$A:$BS,MATCH($DF$12&amp;"_"&amp;DJ$20,データシート1!$A$1:$BS$1,0),0)</f>
        <v>0</v>
      </c>
      <c r="DK50" s="74">
        <f>VLOOKUP($AX50&amp;"_"&amp;$DF$14,データシート1!$A:$BS,MATCH($DF$12&amp;"_"&amp;DK$20,データシート1!$A$1:$BS$1,0),0)</f>
        <v>0</v>
      </c>
      <c r="DL50" s="78">
        <f t="shared" si="12"/>
        <v>0</v>
      </c>
      <c r="DM50" s="18"/>
      <c r="DN50" s="139">
        <f t="shared" si="26"/>
        <v>0</v>
      </c>
      <c r="DO50" s="140">
        <f t="shared" si="27"/>
        <v>0</v>
      </c>
      <c r="DP50" s="140">
        <f t="shared" si="29"/>
        <v>0</v>
      </c>
      <c r="DQ50" s="140">
        <f t="shared" si="30"/>
        <v>0</v>
      </c>
      <c r="DR50" s="140">
        <f t="shared" si="31"/>
        <v>0</v>
      </c>
      <c r="DS50" s="141">
        <f t="shared" si="28"/>
        <v>0</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根羽村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長野県</v>
      </c>
      <c r="AY4" s="261" t="str">
        <f>年度マスタ!$J4</f>
        <v>根羽村</v>
      </c>
      <c r="AZ4" s="261" t="str">
        <f>年度マスタ!$K4</f>
        <v>20410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47354</v>
      </c>
      <c r="AY13" s="20" t="str">
        <f>IF(IFERROR(比較地域マスタ!$Z6,"")=0,"",IFERROR(比較地域マスタ!$Z6,""))</f>
        <v>座間味村</v>
      </c>
      <c r="BC13" s="960" t="str">
        <f t="shared" ref="BC13:BC59" si="0">AX13</f>
        <v>47354</v>
      </c>
      <c r="BD13" s="123" t="str">
        <f>AY13</f>
        <v>座間味村</v>
      </c>
      <c r="BE13" s="40">
        <f>VLOOKUP($BC13&amp;"_"&amp;$AZ$7,データシート1!$A:$BS,MATCH("cb_"&amp;BE$12,データシート1!$A$1:$BS$1,0),0)</f>
        <v>5.2</v>
      </c>
      <c r="BF13" s="40">
        <f>VLOOKUP($BC13&amp;"_"&amp;$AZ$7,データシート1!$A:$BS,MATCH("cb_"&amp;BF$12,データシート1!$A$1:$BS$1,0),0)</f>
        <v>0</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5.2</v>
      </c>
      <c r="BL13" s="42"/>
      <c r="BM13" s="960" t="str">
        <f>AX13</f>
        <v>47354</v>
      </c>
      <c r="BN13" s="123" t="str">
        <f>AY13</f>
        <v>座間味村</v>
      </c>
      <c r="BO13" s="40">
        <f>BE13*VLOOKUP(BO$12,別紙!$B$4:$E$10,MATCH("設備利用率",別紙!$B$4:$E$4,0),0)/100*8760/10^3</f>
        <v>6.2406239999999986</v>
      </c>
      <c r="BP13" s="40">
        <f>BF13*VLOOKUP(BP$12,別紙!$B$4:$E$10,MATCH("設備利用率",別紙!$B$4:$E$4,0),0)/100*8760/10^3</f>
        <v>0</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6.2406239999999986</v>
      </c>
      <c r="BV13" s="42"/>
      <c r="BW13" s="38" t="str">
        <f>AX13</f>
        <v>47354</v>
      </c>
      <c r="BX13" s="38" t="str">
        <f>AY13</f>
        <v>座間味村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6125.4826816974401</v>
      </c>
      <c r="BZ13" s="42"/>
      <c r="CA13" s="38" t="str">
        <f>AX13</f>
        <v>47354</v>
      </c>
      <c r="CB13" s="38" t="str">
        <f>AY13</f>
        <v>座間味村</v>
      </c>
      <c r="CC13" s="260">
        <f>BO13/$BY13</f>
        <v>1.0187971012711526E-3</v>
      </c>
      <c r="CD13" s="260">
        <f t="shared" ref="CD13:CH28" si="1">BP13/$BY13</f>
        <v>0</v>
      </c>
      <c r="CE13" s="260">
        <f t="shared" si="1"/>
        <v>0</v>
      </c>
      <c r="CF13" s="260">
        <f t="shared" si="1"/>
        <v>0</v>
      </c>
      <c r="CG13" s="260">
        <f t="shared" si="1"/>
        <v>0</v>
      </c>
      <c r="CH13" s="260">
        <f t="shared" si="1"/>
        <v>0</v>
      </c>
      <c r="CI13" s="260">
        <f>BU13/BY13</f>
        <v>1.0187971012711526E-3</v>
      </c>
      <c r="CK13" s="20" t="str">
        <f>AX13</f>
        <v>47354</v>
      </c>
      <c r="CL13" s="20" t="str">
        <f>AY13</f>
        <v>座間味村</v>
      </c>
      <c r="CM13" s="20">
        <f>VLOOKUP($CK13&amp;"_"&amp;$AZ$7,データシート1!$A:$BS,MATCH("ca_太陽光発電（10kW未満）",データシート1!$A$1:$BS$1,0),0)</f>
        <v>1</v>
      </c>
      <c r="CN13" s="20">
        <f>VLOOKUP($CK13&amp;"_"&amp;$AZ$5,データシート1!$A:$BS,MATCH("ab_家庭",データシート1!$A$1:$BS$1,0),0)</f>
        <v>560</v>
      </c>
      <c r="CO13" s="260">
        <f>CM13/CN13</f>
        <v>1.7857142857142857E-3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20410</v>
      </c>
      <c r="AY14" s="20" t="str">
        <f>IF(IFERROR(比較地域マスタ!$Z7,"")=0,"",IFERROR(比較地域マスタ!$Z7,""))</f>
        <v>根羽村</v>
      </c>
      <c r="BC14" s="960" t="str">
        <f t="shared" si="0"/>
        <v>20410</v>
      </c>
      <c r="BD14" s="123" t="str">
        <f t="shared" ref="BD14:BD60" si="2">AY14</f>
        <v>根羽村</v>
      </c>
      <c r="BE14" s="40">
        <f>VLOOKUP($BC14&amp;"_"&amp;$AZ$7,データシート1!$A:$BS,MATCH("cb_"&amp;BE$12,データシート1!$A$1:$BS$1,0),0)</f>
        <v>122.19999999999999</v>
      </c>
      <c r="BF14" s="40">
        <f>VLOOKUP($BC14&amp;"_"&amp;$AZ$7,データシート1!$A:$BS,MATCH("cb_"&amp;BF$12,データシート1!$A$1:$BS$1,0),0)</f>
        <v>1776.9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1899.1000000000001</v>
      </c>
      <c r="BL14" s="42"/>
      <c r="BM14" s="960" t="str">
        <f t="shared" ref="BM14:BM60" si="4">AX14</f>
        <v>20410</v>
      </c>
      <c r="BN14" s="123" t="str">
        <f t="shared" ref="BN14:BN60" si="5">AY14</f>
        <v>根羽村</v>
      </c>
      <c r="BO14" s="40">
        <f>BE14*VLOOKUP(BO$12,別紙!$B$4:$E$10,MATCH("設備利用率",別紙!$B$4:$E$4,0),0)/100*8760/10^3</f>
        <v>146.65466399999997</v>
      </c>
      <c r="BP14" s="40">
        <f>BF14*VLOOKUP(BP$12,別紙!$B$4:$E$10,MATCH("設備利用率",別紙!$B$4:$E$4,0),0)/100*8760/10^3</f>
        <v>2350.4122440000006</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2497.0669080000007</v>
      </c>
      <c r="BV14" s="42"/>
      <c r="BW14" s="38" t="str">
        <f t="shared" ref="BW14:BW60" si="7">AX14</f>
        <v>20410</v>
      </c>
      <c r="BX14" s="38" t="str">
        <f t="shared" ref="BX14:BX60" si="8">AY14</f>
        <v>根羽村</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4559.4716729914026</v>
      </c>
      <c r="BZ14" s="42"/>
      <c r="CA14" s="38" t="str">
        <f t="shared" ref="CA14:CA60" si="9">AX14</f>
        <v>20410</v>
      </c>
      <c r="CB14" s="38" t="str">
        <f t="shared" ref="CB14:CB60" si="10">AY14</f>
        <v>根羽村</v>
      </c>
      <c r="CC14" s="260">
        <f t="shared" ref="CC14:CC60" si="11">BO14/$BY14</f>
        <v>3.2164837182502327E-2</v>
      </c>
      <c r="CD14" s="260">
        <f t="shared" si="1"/>
        <v>0.51550100813718391</v>
      </c>
      <c r="CE14" s="260">
        <f t="shared" si="1"/>
        <v>0</v>
      </c>
      <c r="CF14" s="260">
        <f t="shared" si="1"/>
        <v>0</v>
      </c>
      <c r="CG14" s="260">
        <f t="shared" si="1"/>
        <v>0</v>
      </c>
      <c r="CH14" s="260">
        <f t="shared" si="1"/>
        <v>0</v>
      </c>
      <c r="CI14" s="260">
        <f t="shared" ref="CI14:CI60" si="12">BU14/BY14</f>
        <v>0.54766584531968632</v>
      </c>
      <c r="CK14" s="20" t="str">
        <f t="shared" ref="CK14:CK60" si="13">AX14</f>
        <v>20410</v>
      </c>
      <c r="CL14" s="20" t="str">
        <f t="shared" ref="CL14:CL60" si="14">AY14</f>
        <v>根羽村</v>
      </c>
      <c r="CM14" s="20">
        <f>VLOOKUP($CK14&amp;"_"&amp;$AZ$7,データシート1!$A:$BS,MATCH("ca_太陽光発電（10kW未満）",データシート1!$A$1:$BS$1,0),0)</f>
        <v>28</v>
      </c>
      <c r="CN14" s="20">
        <f>VLOOKUP($CK14&amp;"_"&amp;$AZ$5,データシート1!$A:$BS,MATCH("ab_家庭",データシート1!$A$1:$BS$1,0),0)</f>
        <v>406</v>
      </c>
      <c r="CO14" s="260">
        <f t="shared" ref="CO14:CO60" si="15">CM14/CN14</f>
        <v>6.8965517241379309E-2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33586</v>
      </c>
      <c r="AY15" s="20" t="str">
        <f>IF(IFERROR(比較地域マスタ!$Z8,"")=0,"",IFERROR(比較地域マスタ!$Z8,""))</f>
        <v>新庄村</v>
      </c>
      <c r="BC15" s="960" t="str">
        <f t="shared" si="0"/>
        <v>33586</v>
      </c>
      <c r="BD15" s="123" t="str">
        <f t="shared" si="2"/>
        <v>新庄村</v>
      </c>
      <c r="BE15" s="40">
        <f>VLOOKUP($BC15&amp;"_"&amp;$AZ$7,データシート1!$A:$BS,MATCH("cb_"&amp;BE$12,データシート1!$A$1:$BS$1,0),0)</f>
        <v>45.400000000000006</v>
      </c>
      <c r="BF15" s="40">
        <f>VLOOKUP($BC15&amp;"_"&amp;$AZ$7,データシート1!$A:$BS,MATCH("cb_"&amp;BF$12,データシート1!$A$1:$BS$1,0),0)</f>
        <v>152.19999999999999</v>
      </c>
      <c r="BG15" s="40">
        <f>VLOOKUP($BC15&amp;"_"&amp;$AZ$7,データシート1!$A:$BS,MATCH("cb_"&amp;BG$12,データシート1!$A$1:$BS$1,0),0)</f>
        <v>0</v>
      </c>
      <c r="BH15" s="40">
        <f>VLOOKUP($BC15&amp;"_"&amp;$AZ$7,データシート1!$A:$BS,MATCH("cb_"&amp;BH$12,データシート1!$A$1:$BS$1,0),0)</f>
        <v>73</v>
      </c>
      <c r="BI15" s="40">
        <f>VLOOKUP($BC15&amp;"_"&amp;$AZ$7,データシート1!$A:$BS,MATCH("cb_"&amp;BI$12,データシート1!$A$1:$BS$1,0),0)</f>
        <v>0</v>
      </c>
      <c r="BJ15" s="40">
        <f>VLOOKUP($BC15&amp;"_"&amp;$AZ$7,データシート1!$A:$BS,MATCH("cb_"&amp;BJ$12,データシート1!$A$1:$BS$1,0),0)</f>
        <v>0</v>
      </c>
      <c r="BK15" s="40">
        <f t="shared" si="3"/>
        <v>270.60000000000002</v>
      </c>
      <c r="BL15" s="42"/>
      <c r="BM15" s="960" t="str">
        <f t="shared" si="4"/>
        <v>33586</v>
      </c>
      <c r="BN15" s="123" t="str">
        <f t="shared" si="5"/>
        <v>新庄村</v>
      </c>
      <c r="BO15" s="40">
        <f>BE15*VLOOKUP(BO$12,別紙!$B$4:$E$10,MATCH("設備利用率",別紙!$B$4:$E$4,0),0)/100*8760/10^3</f>
        <v>54.485448000000005</v>
      </c>
      <c r="BP15" s="40">
        <f>BF15*VLOOKUP(BP$12,別紙!$B$4:$E$10,MATCH("設備利用率",別紙!$B$4:$E$4,0),0)/100*8760/10^3</f>
        <v>201.32407199999997</v>
      </c>
      <c r="BQ15" s="40">
        <f>BG15*VLOOKUP(BQ$12,別紙!$B$4:$E$10,MATCH("設備利用率",別紙!$B$4:$E$4,0),0)/100*8760/10^3</f>
        <v>0</v>
      </c>
      <c r="BR15" s="40">
        <f>BH15*VLOOKUP(BR$12,別紙!$B$4:$E$10,MATCH("設備利用率",別紙!$B$4:$E$4,0),0)/100*8760/10^3</f>
        <v>383.68799999999999</v>
      </c>
      <c r="BS15" s="40">
        <f>BI15*VLOOKUP(BS$12,別紙!$B$4:$E$10,MATCH("設備利用率",別紙!$B$4:$E$4,0),0)/100*8760/10^3</f>
        <v>0</v>
      </c>
      <c r="BT15" s="40">
        <f>BJ15*VLOOKUP(BT$12,別紙!$B$4:$E$10,MATCH("設備利用率",別紙!$B$4:$E$4,0),0)/100*8760/10^3</f>
        <v>0</v>
      </c>
      <c r="BU15" s="40">
        <f t="shared" si="6"/>
        <v>639.49751999999989</v>
      </c>
      <c r="BV15" s="42"/>
      <c r="BW15" s="38" t="str">
        <f t="shared" si="7"/>
        <v>33586</v>
      </c>
      <c r="BX15" s="38" t="str">
        <f t="shared" si="8"/>
        <v>新庄村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3501.5140247803138</v>
      </c>
      <c r="BZ15" s="42"/>
      <c r="CA15" s="38" t="str">
        <f t="shared" si="9"/>
        <v>33586</v>
      </c>
      <c r="CB15" s="38" t="str">
        <f t="shared" si="10"/>
        <v>新庄村</v>
      </c>
      <c r="CC15" s="260">
        <f t="shared" si="11"/>
        <v>1.5560539702084569E-2</v>
      </c>
      <c r="CD15" s="260">
        <f t="shared" si="1"/>
        <v>5.749629176842469E-2</v>
      </c>
      <c r="CE15" s="260">
        <f t="shared" si="1"/>
        <v>0</v>
      </c>
      <c r="CF15" s="260">
        <f t="shared" si="1"/>
        <v>0.10957774188097753</v>
      </c>
      <c r="CG15" s="260">
        <f t="shared" si="1"/>
        <v>0</v>
      </c>
      <c r="CH15" s="260">
        <f t="shared" si="1"/>
        <v>0</v>
      </c>
      <c r="CI15" s="260">
        <f t="shared" si="12"/>
        <v>0.18263457335148678</v>
      </c>
      <c r="CK15" s="20" t="str">
        <f t="shared" si="13"/>
        <v>33586</v>
      </c>
      <c r="CL15" s="20" t="str">
        <f t="shared" si="14"/>
        <v>新庄村</v>
      </c>
      <c r="CM15" s="20">
        <f>VLOOKUP($CK15&amp;"_"&amp;$AZ$7,データシート1!$A:$BS,MATCH("ca_太陽光発電（10kW未満）",データシート1!$A$1:$BS$1,0),0)</f>
        <v>9</v>
      </c>
      <c r="CN15" s="20">
        <f>VLOOKUP($CK15&amp;"_"&amp;$AZ$5,データシート1!$A:$BS,MATCH("ab_家庭",データシート1!$A$1:$BS$1,0),0)</f>
        <v>388</v>
      </c>
      <c r="CO15" s="260">
        <f t="shared" si="15"/>
        <v>2.3195876288659795E-2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39306</v>
      </c>
      <c r="AY16" s="20" t="str">
        <f>IF(IFERROR(比較地域マスタ!$Z9,"")=0,"",IFERROR(比較地域マスタ!$Z9,""))</f>
        <v>馬路村</v>
      </c>
      <c r="BC16" s="960" t="str">
        <f t="shared" si="0"/>
        <v>39306</v>
      </c>
      <c r="BD16" s="123" t="str">
        <f t="shared" si="2"/>
        <v>馬路村</v>
      </c>
      <c r="BE16" s="40">
        <f>VLOOKUP($BC16&amp;"_"&amp;$AZ$7,データシート1!$A:$BS,MATCH("cb_"&amp;BE$12,データシート1!$A$1:$BS$1,0),0)</f>
        <v>88.225000000000009</v>
      </c>
      <c r="BF16" s="40">
        <f>VLOOKUP($BC16&amp;"_"&amp;$AZ$7,データシート1!$A:$BS,MATCH("cb_"&amp;BF$12,データシート1!$A$1:$BS$1,0),0)</f>
        <v>273.8</v>
      </c>
      <c r="BG16" s="40">
        <f>VLOOKUP($BC16&amp;"_"&amp;$AZ$7,データシート1!$A:$BS,MATCH("cb_"&amp;BG$12,データシート1!$A$1:$BS$1,0),0)</f>
        <v>0</v>
      </c>
      <c r="BH16" s="40">
        <f>VLOOKUP($BC16&amp;"_"&amp;$AZ$7,データシート1!$A:$BS,MATCH("cb_"&amp;BH$12,データシート1!$A$1:$BS$1,0),0)</f>
        <v>145</v>
      </c>
      <c r="BI16" s="40">
        <f>VLOOKUP($BC16&amp;"_"&amp;$AZ$7,データシート1!$A:$BS,MATCH("cb_"&amp;BI$12,データシート1!$A$1:$BS$1,0),0)</f>
        <v>0</v>
      </c>
      <c r="BJ16" s="40">
        <f>VLOOKUP($BC16&amp;"_"&amp;$AZ$7,データシート1!$A:$BS,MATCH("cb_"&amp;BJ$12,データシート1!$A$1:$BS$1,0),0)</f>
        <v>0</v>
      </c>
      <c r="BK16" s="40">
        <f t="shared" si="3"/>
        <v>507.02500000000003</v>
      </c>
      <c r="BL16" s="42"/>
      <c r="BM16" s="960" t="str">
        <f t="shared" si="4"/>
        <v>39306</v>
      </c>
      <c r="BN16" s="123" t="str">
        <f t="shared" si="5"/>
        <v>馬路村</v>
      </c>
      <c r="BO16" s="40">
        <f>BE16*VLOOKUP(BO$12,別紙!$B$4:$E$10,MATCH("設備利用率",別紙!$B$4:$E$4,0),0)/100*8760/10^3</f>
        <v>105.88058700000002</v>
      </c>
      <c r="BP16" s="40">
        <f>BF16*VLOOKUP(BP$12,別紙!$B$4:$E$10,MATCH("設備利用率",別紙!$B$4:$E$4,0),0)/100*8760/10^3</f>
        <v>362.17168800000002</v>
      </c>
      <c r="BQ16" s="40">
        <f>BG16*VLOOKUP(BQ$12,別紙!$B$4:$E$10,MATCH("設備利用率",別紙!$B$4:$E$4,0),0)/100*8760/10^3</f>
        <v>0</v>
      </c>
      <c r="BR16" s="40">
        <f>BH16*VLOOKUP(BR$12,別紙!$B$4:$E$10,MATCH("設備利用率",別紙!$B$4:$E$4,0),0)/100*8760/10^3</f>
        <v>762.12</v>
      </c>
      <c r="BS16" s="40">
        <f>BI16*VLOOKUP(BS$12,別紙!$B$4:$E$10,MATCH("設備利用率",別紙!$B$4:$E$4,0),0)/100*8760/10^3</f>
        <v>0</v>
      </c>
      <c r="BT16" s="40">
        <f>BJ16*VLOOKUP(BT$12,別紙!$B$4:$E$10,MATCH("設備利用率",別紙!$B$4:$E$4,0),0)/100*8760/10^3</f>
        <v>0</v>
      </c>
      <c r="BU16" s="40">
        <f t="shared" si="6"/>
        <v>1230.1722749999999</v>
      </c>
      <c r="BV16" s="42"/>
      <c r="BW16" s="38" t="str">
        <f t="shared" si="7"/>
        <v>39306</v>
      </c>
      <c r="BX16" s="38" t="str">
        <f t="shared" si="8"/>
        <v>馬路村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7320.0226747191546</v>
      </c>
      <c r="BZ16" s="42"/>
      <c r="CA16" s="38" t="str">
        <f t="shared" si="9"/>
        <v>39306</v>
      </c>
      <c r="CB16" s="38" t="str">
        <f t="shared" si="10"/>
        <v>馬路村</v>
      </c>
      <c r="CC16" s="260">
        <f t="shared" si="11"/>
        <v>1.4464516259720782E-2</v>
      </c>
      <c r="CD16" s="260">
        <f t="shared" si="1"/>
        <v>4.9476853295935368E-2</v>
      </c>
      <c r="CE16" s="260">
        <f t="shared" si="1"/>
        <v>0</v>
      </c>
      <c r="CF16" s="260">
        <f t="shared" si="1"/>
        <v>0.10411443158941308</v>
      </c>
      <c r="CG16" s="260">
        <f t="shared" si="1"/>
        <v>0</v>
      </c>
      <c r="CH16" s="260">
        <f t="shared" si="1"/>
        <v>0</v>
      </c>
      <c r="CI16" s="260">
        <f t="shared" si="12"/>
        <v>0.16805580114506921</v>
      </c>
      <c r="CK16" s="20" t="str">
        <f t="shared" si="13"/>
        <v>39306</v>
      </c>
      <c r="CL16" s="20" t="str">
        <f t="shared" si="14"/>
        <v>馬路村</v>
      </c>
      <c r="CM16" s="20">
        <f>VLOOKUP($CK16&amp;"_"&amp;$AZ$7,データシート1!$A:$BS,MATCH("ca_太陽光発電（10kW未満）",データシート1!$A$1:$BS$1,0),0)</f>
        <v>20</v>
      </c>
      <c r="CN16" s="20">
        <f>VLOOKUP($CK16&amp;"_"&amp;$AZ$5,データシート1!$A:$BS,MATCH("ab_家庭",データシート1!$A$1:$BS$1,0),0)</f>
        <v>422</v>
      </c>
      <c r="CO16" s="260">
        <f t="shared" si="15"/>
        <v>4.7393364928909949E-2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29450</v>
      </c>
      <c r="AY17" s="20" t="str">
        <f>IF(IFERROR(比較地域マスタ!$Z10,"")=0,"",IFERROR(比較地域マスタ!$Z10,""))</f>
        <v>下北山村</v>
      </c>
      <c r="BC17" s="960" t="str">
        <f t="shared" si="0"/>
        <v>29450</v>
      </c>
      <c r="BD17" s="123" t="str">
        <f t="shared" si="2"/>
        <v>下北山村</v>
      </c>
      <c r="BE17" s="40">
        <f>VLOOKUP($BC17&amp;"_"&amp;$AZ$7,データシート1!$A:$BS,MATCH("cb_"&amp;BE$12,データシート1!$A$1:$BS$1,0),0)</f>
        <v>80.599999999999994</v>
      </c>
      <c r="BF17" s="40">
        <f>VLOOKUP($BC17&amp;"_"&amp;$AZ$7,データシート1!$A:$BS,MATCH("cb_"&amp;BF$12,データシート1!$A$1:$BS$1,0),0)</f>
        <v>137.19999999999999</v>
      </c>
      <c r="BG17" s="40">
        <f>VLOOKUP($BC17&amp;"_"&amp;$AZ$7,データシート1!$A:$BS,MATCH("cb_"&amp;BG$12,データシート1!$A$1:$BS$1,0),0)</f>
        <v>0</v>
      </c>
      <c r="BH17" s="40">
        <f>VLOOKUP($BC17&amp;"_"&amp;$AZ$7,データシート1!$A:$BS,MATCH("cb_"&amp;BH$12,データシート1!$A$1:$BS$1,0),0)</f>
        <v>179.7</v>
      </c>
      <c r="BI17" s="40">
        <f>VLOOKUP($BC17&amp;"_"&amp;$AZ$7,データシート1!$A:$BS,MATCH("cb_"&amp;BI$12,データシート1!$A$1:$BS$1,0),0)</f>
        <v>0</v>
      </c>
      <c r="BJ17" s="40">
        <f>VLOOKUP($BC17&amp;"_"&amp;$AZ$7,データシート1!$A:$BS,MATCH("cb_"&amp;BJ$12,データシート1!$A$1:$BS$1,0),0)</f>
        <v>0</v>
      </c>
      <c r="BK17" s="40">
        <f t="shared" si="3"/>
        <v>397.5</v>
      </c>
      <c r="BL17" s="42"/>
      <c r="BM17" s="960" t="str">
        <f t="shared" si="4"/>
        <v>29450</v>
      </c>
      <c r="BN17" s="123" t="str">
        <f t="shared" si="5"/>
        <v>下北山村</v>
      </c>
      <c r="BO17" s="40">
        <f>BE17*VLOOKUP(BO$12,別紙!$B$4:$E$10,MATCH("設備利用率",別紙!$B$4:$E$4,0),0)/100*8760/10^3</f>
        <v>96.729671999999979</v>
      </c>
      <c r="BP17" s="40">
        <f>BF17*VLOOKUP(BP$12,別紙!$B$4:$E$10,MATCH("設備利用率",別紙!$B$4:$E$4,0),0)/100*8760/10^3</f>
        <v>181.48267199999998</v>
      </c>
      <c r="BQ17" s="40">
        <f>BG17*VLOOKUP(BQ$12,別紙!$B$4:$E$10,MATCH("設備利用率",別紙!$B$4:$E$4,0),0)/100*8760/10^3</f>
        <v>0</v>
      </c>
      <c r="BR17" s="40">
        <f>BH17*VLOOKUP(BR$12,別紙!$B$4:$E$10,MATCH("設備利用率",別紙!$B$4:$E$4,0),0)/100*8760/10^3</f>
        <v>944.50319999999999</v>
      </c>
      <c r="BS17" s="40">
        <f>BI17*VLOOKUP(BS$12,別紙!$B$4:$E$10,MATCH("設備利用率",別紙!$B$4:$E$4,0),0)/100*8760/10^3</f>
        <v>0</v>
      </c>
      <c r="BT17" s="40">
        <f>BJ17*VLOOKUP(BT$12,別紙!$B$4:$E$10,MATCH("設備利用率",別紙!$B$4:$E$4,0),0)/100*8760/10^3</f>
        <v>0</v>
      </c>
      <c r="BU17" s="40">
        <f t="shared" si="6"/>
        <v>1222.7155439999999</v>
      </c>
      <c r="BV17" s="42"/>
      <c r="BW17" s="38" t="str">
        <f t="shared" si="7"/>
        <v>29450</v>
      </c>
      <c r="BX17" s="38" t="str">
        <f t="shared" si="8"/>
        <v>下北山村</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6522.4532297242868</v>
      </c>
      <c r="BZ17" s="42"/>
      <c r="CA17" s="38" t="str">
        <f t="shared" si="9"/>
        <v>29450</v>
      </c>
      <c r="CB17" s="38" t="str">
        <f t="shared" si="10"/>
        <v>下北山村</v>
      </c>
      <c r="CC17" s="260">
        <f t="shared" si="11"/>
        <v>1.4830259197441402E-2</v>
      </c>
      <c r="CD17" s="260">
        <f t="shared" si="1"/>
        <v>2.7824296412420808E-2</v>
      </c>
      <c r="CE17" s="260">
        <f t="shared" si="1"/>
        <v>0</v>
      </c>
      <c r="CF17" s="260">
        <f t="shared" si="1"/>
        <v>0.14480796821902631</v>
      </c>
      <c r="CG17" s="260">
        <f t="shared" si="1"/>
        <v>0</v>
      </c>
      <c r="CH17" s="260">
        <f t="shared" si="1"/>
        <v>0</v>
      </c>
      <c r="CI17" s="260">
        <f t="shared" si="12"/>
        <v>0.18746252382888851</v>
      </c>
      <c r="CK17" s="20" t="str">
        <f t="shared" si="13"/>
        <v>29450</v>
      </c>
      <c r="CL17" s="20" t="str">
        <f t="shared" si="14"/>
        <v>下北山村</v>
      </c>
      <c r="CM17" s="20">
        <f>VLOOKUP($CK17&amp;"_"&amp;$AZ$7,データシート1!$A:$BS,MATCH("ca_太陽光発電（10kW未満）",データシート1!$A$1:$BS$1,0),0)</f>
        <v>14</v>
      </c>
      <c r="CN17" s="20">
        <f>VLOOKUP($CK17&amp;"_"&amp;$AZ$5,データシート1!$A:$BS,MATCH("ab_家庭",データシート1!$A$1:$BS$1,0),0)</f>
        <v>531</v>
      </c>
      <c r="CO17" s="260">
        <f t="shared" si="15"/>
        <v>2.6365348399246705E-2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01404</v>
      </c>
      <c r="AY18" s="20" t="str">
        <f>IF(IFERROR(比較地域マスタ!$Z11,"")=0,"",IFERROR(比較地域マスタ!$Z11,""))</f>
        <v>神恵内村</v>
      </c>
      <c r="BC18" s="960" t="str">
        <f t="shared" si="0"/>
        <v>01404</v>
      </c>
      <c r="BD18" s="123" t="str">
        <f t="shared" si="2"/>
        <v>神恵内村</v>
      </c>
      <c r="BE18" s="40">
        <f>VLOOKUP($BC18&amp;"_"&amp;$AZ$7,データシート1!$A:$BS,MATCH("cb_"&amp;BE$12,データシート1!$A$1:$BS$1,0),0)</f>
        <v>5</v>
      </c>
      <c r="BF18" s="40">
        <f>VLOOKUP($BC18&amp;"_"&amp;$AZ$7,データシート1!$A:$BS,MATCH("cb_"&amp;BF$12,データシート1!$A$1:$BS$1,0),0)</f>
        <v>0</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5</v>
      </c>
      <c r="BL18" s="42"/>
      <c r="BM18" s="960" t="str">
        <f t="shared" si="4"/>
        <v>01404</v>
      </c>
      <c r="BN18" s="123" t="str">
        <f t="shared" si="5"/>
        <v>神恵内村</v>
      </c>
      <c r="BO18" s="40">
        <f>BE18*VLOOKUP(BO$12,別紙!$B$4:$E$10,MATCH("設備利用率",別紙!$B$4:$E$4,0),0)/100*8760/10^3</f>
        <v>6.0006000000000004</v>
      </c>
      <c r="BP18" s="40">
        <f>BF18*VLOOKUP(BP$12,別紙!$B$4:$E$10,MATCH("設備利用率",別紙!$B$4:$E$4,0),0)/100*8760/10^3</f>
        <v>0</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6.0006000000000004</v>
      </c>
      <c r="BV18" s="42"/>
      <c r="BW18" s="38" t="str">
        <f t="shared" si="7"/>
        <v>01404</v>
      </c>
      <c r="BX18" s="38" t="str">
        <f t="shared" si="8"/>
        <v>神恵内村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3711.712814662244</v>
      </c>
      <c r="BZ18" s="42"/>
      <c r="CA18" s="38" t="str">
        <f t="shared" si="9"/>
        <v>01404</v>
      </c>
      <c r="CB18" s="38" t="str">
        <f t="shared" si="10"/>
        <v>神恵内村</v>
      </c>
      <c r="CC18" s="260">
        <f t="shared" si="11"/>
        <v>1.6166660244553534E-3</v>
      </c>
      <c r="CD18" s="260">
        <f t="shared" si="1"/>
        <v>0</v>
      </c>
      <c r="CE18" s="260">
        <f t="shared" si="1"/>
        <v>0</v>
      </c>
      <c r="CF18" s="260">
        <f t="shared" si="1"/>
        <v>0</v>
      </c>
      <c r="CG18" s="260">
        <f t="shared" si="1"/>
        <v>0</v>
      </c>
      <c r="CH18" s="260">
        <f t="shared" si="1"/>
        <v>0</v>
      </c>
      <c r="CI18" s="260">
        <f t="shared" si="12"/>
        <v>1.6166660244553534E-3</v>
      </c>
      <c r="CK18" s="20" t="str">
        <f t="shared" si="13"/>
        <v>01404</v>
      </c>
      <c r="CL18" s="20" t="str">
        <f t="shared" si="14"/>
        <v>神恵内村</v>
      </c>
      <c r="CM18" s="20">
        <f>VLOOKUP($CK18&amp;"_"&amp;$AZ$7,データシート1!$A:$BS,MATCH("ca_太陽光発電（10kW未満）",データシート1!$A$1:$BS$1,0),0)</f>
        <v>1</v>
      </c>
      <c r="CN18" s="20">
        <f>VLOOKUP($CK18&amp;"_"&amp;$AZ$5,データシート1!$A:$BS,MATCH("ab_家庭",データシート1!$A$1:$BS$1,0),0)</f>
        <v>465</v>
      </c>
      <c r="CO18" s="260">
        <f t="shared" si="15"/>
        <v>2.1505376344086021E-3</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47353</v>
      </c>
      <c r="AY19" s="20" t="str">
        <f>IF(IFERROR(比較地域マスタ!$Z12,"")=0,"",IFERROR(比較地域マスタ!$Z12,""))</f>
        <v>渡嘉敷村</v>
      </c>
      <c r="BC19" s="960" t="str">
        <f t="shared" si="0"/>
        <v>47353</v>
      </c>
      <c r="BD19" s="123" t="str">
        <f t="shared" si="2"/>
        <v>渡嘉敷村</v>
      </c>
      <c r="BE19" s="40">
        <f>VLOOKUP($BC19&amp;"_"&amp;$AZ$7,データシート1!$A:$BS,MATCH("cb_"&amp;BE$12,データシート1!$A$1:$BS$1,0),0)</f>
        <v>0</v>
      </c>
      <c r="BF19" s="40">
        <f>VLOOKUP($BC19&amp;"_"&amp;$AZ$7,データシート1!$A:$BS,MATCH("cb_"&amp;BF$12,データシート1!$A$1:$BS$1,0),0)</f>
        <v>247.2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247.2</v>
      </c>
      <c r="BL19" s="42"/>
      <c r="BM19" s="960" t="str">
        <f t="shared" si="4"/>
        <v>47353</v>
      </c>
      <c r="BN19" s="123" t="str">
        <f t="shared" si="5"/>
        <v>渡嘉敷村</v>
      </c>
      <c r="BO19" s="40">
        <f>BE19*VLOOKUP(BO$12,別紙!$B$4:$E$10,MATCH("設備利用率",別紙!$B$4:$E$4,0),0)/100*8760/10^3</f>
        <v>0</v>
      </c>
      <c r="BP19" s="40">
        <f>BF19*VLOOKUP(BP$12,別紙!$B$4:$E$10,MATCH("設備利用率",別紙!$B$4:$E$4,0),0)/100*8760/10^3</f>
        <v>326.98627199999999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326.98627199999999</v>
      </c>
      <c r="BV19" s="42"/>
      <c r="BW19" s="38" t="str">
        <f t="shared" si="7"/>
        <v>47353</v>
      </c>
      <c r="BX19" s="38" t="str">
        <f t="shared" si="8"/>
        <v>渡嘉敷村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3980.2131425985308</v>
      </c>
      <c r="BZ19" s="42"/>
      <c r="CA19" s="38" t="str">
        <f t="shared" si="9"/>
        <v>47353</v>
      </c>
      <c r="CB19" s="38" t="str">
        <f t="shared" si="10"/>
        <v>渡嘉敷村</v>
      </c>
      <c r="CC19" s="260">
        <f t="shared" si="11"/>
        <v>0</v>
      </c>
      <c r="CD19" s="260">
        <f t="shared" si="1"/>
        <v>8.215295520242491E-2</v>
      </c>
      <c r="CE19" s="260">
        <f t="shared" si="1"/>
        <v>0</v>
      </c>
      <c r="CF19" s="260">
        <f t="shared" si="1"/>
        <v>0</v>
      </c>
      <c r="CG19" s="260">
        <f t="shared" si="1"/>
        <v>0</v>
      </c>
      <c r="CH19" s="260">
        <f t="shared" si="1"/>
        <v>0</v>
      </c>
      <c r="CI19" s="260">
        <f t="shared" si="12"/>
        <v>8.215295520242491E-2</v>
      </c>
      <c r="CK19" s="20" t="str">
        <f t="shared" si="13"/>
        <v>47353</v>
      </c>
      <c r="CL19" s="20" t="str">
        <f t="shared" si="14"/>
        <v>渡嘉敷村</v>
      </c>
      <c r="CM19" s="20">
        <f>VLOOKUP($CK19&amp;"_"&amp;$AZ$7,データシート1!$A:$BS,MATCH("ca_太陽光発電（10kW未満）",データシート1!$A$1:$BS$1,0),0)</f>
        <v>0</v>
      </c>
      <c r="CN19" s="20">
        <f>VLOOKUP($CK19&amp;"_"&amp;$AZ$5,データシート1!$A:$BS,MATCH("ab_家庭",データシート1!$A$1:$BS$1,0),0)</f>
        <v>410</v>
      </c>
      <c r="CO19" s="260">
        <f t="shared" si="15"/>
        <v>0</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20429</v>
      </c>
      <c r="AY20" s="20" t="str">
        <f>IF(IFERROR(比較地域マスタ!$Z13,"")=0,"",IFERROR(比較地域マスタ!$Z13,""))</f>
        <v>王滝村</v>
      </c>
      <c r="BC20" s="960" t="str">
        <f t="shared" si="0"/>
        <v>20429</v>
      </c>
      <c r="BD20" s="123" t="str">
        <f t="shared" si="2"/>
        <v>王滝村</v>
      </c>
      <c r="BE20" s="40">
        <f>VLOOKUP($BC20&amp;"_"&amp;$AZ$7,データシート1!$A:$BS,MATCH("cb_"&amp;BE$12,データシート1!$A$1:$BS$1,0),0)</f>
        <v>76.899999999999991</v>
      </c>
      <c r="BF20" s="40">
        <f>VLOOKUP($BC20&amp;"_"&amp;$AZ$7,データシート1!$A:$BS,MATCH("cb_"&amp;BF$12,データシート1!$A$1:$BS$1,0),0)</f>
        <v>2103.5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2180.4</v>
      </c>
      <c r="BL20" s="42"/>
      <c r="BM20" s="960" t="str">
        <f t="shared" si="4"/>
        <v>20429</v>
      </c>
      <c r="BN20" s="123" t="str">
        <f t="shared" si="5"/>
        <v>王滝村</v>
      </c>
      <c r="BO20" s="40">
        <f>BE20*VLOOKUP(BO$12,別紙!$B$4:$E$10,MATCH("設備利用率",別紙!$B$4:$E$4,0),0)/100*8760/10^3</f>
        <v>92.28922799999998</v>
      </c>
      <c r="BP20" s="40">
        <f>BF20*VLOOKUP(BP$12,別紙!$B$4:$E$10,MATCH("設備利用率",別紙!$B$4:$E$4,0),0)/100*8760/10^3</f>
        <v>2782.4256599999999</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2874.714888</v>
      </c>
      <c r="BV20" s="42"/>
      <c r="BW20" s="38" t="str">
        <f t="shared" si="7"/>
        <v>20429</v>
      </c>
      <c r="BX20" s="38" t="str">
        <f t="shared" si="8"/>
        <v>王滝村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4157.3822919190306</v>
      </c>
      <c r="BZ20" s="42"/>
      <c r="CA20" s="38" t="str">
        <f t="shared" si="9"/>
        <v>20429</v>
      </c>
      <c r="CB20" s="38" t="str">
        <f t="shared" si="10"/>
        <v>王滝村</v>
      </c>
      <c r="CC20" s="260">
        <f t="shared" si="11"/>
        <v>2.2198879371615271E-2</v>
      </c>
      <c r="CD20" s="260">
        <f t="shared" si="1"/>
        <v>0.66927346696222245</v>
      </c>
      <c r="CE20" s="260">
        <f t="shared" si="1"/>
        <v>0</v>
      </c>
      <c r="CF20" s="260">
        <f t="shared" si="1"/>
        <v>0</v>
      </c>
      <c r="CG20" s="260">
        <f t="shared" si="1"/>
        <v>0</v>
      </c>
      <c r="CH20" s="260">
        <f t="shared" si="1"/>
        <v>0</v>
      </c>
      <c r="CI20" s="260">
        <f t="shared" si="12"/>
        <v>0.6914723463338377</v>
      </c>
      <c r="CK20" s="20" t="str">
        <f t="shared" si="13"/>
        <v>20429</v>
      </c>
      <c r="CL20" s="20" t="str">
        <f t="shared" si="14"/>
        <v>王滝村</v>
      </c>
      <c r="CM20" s="20">
        <f>VLOOKUP($CK20&amp;"_"&amp;$AZ$7,データシート1!$A:$BS,MATCH("ca_太陽光発電（10kW未満）",データシート1!$A$1:$BS$1,0),0)</f>
        <v>13</v>
      </c>
      <c r="CN20" s="20">
        <f>VLOOKUP($CK20&amp;"_"&amp;$AZ$5,データシート1!$A:$BS,MATCH("ab_家庭",データシート1!$A$1:$BS$1,0),0)</f>
        <v>375</v>
      </c>
      <c r="CO20" s="260">
        <f t="shared" si="15"/>
        <v>3.4666666666666665E-2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20307</v>
      </c>
      <c r="AY21" s="20" t="str">
        <f>IF(IFERROR(比較地域マスタ!$Z14,"")=0,"",IFERROR(比較地域マスタ!$Z14,""))</f>
        <v>北相木村</v>
      </c>
      <c r="BC21" s="960" t="str">
        <f t="shared" si="0"/>
        <v>20307</v>
      </c>
      <c r="BD21" s="123" t="str">
        <f t="shared" si="2"/>
        <v>北相木村</v>
      </c>
      <c r="BE21" s="40">
        <f>VLOOKUP($BC21&amp;"_"&amp;$AZ$7,データシート1!$A:$BS,MATCH("cb_"&amp;BE$12,データシート1!$A$1:$BS$1,0),0)</f>
        <v>609.40000000000009</v>
      </c>
      <c r="BF21" s="40">
        <f>VLOOKUP($BC21&amp;"_"&amp;$AZ$7,データシート1!$A:$BS,MATCH("cb_"&amp;BF$12,データシート1!$A$1:$BS$1,0),0)</f>
        <v>1675.5</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2284.9</v>
      </c>
      <c r="BL21" s="42"/>
      <c r="BM21" s="960" t="str">
        <f t="shared" si="4"/>
        <v>20307</v>
      </c>
      <c r="BN21" s="123" t="str">
        <f t="shared" si="5"/>
        <v>北相木村</v>
      </c>
      <c r="BO21" s="40">
        <f>BE21*VLOOKUP(BO$12,別紙!$B$4:$E$10,MATCH("設備利用率",別紙!$B$4:$E$4,0),0)/100*8760/10^3</f>
        <v>731.35312799999997</v>
      </c>
      <c r="BP21" s="40">
        <f>BF21*VLOOKUP(BP$12,別紙!$B$4:$E$10,MATCH("設備利用率",別紙!$B$4:$E$4,0),0)/100*8760/10^3</f>
        <v>2216.2843800000001</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2947.6375079999998</v>
      </c>
      <c r="BV21" s="42"/>
      <c r="BW21" s="38" t="str">
        <f t="shared" si="7"/>
        <v>20307</v>
      </c>
      <c r="BX21" s="38" t="str">
        <f t="shared" si="8"/>
        <v>北相木村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2448.1346433579083</v>
      </c>
      <c r="BZ21" s="42"/>
      <c r="CA21" s="38" t="str">
        <f t="shared" si="9"/>
        <v>20307</v>
      </c>
      <c r="CB21" s="38" t="str">
        <f t="shared" si="10"/>
        <v>北相木村</v>
      </c>
      <c r="CC21" s="260">
        <f t="shared" si="11"/>
        <v>0.29873893169407628</v>
      </c>
      <c r="CD21" s="260">
        <f t="shared" si="1"/>
        <v>0.90529513399643002</v>
      </c>
      <c r="CE21" s="260">
        <f t="shared" si="1"/>
        <v>0</v>
      </c>
      <c r="CF21" s="260">
        <f t="shared" si="1"/>
        <v>0</v>
      </c>
      <c r="CG21" s="260">
        <f t="shared" si="1"/>
        <v>0</v>
      </c>
      <c r="CH21" s="260">
        <f t="shared" si="1"/>
        <v>0</v>
      </c>
      <c r="CI21" s="260">
        <f t="shared" si="12"/>
        <v>1.2040340656905062</v>
      </c>
      <c r="CK21" s="20" t="str">
        <f t="shared" si="13"/>
        <v>20307</v>
      </c>
      <c r="CL21" s="20" t="str">
        <f t="shared" si="14"/>
        <v>北相木村</v>
      </c>
      <c r="CM21" s="20">
        <f>VLOOKUP($CK21&amp;"_"&amp;$AZ$7,データシート1!$A:$BS,MATCH("ca_太陽光発電（10kW未満）",データシート1!$A$1:$BS$1,0),0)</f>
        <v>141</v>
      </c>
      <c r="CN21" s="20">
        <f>VLOOKUP($CK21&amp;"_"&amp;$AZ$5,データシート1!$A:$BS,MATCH("ab_家庭",データシート1!$A$1:$BS$1,0),0)</f>
        <v>329</v>
      </c>
      <c r="CO21" s="260">
        <f t="shared" si="15"/>
        <v>0.42857142857142855</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01470</v>
      </c>
      <c r="AY22" s="20" t="str">
        <f>IF(IFERROR(比較地域マスタ!$Z15,"")=0,"",IFERROR(比較地域マスタ!$Z15,""))</f>
        <v>音威子府村</v>
      </c>
      <c r="BC22" s="960" t="str">
        <f t="shared" si="0"/>
        <v>01470</v>
      </c>
      <c r="BD22" s="123" t="str">
        <f t="shared" si="2"/>
        <v>音威子府村</v>
      </c>
      <c r="BE22" s="40">
        <f>VLOOKUP($BC22&amp;"_"&amp;$AZ$7,データシート1!$A:$BS,MATCH("cb_"&amp;BE$12,データシート1!$A$1:$BS$1,0),0)</f>
        <v>3</v>
      </c>
      <c r="BF22" s="40">
        <f>VLOOKUP($BC22&amp;"_"&amp;$AZ$7,データシート1!$A:$BS,MATCH("cb_"&amp;BF$12,データシート1!$A$1:$BS$1,0),0)</f>
        <v>0</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3</v>
      </c>
      <c r="BL22" s="42"/>
      <c r="BM22" s="960" t="str">
        <f t="shared" si="4"/>
        <v>01470</v>
      </c>
      <c r="BN22" s="123" t="str">
        <f t="shared" si="5"/>
        <v>音威子府村</v>
      </c>
      <c r="BO22" s="40">
        <f>BE22*VLOOKUP(BO$12,別紙!$B$4:$E$10,MATCH("設備利用率",別紙!$B$4:$E$4,0),0)/100*8760/10^3</f>
        <v>3.6003599999999993</v>
      </c>
      <c r="BP22" s="40">
        <f>BF22*VLOOKUP(BP$12,別紙!$B$4:$E$10,MATCH("設備利用率",別紙!$B$4:$E$4,0),0)/100*8760/10^3</f>
        <v>0</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3.6003599999999993</v>
      </c>
      <c r="BV22" s="42"/>
      <c r="BW22" s="38" t="str">
        <f t="shared" si="7"/>
        <v>01470</v>
      </c>
      <c r="BX22" s="38" t="str">
        <f t="shared" si="8"/>
        <v>音威子府村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3768.964490348556</v>
      </c>
      <c r="BZ22" s="42"/>
      <c r="CA22" s="38" t="str">
        <f t="shared" si="9"/>
        <v>01470</v>
      </c>
      <c r="CB22" s="38" t="str">
        <f t="shared" si="10"/>
        <v>音威子府村</v>
      </c>
      <c r="CC22" s="260">
        <f t="shared" si="11"/>
        <v>9.5526503611792751E-4</v>
      </c>
      <c r="CD22" s="260">
        <f t="shared" si="1"/>
        <v>0</v>
      </c>
      <c r="CE22" s="260">
        <f t="shared" si="1"/>
        <v>0</v>
      </c>
      <c r="CF22" s="260">
        <f t="shared" si="1"/>
        <v>0</v>
      </c>
      <c r="CG22" s="260">
        <f t="shared" si="1"/>
        <v>0</v>
      </c>
      <c r="CH22" s="260">
        <f t="shared" si="1"/>
        <v>0</v>
      </c>
      <c r="CI22" s="260">
        <f t="shared" si="12"/>
        <v>9.5526503611792751E-4</v>
      </c>
      <c r="CK22" s="20" t="str">
        <f t="shared" si="13"/>
        <v>01470</v>
      </c>
      <c r="CL22" s="20" t="str">
        <f t="shared" si="14"/>
        <v>音威子府村</v>
      </c>
      <c r="CM22" s="20">
        <f>VLOOKUP($CK22&amp;"_"&amp;$AZ$7,データシート1!$A:$BS,MATCH("ca_太陽光発電（10kW未満）",データシート1!$A$1:$BS$1,0),0)</f>
        <v>1</v>
      </c>
      <c r="CN22" s="20">
        <f>VLOOKUP($CK22&amp;"_"&amp;$AZ$5,データシート1!$A:$BS,MATCH("ab_家庭",データシート1!$A$1:$BS$1,0),0)</f>
        <v>463</v>
      </c>
      <c r="CO22" s="260">
        <f t="shared" si="15"/>
        <v>2.1598272138228943E-3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47355</v>
      </c>
      <c r="AY23" s="20" t="str">
        <f>IF(IFERROR(比較地域マスタ!$Z16,"")=0,"",IFERROR(比較地域マスタ!$Z16,""))</f>
        <v>粟国村</v>
      </c>
      <c r="BC23" s="960" t="str">
        <f t="shared" si="0"/>
        <v>47355</v>
      </c>
      <c r="BD23" s="123" t="str">
        <f t="shared" si="2"/>
        <v>粟国村</v>
      </c>
      <c r="BE23" s="40">
        <f>VLOOKUP($BC23&amp;"_"&amp;$AZ$7,データシート1!$A:$BS,MATCH("cb_"&amp;BE$12,データシート1!$A$1:$BS$1,0),0)</f>
        <v>5</v>
      </c>
      <c r="BF23" s="40">
        <f>VLOOKUP($BC23&amp;"_"&amp;$AZ$7,データシート1!$A:$BS,MATCH("cb_"&amp;BF$12,データシート1!$A$1:$BS$1,0),0)</f>
        <v>0</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5</v>
      </c>
      <c r="BL23" s="42"/>
      <c r="BM23" s="960" t="str">
        <f t="shared" si="4"/>
        <v>47355</v>
      </c>
      <c r="BN23" s="123" t="str">
        <f t="shared" si="5"/>
        <v>粟国村</v>
      </c>
      <c r="BO23" s="40">
        <f>BE23*VLOOKUP(BO$12,別紙!$B$4:$E$10,MATCH("設備利用率",別紙!$B$4:$E$4,0),0)/100*8760/10^3</f>
        <v>6.0006000000000004</v>
      </c>
      <c r="BP23" s="40">
        <f>BF23*VLOOKUP(BP$12,別紙!$B$4:$E$10,MATCH("設備利用率",別紙!$B$4:$E$4,0),0)/100*8760/10^3</f>
        <v>0</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6.0006000000000004</v>
      </c>
      <c r="BV23" s="42"/>
      <c r="BW23" s="38" t="str">
        <f t="shared" si="7"/>
        <v>47355</v>
      </c>
      <c r="BX23" s="38" t="str">
        <f t="shared" si="8"/>
        <v>粟国村</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3670.0882824069481</v>
      </c>
      <c r="BZ23" s="42"/>
      <c r="CA23" s="38" t="str">
        <f t="shared" si="9"/>
        <v>47355</v>
      </c>
      <c r="CB23" s="38" t="str">
        <f t="shared" si="10"/>
        <v>粟国村</v>
      </c>
      <c r="CC23" s="260">
        <f t="shared" si="11"/>
        <v>1.6350015417243959E-3</v>
      </c>
      <c r="CD23" s="260">
        <f t="shared" si="1"/>
        <v>0</v>
      </c>
      <c r="CE23" s="260">
        <f t="shared" si="1"/>
        <v>0</v>
      </c>
      <c r="CF23" s="260">
        <f t="shared" si="1"/>
        <v>0</v>
      </c>
      <c r="CG23" s="260">
        <f t="shared" si="1"/>
        <v>0</v>
      </c>
      <c r="CH23" s="260">
        <f t="shared" si="1"/>
        <v>0</v>
      </c>
      <c r="CI23" s="260">
        <f t="shared" si="12"/>
        <v>1.6350015417243959E-3</v>
      </c>
      <c r="CK23" s="20" t="str">
        <f t="shared" si="13"/>
        <v>47355</v>
      </c>
      <c r="CL23" s="20" t="str">
        <f t="shared" si="14"/>
        <v>粟国村</v>
      </c>
      <c r="CM23" s="20">
        <f>VLOOKUP($CK23&amp;"_"&amp;$AZ$7,データシート1!$A:$BS,MATCH("ca_太陽光発電（10kW未満）",データシート1!$A$1:$BS$1,0),0)</f>
        <v>1</v>
      </c>
      <c r="CN23" s="20">
        <f>VLOOKUP($CK23&amp;"_"&amp;$AZ$5,データシート1!$A:$BS,MATCH("ab_家庭",データシート1!$A$1:$BS$1,0),0)</f>
        <v>417</v>
      </c>
      <c r="CO23" s="260">
        <f t="shared" si="15"/>
        <v>2.3980815347721821E-3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46304</v>
      </c>
      <c r="AY24" s="20" t="str">
        <f>IF(IFERROR(比較地域マスタ!$Z17,"")=0,"",IFERROR(比較地域マスタ!$Z17,""))</f>
        <v>十島村</v>
      </c>
      <c r="BC24" s="960" t="str">
        <f t="shared" si="0"/>
        <v>46304</v>
      </c>
      <c r="BD24" s="123" t="str">
        <f t="shared" si="2"/>
        <v>十島村</v>
      </c>
      <c r="BE24" s="40">
        <f>VLOOKUP($BC24&amp;"_"&amp;$AZ$7,データシート1!$A:$BS,MATCH("cb_"&amp;BE$12,データシート1!$A$1:$BS$1,0),0)</f>
        <v>0</v>
      </c>
      <c r="BF24" s="40">
        <f>VLOOKUP($BC24&amp;"_"&amp;$AZ$7,データシート1!$A:$BS,MATCH("cb_"&amp;BF$12,データシート1!$A$1:$BS$1,0),0)</f>
        <v>0</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0</v>
      </c>
      <c r="BL24" s="42"/>
      <c r="BM24" s="960" t="str">
        <f t="shared" si="4"/>
        <v>46304</v>
      </c>
      <c r="BN24" s="123" t="str">
        <f t="shared" si="5"/>
        <v>十島村</v>
      </c>
      <c r="BO24" s="40">
        <f>BE24*VLOOKUP(BO$12,別紙!$B$4:$E$10,MATCH("設備利用率",別紙!$B$4:$E$4,0),0)/100*8760/10^3</f>
        <v>0</v>
      </c>
      <c r="BP24" s="40">
        <f>BF24*VLOOKUP(BP$12,別紙!$B$4:$E$10,MATCH("設備利用率",別紙!$B$4:$E$4,0),0)/100*8760/10^3</f>
        <v>0</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0</v>
      </c>
      <c r="BV24" s="42"/>
      <c r="BW24" s="38" t="str">
        <f t="shared" si="7"/>
        <v>46304</v>
      </c>
      <c r="BX24" s="38" t="str">
        <f t="shared" si="8"/>
        <v>十島村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3022.7528618348688</v>
      </c>
      <c r="BZ24" s="42"/>
      <c r="CA24" s="38" t="str">
        <f t="shared" si="9"/>
        <v>46304</v>
      </c>
      <c r="CB24" s="38" t="str">
        <f t="shared" si="10"/>
        <v>十島村</v>
      </c>
      <c r="CC24" s="260">
        <f t="shared" si="11"/>
        <v>0</v>
      </c>
      <c r="CD24" s="260">
        <f t="shared" si="1"/>
        <v>0</v>
      </c>
      <c r="CE24" s="260">
        <f t="shared" si="1"/>
        <v>0</v>
      </c>
      <c r="CF24" s="260">
        <f t="shared" si="1"/>
        <v>0</v>
      </c>
      <c r="CG24" s="260">
        <f t="shared" si="1"/>
        <v>0</v>
      </c>
      <c r="CH24" s="260">
        <f t="shared" si="1"/>
        <v>0</v>
      </c>
      <c r="CI24" s="260">
        <f t="shared" si="12"/>
        <v>0</v>
      </c>
      <c r="CK24" s="20" t="str">
        <f t="shared" si="13"/>
        <v>46304</v>
      </c>
      <c r="CL24" s="20" t="str">
        <f t="shared" si="14"/>
        <v>十島村</v>
      </c>
      <c r="CM24" s="20">
        <f>VLOOKUP($CK24&amp;"_"&amp;$AZ$7,データシート1!$A:$BS,MATCH("ca_太陽光発電（10kW未満）",データシート1!$A$1:$BS$1,0),0)</f>
        <v>0</v>
      </c>
      <c r="CN24" s="20">
        <f>VLOOKUP($CK24&amp;"_"&amp;$AZ$5,データシート1!$A:$BS,MATCH("ab_家庭",データシート1!$A$1:$BS$1,0),0)</f>
        <v>371</v>
      </c>
      <c r="CO24" s="260">
        <f t="shared" si="15"/>
        <v>0</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19442</v>
      </c>
      <c r="AY25" s="20" t="str">
        <f>IF(IFERROR(比較地域マスタ!$Z18,"")=0,"",IFERROR(比較地域マスタ!$Z18,""))</f>
        <v>小菅村</v>
      </c>
      <c r="BC25" s="960" t="str">
        <f t="shared" si="0"/>
        <v>19442</v>
      </c>
      <c r="BD25" s="123" t="str">
        <f t="shared" si="2"/>
        <v>小菅村</v>
      </c>
      <c r="BE25" s="40">
        <f>VLOOKUP($BC25&amp;"_"&amp;$AZ$7,データシート1!$A:$BS,MATCH("cb_"&amp;BE$12,データシート1!$A$1:$BS$1,0),0)</f>
        <v>4.5</v>
      </c>
      <c r="BF25" s="40">
        <f>VLOOKUP($BC25&amp;"_"&amp;$AZ$7,データシート1!$A:$BS,MATCH("cb_"&amp;BF$12,データシート1!$A$1:$BS$1,0),0)</f>
        <v>0</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4.5</v>
      </c>
      <c r="BL25" s="42"/>
      <c r="BM25" s="960" t="str">
        <f t="shared" si="4"/>
        <v>19442</v>
      </c>
      <c r="BN25" s="123" t="str">
        <f t="shared" si="5"/>
        <v>小菅村</v>
      </c>
      <c r="BO25" s="40">
        <f>BE25*VLOOKUP(BO$12,別紙!$B$4:$E$10,MATCH("設備利用率",別紙!$B$4:$E$4,0),0)/100*8760/10^3</f>
        <v>5.4005399999999995</v>
      </c>
      <c r="BP25" s="40">
        <f>BF25*VLOOKUP(BP$12,別紙!$B$4:$E$10,MATCH("設備利用率",別紙!$B$4:$E$4,0),0)/100*8760/10^3</f>
        <v>0</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5.4005399999999995</v>
      </c>
      <c r="BV25" s="42"/>
      <c r="BW25" s="38" t="str">
        <f t="shared" si="7"/>
        <v>19442</v>
      </c>
      <c r="BX25" s="38" t="str">
        <f t="shared" si="8"/>
        <v>小菅村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3461.2529033390419</v>
      </c>
      <c r="BZ25" s="42"/>
      <c r="CA25" s="38" t="str">
        <f t="shared" si="9"/>
        <v>19442</v>
      </c>
      <c r="CB25" s="38" t="str">
        <f t="shared" si="10"/>
        <v>小菅村</v>
      </c>
      <c r="CC25" s="260">
        <f t="shared" si="11"/>
        <v>1.560284715049323E-3</v>
      </c>
      <c r="CD25" s="260">
        <f t="shared" si="1"/>
        <v>0</v>
      </c>
      <c r="CE25" s="260">
        <f t="shared" si="1"/>
        <v>0</v>
      </c>
      <c r="CF25" s="260">
        <f t="shared" si="1"/>
        <v>0</v>
      </c>
      <c r="CG25" s="260">
        <f t="shared" si="1"/>
        <v>0</v>
      </c>
      <c r="CH25" s="260">
        <f t="shared" si="1"/>
        <v>0</v>
      </c>
      <c r="CI25" s="260">
        <f t="shared" si="12"/>
        <v>1.560284715049323E-3</v>
      </c>
      <c r="CK25" s="20" t="str">
        <f t="shared" si="13"/>
        <v>19442</v>
      </c>
      <c r="CL25" s="20" t="str">
        <f t="shared" si="14"/>
        <v>小菅村</v>
      </c>
      <c r="CM25" s="20">
        <f>VLOOKUP($CK25&amp;"_"&amp;$AZ$7,データシート1!$A:$BS,MATCH("ca_太陽光発電（10kW未満）",データシート1!$A$1:$BS$1,0),0)</f>
        <v>1</v>
      </c>
      <c r="CN25" s="20">
        <f>VLOOKUP($CK25&amp;"_"&amp;$AZ$5,データシート1!$A:$BS,MATCH("ab_家庭",データシート1!$A$1:$BS$1,0),0)</f>
        <v>339</v>
      </c>
      <c r="CO25" s="260">
        <f t="shared" si="15"/>
        <v>2.9498525073746312E-3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29444</v>
      </c>
      <c r="AY26" s="20" t="str">
        <f>IF(IFERROR(比較地域マスタ!$Z19,"")=0,"",IFERROR(比較地域マスタ!$Z19,""))</f>
        <v>黒滝村</v>
      </c>
      <c r="BC26" s="960" t="str">
        <f t="shared" si="0"/>
        <v>29444</v>
      </c>
      <c r="BD26" s="123" t="str">
        <f t="shared" si="2"/>
        <v>黒滝村</v>
      </c>
      <c r="BE26" s="40">
        <f>VLOOKUP($BC26&amp;"_"&amp;$AZ$7,データシート1!$A:$BS,MATCH("cb_"&amp;BE$12,データシート1!$A$1:$BS$1,0),0)</f>
        <v>3.3</v>
      </c>
      <c r="BF26" s="40">
        <f>VLOOKUP($BC26&amp;"_"&amp;$AZ$7,データシート1!$A:$BS,MATCH("cb_"&amp;BF$12,データシート1!$A$1:$BS$1,0),0)</f>
        <v>42.7</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46</v>
      </c>
      <c r="BL26" s="42"/>
      <c r="BM26" s="960" t="str">
        <f t="shared" si="4"/>
        <v>29444</v>
      </c>
      <c r="BN26" s="123" t="str">
        <f t="shared" si="5"/>
        <v>黒滝村</v>
      </c>
      <c r="BO26" s="40">
        <f>BE26*VLOOKUP(BO$12,別紙!$B$4:$E$10,MATCH("設備利用率",別紙!$B$4:$E$4,0),0)/100*8760/10^3</f>
        <v>3.9603959999999998</v>
      </c>
      <c r="BP26" s="40">
        <f>BF26*VLOOKUP(BP$12,別紙!$B$4:$E$10,MATCH("設備利用率",別紙!$B$4:$E$4,0),0)/100*8760/10^3</f>
        <v>56.481851999999996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60.442247999999999</v>
      </c>
      <c r="BV26" s="42"/>
      <c r="BW26" s="38" t="str">
        <f t="shared" si="7"/>
        <v>29444</v>
      </c>
      <c r="BX26" s="38" t="str">
        <f t="shared" si="8"/>
        <v>黒滝村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3349.4253028306648</v>
      </c>
      <c r="BZ26" s="42"/>
      <c r="CA26" s="38" t="str">
        <f t="shared" si="9"/>
        <v>29444</v>
      </c>
      <c r="CB26" s="38" t="str">
        <f t="shared" si="10"/>
        <v>黒滝村</v>
      </c>
      <c r="CC26" s="260">
        <f t="shared" si="11"/>
        <v>1.182410605381464E-3</v>
      </c>
      <c r="CD26" s="260">
        <f t="shared" si="1"/>
        <v>1.6863147224769E-2</v>
      </c>
      <c r="CE26" s="260">
        <f t="shared" si="1"/>
        <v>0</v>
      </c>
      <c r="CF26" s="260">
        <f t="shared" si="1"/>
        <v>0</v>
      </c>
      <c r="CG26" s="260">
        <f t="shared" si="1"/>
        <v>0</v>
      </c>
      <c r="CH26" s="260">
        <f t="shared" si="1"/>
        <v>0</v>
      </c>
      <c r="CI26" s="260">
        <f t="shared" si="12"/>
        <v>1.8045557830150466E-2</v>
      </c>
      <c r="CK26" s="20" t="str">
        <f t="shared" si="13"/>
        <v>29444</v>
      </c>
      <c r="CL26" s="20" t="str">
        <f t="shared" si="14"/>
        <v>黒滝村</v>
      </c>
      <c r="CM26" s="20">
        <f>VLOOKUP($CK26&amp;"_"&amp;$AZ$7,データシート1!$A:$BS,MATCH("ca_太陽光発電（10kW未満）",データシート1!$A$1:$BS$1,0),0)</f>
        <v>1</v>
      </c>
      <c r="CN26" s="20">
        <f>VLOOKUP($CK26&amp;"_"&amp;$AZ$5,データシート1!$A:$BS,MATCH("ab_家庭",データシート1!$A$1:$BS$1,0),0)</f>
        <v>349</v>
      </c>
      <c r="CO26" s="260">
        <f t="shared" si="15"/>
        <v>2.8653295128939827E-3</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32527</v>
      </c>
      <c r="AY27" s="20" t="str">
        <f>IF(IFERROR(比較地域マスタ!$Z20,"")=0,"",IFERROR(比較地域マスタ!$Z20,""))</f>
        <v>知夫村</v>
      </c>
      <c r="BC27" s="960" t="str">
        <f t="shared" si="0"/>
        <v>32527</v>
      </c>
      <c r="BD27" s="123" t="str">
        <f t="shared" si="2"/>
        <v>知夫村</v>
      </c>
      <c r="BE27" s="40">
        <f>VLOOKUP($BC27&amp;"_"&amp;$AZ$7,データシート1!$A:$BS,MATCH("cb_"&amp;BE$12,データシート1!$A$1:$BS$1,0),0)</f>
        <v>5.5</v>
      </c>
      <c r="BF27" s="40">
        <f>VLOOKUP($BC27&amp;"_"&amp;$AZ$7,データシート1!$A:$BS,MATCH("cb_"&amp;BF$12,データシート1!$A$1:$BS$1,0),0)</f>
        <v>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5.5</v>
      </c>
      <c r="BL27" s="42"/>
      <c r="BM27" s="960" t="str">
        <f t="shared" si="4"/>
        <v>32527</v>
      </c>
      <c r="BN27" s="123" t="str">
        <f t="shared" si="5"/>
        <v>知夫村</v>
      </c>
      <c r="BO27" s="40">
        <f>BE27*VLOOKUP(BO$12,別紙!$B$4:$E$10,MATCH("設備利用率",別紙!$B$4:$E$4,0),0)/100*8760/10^3</f>
        <v>6.6006599999999995</v>
      </c>
      <c r="BP27" s="40">
        <f>BF27*VLOOKUP(BP$12,別紙!$B$4:$E$10,MATCH("設備利用率",別紙!$B$4:$E$4,0),0)/100*8760/10^3</f>
        <v>0</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6.6006599999999995</v>
      </c>
      <c r="BV27" s="42"/>
      <c r="BW27" s="38" t="str">
        <f t="shared" si="7"/>
        <v>32527</v>
      </c>
      <c r="BX27" s="38" t="str">
        <f t="shared" si="8"/>
        <v>知夫村</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3764.6587386882643</v>
      </c>
      <c r="BZ27" s="42"/>
      <c r="CA27" s="38" t="str">
        <f t="shared" si="9"/>
        <v>32527</v>
      </c>
      <c r="CB27" s="38" t="str">
        <f t="shared" si="10"/>
        <v>知夫村</v>
      </c>
      <c r="CC27" s="260">
        <f t="shared" si="11"/>
        <v>1.7533222685411042E-3</v>
      </c>
      <c r="CD27" s="260">
        <f t="shared" si="1"/>
        <v>0</v>
      </c>
      <c r="CE27" s="260">
        <f t="shared" si="1"/>
        <v>0</v>
      </c>
      <c r="CF27" s="260">
        <f t="shared" si="1"/>
        <v>0</v>
      </c>
      <c r="CG27" s="260">
        <f t="shared" si="1"/>
        <v>0</v>
      </c>
      <c r="CH27" s="260">
        <f t="shared" si="1"/>
        <v>0</v>
      </c>
      <c r="CI27" s="260">
        <f t="shared" si="12"/>
        <v>1.7533222685411042E-3</v>
      </c>
      <c r="CK27" s="20" t="str">
        <f t="shared" si="13"/>
        <v>32527</v>
      </c>
      <c r="CL27" s="20" t="str">
        <f t="shared" si="14"/>
        <v>知夫村</v>
      </c>
      <c r="CM27" s="20">
        <f>VLOOKUP($CK27&amp;"_"&amp;$AZ$7,データシート1!$A:$BS,MATCH("ca_太陽光発電（10kW未満）",データシート1!$A$1:$BS$1,0),0)</f>
        <v>1</v>
      </c>
      <c r="CN27" s="20">
        <f>VLOOKUP($CK27&amp;"_"&amp;$AZ$5,データシート1!$A:$BS,MATCH("ab_家庭",データシート1!$A$1:$BS$1,0),0)</f>
        <v>368</v>
      </c>
      <c r="CO27" s="260">
        <f t="shared" si="15"/>
        <v>2.717391304347826E-3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47358</v>
      </c>
      <c r="AY28" s="20" t="str">
        <f>IF(IFERROR(比較地域マスタ!$Z21,"")=0,"",IFERROR(比較地域マスタ!$Z21,""))</f>
        <v>北大東村</v>
      </c>
      <c r="BC28" s="960" t="str">
        <f t="shared" si="0"/>
        <v>47358</v>
      </c>
      <c r="BD28" s="123" t="str">
        <f t="shared" si="2"/>
        <v>北大東村</v>
      </c>
      <c r="BE28" s="40">
        <f>VLOOKUP($BC28&amp;"_"&amp;$AZ$7,データシート1!$A:$BS,MATCH("cb_"&amp;BE$12,データシート1!$A$1:$BS$1,0),0)</f>
        <v>0</v>
      </c>
      <c r="BF28" s="40">
        <f>VLOOKUP($BC28&amp;"_"&amp;$AZ$7,データシート1!$A:$BS,MATCH("cb_"&amp;BF$12,データシート1!$A$1:$BS$1,0),0)</f>
        <v>0</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0</v>
      </c>
      <c r="BL28" s="42"/>
      <c r="BM28" s="960" t="str">
        <f t="shared" si="4"/>
        <v>47358</v>
      </c>
      <c r="BN28" s="123" t="str">
        <f t="shared" si="5"/>
        <v>北大東村</v>
      </c>
      <c r="BO28" s="40">
        <f>BE28*VLOOKUP(BO$12,別紙!$B$4:$E$10,MATCH("設備利用率",別紙!$B$4:$E$4,0),0)/100*8760/10^3</f>
        <v>0</v>
      </c>
      <c r="BP28" s="40">
        <f>BF28*VLOOKUP(BP$12,別紙!$B$4:$E$10,MATCH("設備利用率",別紙!$B$4:$E$4,0),0)/100*8760/10^3</f>
        <v>0</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0</v>
      </c>
      <c r="BV28" s="42"/>
      <c r="BW28" s="38" t="str">
        <f t="shared" si="7"/>
        <v>47358</v>
      </c>
      <c r="BX28" s="38" t="str">
        <f t="shared" si="8"/>
        <v>北大東村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2942.0561960829391</v>
      </c>
      <c r="BZ28" s="42"/>
      <c r="CA28" s="38" t="str">
        <f t="shared" si="9"/>
        <v>47358</v>
      </c>
      <c r="CB28" s="38" t="str">
        <f t="shared" si="10"/>
        <v>北大東村</v>
      </c>
      <c r="CC28" s="260">
        <f t="shared" si="11"/>
        <v>0</v>
      </c>
      <c r="CD28" s="260">
        <f t="shared" si="1"/>
        <v>0</v>
      </c>
      <c r="CE28" s="260">
        <f t="shared" si="1"/>
        <v>0</v>
      </c>
      <c r="CF28" s="260">
        <f t="shared" si="1"/>
        <v>0</v>
      </c>
      <c r="CG28" s="260">
        <f t="shared" si="1"/>
        <v>0</v>
      </c>
      <c r="CH28" s="260">
        <f t="shared" si="1"/>
        <v>0</v>
      </c>
      <c r="CI28" s="260">
        <f t="shared" si="12"/>
        <v>0</v>
      </c>
      <c r="CK28" s="20" t="str">
        <f t="shared" si="13"/>
        <v>47358</v>
      </c>
      <c r="CL28" s="20" t="str">
        <f t="shared" si="14"/>
        <v>北大東村</v>
      </c>
      <c r="CM28" s="20">
        <f>VLOOKUP($CK28&amp;"_"&amp;$AZ$7,データシート1!$A:$BS,MATCH("ca_太陽光発電（10kW未満）",データシート1!$A$1:$BS$1,0),0)</f>
        <v>0</v>
      </c>
      <c r="CN28" s="20">
        <f>VLOOKUP($CK28&amp;"_"&amp;$AZ$5,データシート1!$A:$BS,MATCH("ab_家庭",データシート1!$A$1:$BS$1,0),0)</f>
        <v>292</v>
      </c>
      <c r="CO28" s="260">
        <f t="shared" si="15"/>
        <v>0</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19443</v>
      </c>
      <c r="AY29" s="20" t="str">
        <f>IF(IFERROR(比較地域マスタ!$Z22,"")=0,"",IFERROR(比較地域マスタ!$Z22,""))</f>
        <v>丹波山村</v>
      </c>
      <c r="BC29" s="960" t="str">
        <f t="shared" si="0"/>
        <v>19443</v>
      </c>
      <c r="BD29" s="123" t="str">
        <f t="shared" si="2"/>
        <v>丹波山村</v>
      </c>
      <c r="BE29" s="40">
        <f>VLOOKUP($BC29&amp;"_"&amp;$AZ$7,データシート1!$A:$BS,MATCH("cb_"&amp;BE$12,データシート1!$A$1:$BS$1,0),0)</f>
        <v>2</v>
      </c>
      <c r="BF29" s="40">
        <f>VLOOKUP($BC29&amp;"_"&amp;$AZ$7,データシート1!$A:$BS,MATCH("cb_"&amp;BF$12,データシート1!$A$1:$BS$1,0),0)</f>
        <v>0</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v>
      </c>
      <c r="BL29" s="42"/>
      <c r="BM29" s="960" t="str">
        <f t="shared" si="4"/>
        <v>19443</v>
      </c>
      <c r="BN29" s="123" t="str">
        <f t="shared" si="5"/>
        <v>丹波山村</v>
      </c>
      <c r="BO29" s="40">
        <f>BE29*VLOOKUP(BO$12,別紙!$B$4:$E$10,MATCH("設備利用率",別紙!$B$4:$E$4,0),0)/100*8760/10^3</f>
        <v>2.4002399999999997</v>
      </c>
      <c r="BP29" s="40">
        <f>BF29*VLOOKUP(BP$12,別紙!$B$4:$E$10,MATCH("設備利用率",別紙!$B$4:$E$4,0),0)/100*8760/10^3</f>
        <v>0</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2.4002399999999997</v>
      </c>
      <c r="BV29" s="42"/>
      <c r="BW29" s="38" t="str">
        <f t="shared" si="7"/>
        <v>19443</v>
      </c>
      <c r="BX29" s="38" t="str">
        <f t="shared" si="8"/>
        <v>丹波山村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2555.9064841200761</v>
      </c>
      <c r="BZ29" s="42"/>
      <c r="CA29" s="38" t="str">
        <f t="shared" si="9"/>
        <v>19443</v>
      </c>
      <c r="CB29" s="38" t="str">
        <f t="shared" si="10"/>
        <v>丹波山村</v>
      </c>
      <c r="CC29" s="260">
        <f t="shared" si="11"/>
        <v>9.390953913661407E-4</v>
      </c>
      <c r="CD29" s="260">
        <f t="shared" ref="CD29:CD60" si="16">BP29/$BY29</f>
        <v>0</v>
      </c>
      <c r="CE29" s="260">
        <f t="shared" ref="CE29:CE60" si="17">BQ29/$BY29</f>
        <v>0</v>
      </c>
      <c r="CF29" s="260">
        <f t="shared" ref="CF29:CF60" si="18">BR29/$BY29</f>
        <v>0</v>
      </c>
      <c r="CG29" s="260">
        <f t="shared" ref="CG29:CG60" si="19">BS29/$BY29</f>
        <v>0</v>
      </c>
      <c r="CH29" s="260">
        <f t="shared" ref="CH29:CH60" si="20">BT29/$BY29</f>
        <v>0</v>
      </c>
      <c r="CI29" s="260">
        <f t="shared" si="12"/>
        <v>9.390953913661407E-4</v>
      </c>
      <c r="CK29" s="20" t="str">
        <f t="shared" si="13"/>
        <v>19443</v>
      </c>
      <c r="CL29" s="20" t="str">
        <f t="shared" si="14"/>
        <v>丹波山村</v>
      </c>
      <c r="CM29" s="20">
        <f>VLOOKUP($CK29&amp;"_"&amp;$AZ$7,データシート1!$A:$BS,MATCH("ca_太陽光発電（10kW未満）",データシート1!$A$1:$BS$1,0),0)</f>
        <v>1</v>
      </c>
      <c r="CN29" s="20">
        <f>VLOOKUP($CK29&amp;"_"&amp;$AZ$5,データシート1!$A:$BS,MATCH("ab_家庭",データシート1!$A$1:$BS$1,0),0)</f>
        <v>302</v>
      </c>
      <c r="CO29" s="260">
        <f t="shared" si="15"/>
        <v>3.3112582781456954E-3</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07364</v>
      </c>
      <c r="AY30" s="20" t="str">
        <f>IF(IFERROR(比較地域マスタ!$Z23,"")=0,"",IFERROR(比較地域マスタ!$Z23,""))</f>
        <v>檜枝岐村</v>
      </c>
      <c r="BC30" s="960" t="str">
        <f t="shared" si="0"/>
        <v>07364</v>
      </c>
      <c r="BD30" s="123" t="str">
        <f t="shared" si="2"/>
        <v>檜枝岐村</v>
      </c>
      <c r="BE30" s="40">
        <f>VLOOKUP($BC30&amp;"_"&amp;$AZ$7,データシート1!$A:$BS,MATCH("cb_"&amp;BE$12,データシート1!$A$1:$BS$1,0),0)</f>
        <v>2.7</v>
      </c>
      <c r="BF30" s="40">
        <f>VLOOKUP($BC30&amp;"_"&amp;$AZ$7,データシート1!$A:$BS,MATCH("cb_"&amp;BF$12,データシート1!$A$1:$BS$1,0),0)</f>
        <v>0</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2.7</v>
      </c>
      <c r="BL30" s="42"/>
      <c r="BM30" s="960" t="str">
        <f t="shared" si="4"/>
        <v>07364</v>
      </c>
      <c r="BN30" s="123" t="str">
        <f t="shared" si="5"/>
        <v>檜枝岐村</v>
      </c>
      <c r="BO30" s="40">
        <f>BE30*VLOOKUP(BO$12,別紙!$B$4:$E$10,MATCH("設備利用率",別紙!$B$4:$E$4,0),0)/100*8760/10^3</f>
        <v>3.2403240000000002</v>
      </c>
      <c r="BP30" s="40">
        <f>BF30*VLOOKUP(BP$12,別紙!$B$4:$E$10,MATCH("設備利用率",別紙!$B$4:$E$4,0),0)/100*8760/10^3</f>
        <v>0</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3.2403240000000002</v>
      </c>
      <c r="BV30" s="42"/>
      <c r="BW30" s="38" t="str">
        <f t="shared" si="7"/>
        <v>07364</v>
      </c>
      <c r="BX30" s="38" t="str">
        <f t="shared" si="8"/>
        <v>檜枝岐村</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3585.070085867354</v>
      </c>
      <c r="BZ30" s="42"/>
      <c r="CA30" s="38" t="str">
        <f t="shared" si="9"/>
        <v>07364</v>
      </c>
      <c r="CB30" s="38" t="str">
        <f t="shared" si="10"/>
        <v>檜枝岐村</v>
      </c>
      <c r="CC30" s="260">
        <f t="shared" si="11"/>
        <v>9.0383839712747274E-4</v>
      </c>
      <c r="CD30" s="260">
        <f t="shared" si="16"/>
        <v>0</v>
      </c>
      <c r="CE30" s="260">
        <f t="shared" si="17"/>
        <v>0</v>
      </c>
      <c r="CF30" s="260">
        <f t="shared" si="18"/>
        <v>0</v>
      </c>
      <c r="CG30" s="260">
        <f t="shared" si="19"/>
        <v>0</v>
      </c>
      <c r="CH30" s="260">
        <f t="shared" si="20"/>
        <v>0</v>
      </c>
      <c r="CI30" s="260">
        <f t="shared" si="12"/>
        <v>9.0383839712747274E-4</v>
      </c>
      <c r="CK30" s="20" t="str">
        <f t="shared" si="13"/>
        <v>07364</v>
      </c>
      <c r="CL30" s="20" t="str">
        <f t="shared" si="14"/>
        <v>檜枝岐村</v>
      </c>
      <c r="CM30" s="20">
        <f>VLOOKUP($CK30&amp;"_"&amp;$AZ$7,データシート1!$A:$BS,MATCH("ca_太陽光発電（10kW未満）",データシート1!$A$1:$BS$1,0),0)</f>
        <v>1</v>
      </c>
      <c r="CN30" s="20">
        <f>VLOOKUP($CK30&amp;"_"&amp;$AZ$5,データシート1!$A:$BS,MATCH("ab_家庭",データシート1!$A$1:$BS$1,0),0)</f>
        <v>199</v>
      </c>
      <c r="CO30" s="260">
        <f t="shared" si="15"/>
        <v>5.0251256281407036E-3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20412</v>
      </c>
      <c r="AY31" s="20" t="str">
        <f>IF(IFERROR(比較地域マスタ!$Z24,"")=0,"",IFERROR(比較地域マスタ!$Z24,""))</f>
        <v>売木村</v>
      </c>
      <c r="BC31" s="960" t="str">
        <f t="shared" si="0"/>
        <v>20412</v>
      </c>
      <c r="BD31" s="123" t="str">
        <f t="shared" si="2"/>
        <v>売木村</v>
      </c>
      <c r="BE31" s="40">
        <f>VLOOKUP($BC31&amp;"_"&amp;$AZ$7,データシート1!$A:$BS,MATCH("cb_"&amp;BE$12,データシート1!$A$1:$BS$1,0),0)</f>
        <v>41.900000000000006</v>
      </c>
      <c r="BF31" s="40">
        <f>VLOOKUP($BC31&amp;"_"&amp;$AZ$7,データシート1!$A:$BS,MATCH("cb_"&amp;BF$12,データシート1!$A$1:$BS$1,0),0)</f>
        <v>326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367.9</v>
      </c>
      <c r="BL31" s="42"/>
      <c r="BM31" s="960" t="str">
        <f t="shared" si="4"/>
        <v>20412</v>
      </c>
      <c r="BN31" s="123" t="str">
        <f t="shared" si="5"/>
        <v>売木村</v>
      </c>
      <c r="BO31" s="40">
        <f>BE31*VLOOKUP(BO$12,別紙!$B$4:$E$10,MATCH("設備利用率",別紙!$B$4:$E$4,0),0)/100*8760/10^3</f>
        <v>50.285028000000011</v>
      </c>
      <c r="BP31" s="40">
        <f>BF31*VLOOKUP(BP$12,別紙!$B$4:$E$10,MATCH("設備利用率",別紙!$B$4:$E$4,0),0)/100*8760/10^3</f>
        <v>431.21975999999995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481.50478799999996</v>
      </c>
      <c r="BV31" s="42"/>
      <c r="BW31" s="38" t="str">
        <f t="shared" si="7"/>
        <v>20412</v>
      </c>
      <c r="BX31" s="38" t="str">
        <f t="shared" si="8"/>
        <v>売木村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2452.3831357515805</v>
      </c>
      <c r="BZ31" s="42"/>
      <c r="CA31" s="38" t="str">
        <f t="shared" si="9"/>
        <v>20412</v>
      </c>
      <c r="CB31" s="38" t="str">
        <f t="shared" si="10"/>
        <v>売木村</v>
      </c>
      <c r="CC31" s="260">
        <f t="shared" si="11"/>
        <v>2.0504556268932744E-2</v>
      </c>
      <c r="CD31" s="260">
        <f t="shared" si="16"/>
        <v>0.1758370271404775</v>
      </c>
      <c r="CE31" s="260">
        <f t="shared" si="17"/>
        <v>0</v>
      </c>
      <c r="CF31" s="260">
        <f t="shared" si="18"/>
        <v>0</v>
      </c>
      <c r="CG31" s="260">
        <f t="shared" si="19"/>
        <v>0</v>
      </c>
      <c r="CH31" s="260">
        <f t="shared" si="20"/>
        <v>0</v>
      </c>
      <c r="CI31" s="260">
        <f t="shared" si="12"/>
        <v>0.19634158340941024</v>
      </c>
      <c r="CK31" s="20" t="str">
        <f t="shared" si="13"/>
        <v>20412</v>
      </c>
      <c r="CL31" s="20" t="str">
        <f t="shared" si="14"/>
        <v>売木村</v>
      </c>
      <c r="CM31" s="20">
        <f>VLOOKUP($CK31&amp;"_"&amp;$AZ$7,データシート1!$A:$BS,MATCH("ca_太陽光発電（10kW未満）",データシート1!$A$1:$BS$1,0),0)</f>
        <v>10</v>
      </c>
      <c r="CN31" s="20">
        <f>VLOOKUP($CK31&amp;"_"&amp;$AZ$5,データシート1!$A:$BS,MATCH("ab_家庭",データシート1!$A$1:$BS$1,0),0)</f>
        <v>265</v>
      </c>
      <c r="CO31" s="260">
        <f t="shared" si="15"/>
        <v>3.7735849056603772E-2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29451</v>
      </c>
      <c r="AY32" s="20" t="str">
        <f>IF(IFERROR(比較地域マスタ!$Z25,"")=0,"",IFERROR(比較地域マスタ!$Z25,""))</f>
        <v>上北山村</v>
      </c>
      <c r="AZ32" s="24"/>
      <c r="BA32" s="24"/>
      <c r="BB32" s="24"/>
      <c r="BC32" s="960" t="str">
        <f t="shared" si="0"/>
        <v>29451</v>
      </c>
      <c r="BD32" s="123" t="str">
        <f t="shared" si="2"/>
        <v>上北山村</v>
      </c>
      <c r="BE32" s="40">
        <f>VLOOKUP($BC32&amp;"_"&amp;$AZ$7,データシート1!$A:$BS,MATCH("cb_"&amp;BE$12,データシート1!$A$1:$BS$1,0),0)</f>
        <v>8.1</v>
      </c>
      <c r="BF32" s="40">
        <f>VLOOKUP($BC32&amp;"_"&amp;$AZ$7,データシート1!$A:$BS,MATCH("cb_"&amp;BF$12,データシート1!$A$1:$BS$1,0),0)</f>
        <v>10</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18.100000000000001</v>
      </c>
      <c r="BL32" s="42"/>
      <c r="BM32" s="960" t="str">
        <f t="shared" si="4"/>
        <v>29451</v>
      </c>
      <c r="BN32" s="123" t="str">
        <f t="shared" si="5"/>
        <v>上北山村</v>
      </c>
      <c r="BO32" s="40">
        <f>BE32*VLOOKUP(BO$12,別紙!$B$4:$E$10,MATCH("設備利用率",別紙!$B$4:$E$4,0),0)/100*8760/10^3</f>
        <v>9.7209719999999997</v>
      </c>
      <c r="BP32" s="40">
        <f>BF32*VLOOKUP(BP$12,別紙!$B$4:$E$10,MATCH("設備利用率",別紙!$B$4:$E$4,0),0)/100*8760/10^3</f>
        <v>13.227600000000001</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22.948571999999999</v>
      </c>
      <c r="BV32" s="42"/>
      <c r="BW32" s="38" t="str">
        <f t="shared" si="7"/>
        <v>29451</v>
      </c>
      <c r="BX32" s="38" t="str">
        <f t="shared" si="8"/>
        <v>上北山村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5703.5929345942723</v>
      </c>
      <c r="BZ32" s="42"/>
      <c r="CA32" s="38" t="str">
        <f t="shared" si="9"/>
        <v>29451</v>
      </c>
      <c r="CB32" s="38" t="str">
        <f t="shared" si="10"/>
        <v>上北山村</v>
      </c>
      <c r="CC32" s="260">
        <f t="shared" si="11"/>
        <v>1.7043593593503014E-3</v>
      </c>
      <c r="CD32" s="260">
        <f t="shared" si="16"/>
        <v>2.3191697148949764E-3</v>
      </c>
      <c r="CE32" s="260">
        <f t="shared" si="17"/>
        <v>0</v>
      </c>
      <c r="CF32" s="260">
        <f t="shared" si="18"/>
        <v>0</v>
      </c>
      <c r="CG32" s="260">
        <f t="shared" si="19"/>
        <v>0</v>
      </c>
      <c r="CH32" s="260">
        <f t="shared" si="20"/>
        <v>0</v>
      </c>
      <c r="CI32" s="260">
        <f t="shared" si="12"/>
        <v>4.023529074245278E-3</v>
      </c>
      <c r="CJ32" s="24"/>
      <c r="CK32" s="20" t="str">
        <f t="shared" si="13"/>
        <v>29451</v>
      </c>
      <c r="CL32" s="20" t="str">
        <f t="shared" si="14"/>
        <v>上北山村</v>
      </c>
      <c r="CM32" s="20">
        <f>VLOOKUP($CK32&amp;"_"&amp;$AZ$7,データシート1!$A:$BS,MATCH("ca_太陽光発電（10kW未満）",データシート1!$A$1:$BS$1,0),0)</f>
        <v>3</v>
      </c>
      <c r="CN32" s="20">
        <f>VLOOKUP($CK32&amp;"_"&amp;$AZ$5,データシート1!$A:$BS,MATCH("ab_家庭",データシート1!$A$1:$BS$1,0),0)</f>
        <v>301</v>
      </c>
      <c r="CO32" s="260">
        <f t="shared" si="15"/>
        <v>9.9667774086378731E-3</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30427</v>
      </c>
      <c r="AY33" s="20" t="str">
        <f>IF(IFERROR(比較地域マスタ!$Z26,"")=0,"",IFERROR(比較地域マスタ!$Z26,""))</f>
        <v>北山村</v>
      </c>
      <c r="BC33" s="960" t="str">
        <f t="shared" si="0"/>
        <v>30427</v>
      </c>
      <c r="BD33" s="123" t="str">
        <f t="shared" si="2"/>
        <v>北山村</v>
      </c>
      <c r="BE33" s="40">
        <f>VLOOKUP($BC33&amp;"_"&amp;$AZ$7,データシート1!$A:$BS,MATCH("cb_"&amp;BE$12,データシート1!$A$1:$BS$1,0),0)</f>
        <v>0</v>
      </c>
      <c r="BF33" s="40">
        <f>VLOOKUP($BC33&amp;"_"&amp;$AZ$7,データシート1!$A:$BS,MATCH("cb_"&amp;BF$12,データシート1!$A$1:$BS$1,0),0)</f>
        <v>296.90000000000003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296.90000000000003</v>
      </c>
      <c r="BL33" s="42"/>
      <c r="BM33" s="960" t="str">
        <f t="shared" si="4"/>
        <v>30427</v>
      </c>
      <c r="BN33" s="123" t="str">
        <f t="shared" si="5"/>
        <v>北山村</v>
      </c>
      <c r="BO33" s="40">
        <f>BE33*VLOOKUP(BO$12,別紙!$B$4:$E$10,MATCH("設備利用率",別紙!$B$4:$E$4,0),0)/100*8760/10^3</f>
        <v>0</v>
      </c>
      <c r="BP33" s="40">
        <f>BF33*VLOOKUP(BP$12,別紙!$B$4:$E$10,MATCH("設備利用率",別紙!$B$4:$E$4,0),0)/100*8760/10^3</f>
        <v>392.72744399999999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392.72744399999999</v>
      </c>
      <c r="BV33" s="42"/>
      <c r="BW33" s="38" t="str">
        <f t="shared" si="7"/>
        <v>30427</v>
      </c>
      <c r="BX33" s="38" t="str">
        <f t="shared" si="8"/>
        <v>北山村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2596.7813095904366</v>
      </c>
      <c r="BZ33" s="42"/>
      <c r="CA33" s="38" t="str">
        <f t="shared" si="9"/>
        <v>30427</v>
      </c>
      <c r="CB33" s="38" t="str">
        <f t="shared" si="10"/>
        <v>北山村</v>
      </c>
      <c r="CC33" s="260">
        <f t="shared" si="11"/>
        <v>0</v>
      </c>
      <c r="CD33" s="260">
        <f t="shared" si="16"/>
        <v>0.15123624101482031</v>
      </c>
      <c r="CE33" s="260">
        <f t="shared" si="17"/>
        <v>0</v>
      </c>
      <c r="CF33" s="260">
        <f t="shared" si="18"/>
        <v>0</v>
      </c>
      <c r="CG33" s="260">
        <f t="shared" si="19"/>
        <v>0</v>
      </c>
      <c r="CH33" s="260">
        <f t="shared" si="20"/>
        <v>0</v>
      </c>
      <c r="CI33" s="260">
        <f t="shared" si="12"/>
        <v>0.15123624101482031</v>
      </c>
      <c r="CK33" s="20" t="str">
        <f t="shared" si="13"/>
        <v>30427</v>
      </c>
      <c r="CL33" s="20" t="str">
        <f t="shared" si="14"/>
        <v>北山村</v>
      </c>
      <c r="CM33" s="20">
        <f>VLOOKUP($CK33&amp;"_"&amp;$AZ$7,データシート1!$A:$BS,MATCH("ca_太陽光発電（10kW未満）",データシート1!$A$1:$BS$1,0),0)</f>
        <v>0</v>
      </c>
      <c r="CN33" s="20">
        <f>VLOOKUP($CK33&amp;"_"&amp;$AZ$5,データシート1!$A:$BS,MATCH("ab_家庭",データシート1!$A$1:$BS$1,0),0)</f>
        <v>260</v>
      </c>
      <c r="CO33" s="260">
        <f t="shared" si="15"/>
        <v>0</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20409</v>
      </c>
      <c r="AY34" s="20" t="str">
        <f>IF(IFERROR(比較地域マスタ!$Z27,"")=0,"",IFERROR(比較地域マスタ!$Z27,""))</f>
        <v>平谷村</v>
      </c>
      <c r="BC34" s="960" t="str">
        <f t="shared" si="0"/>
        <v>20409</v>
      </c>
      <c r="BD34" s="123" t="str">
        <f t="shared" si="2"/>
        <v>平谷村</v>
      </c>
      <c r="BE34" s="40">
        <f>VLOOKUP($BC34&amp;"_"&amp;$AZ$7,データシート1!$A:$BS,MATCH("cb_"&amp;BE$12,データシート1!$A$1:$BS$1,0),0)</f>
        <v>28.9</v>
      </c>
      <c r="BF34" s="40">
        <f>VLOOKUP($BC34&amp;"_"&amp;$AZ$7,データシート1!$A:$BS,MATCH("cb_"&amp;BF$12,データシート1!$A$1:$BS$1,0),0)</f>
        <v>1489.5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1518.4</v>
      </c>
      <c r="BL34" s="42"/>
      <c r="BM34" s="960" t="str">
        <f t="shared" si="4"/>
        <v>20409</v>
      </c>
      <c r="BN34" s="123" t="str">
        <f t="shared" si="5"/>
        <v>平谷村</v>
      </c>
      <c r="BO34" s="40">
        <f>BE34*VLOOKUP(BO$12,別紙!$B$4:$E$10,MATCH("設備利用率",別紙!$B$4:$E$4,0),0)/100*8760/10^3</f>
        <v>34.683467999999991</v>
      </c>
      <c r="BP34" s="40">
        <f>BF34*VLOOKUP(BP$12,別紙!$B$4:$E$10,MATCH("設備利用率",別紙!$B$4:$E$4,0),0)/100*8760/10^3</f>
        <v>1970.2510199999999</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2004.9344879999999</v>
      </c>
      <c r="BV34" s="42"/>
      <c r="BW34" s="38" t="str">
        <f t="shared" si="7"/>
        <v>20409</v>
      </c>
      <c r="BX34" s="38" t="str">
        <f t="shared" si="8"/>
        <v>平谷村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2387.8516943102786</v>
      </c>
      <c r="BZ34" s="42"/>
      <c r="CA34" s="38" t="str">
        <f t="shared" si="9"/>
        <v>20409</v>
      </c>
      <c r="CB34" s="38" t="str">
        <f t="shared" si="10"/>
        <v>平谷村</v>
      </c>
      <c r="CC34" s="260">
        <f t="shared" si="11"/>
        <v>1.4524967393344825E-2</v>
      </c>
      <c r="CD34" s="260">
        <f t="shared" si="16"/>
        <v>0.82511448457819703</v>
      </c>
      <c r="CE34" s="260">
        <f t="shared" si="17"/>
        <v>0</v>
      </c>
      <c r="CF34" s="260">
        <f t="shared" si="18"/>
        <v>0</v>
      </c>
      <c r="CG34" s="260">
        <f t="shared" si="19"/>
        <v>0</v>
      </c>
      <c r="CH34" s="260">
        <f t="shared" si="20"/>
        <v>0</v>
      </c>
      <c r="CI34" s="260">
        <f t="shared" si="12"/>
        <v>0.83963945197154177</v>
      </c>
      <c r="CK34" s="20" t="str">
        <f t="shared" si="13"/>
        <v>20409</v>
      </c>
      <c r="CL34" s="20" t="str">
        <f t="shared" si="14"/>
        <v>平谷村</v>
      </c>
      <c r="CM34" s="20">
        <f>VLOOKUP($CK34&amp;"_"&amp;$AZ$7,データシート1!$A:$BS,MATCH("ca_太陽光発電（10kW未満）",データシート1!$A$1:$BS$1,0),0)</f>
        <v>5</v>
      </c>
      <c r="CN34" s="20">
        <f>VLOOKUP($CK34&amp;"_"&amp;$AZ$5,データシート1!$A:$BS,MATCH("ab_家庭",データシート1!$A$1:$BS$1,0),0)</f>
        <v>199</v>
      </c>
      <c r="CO34" s="260">
        <f t="shared" si="15"/>
        <v>2.5125628140703519E-2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46303</v>
      </c>
      <c r="AY35" s="20" t="str">
        <f>IF(IFERROR(比較地域マスタ!$Z28,"")=0,"",IFERROR(比較地域マスタ!$Z28,""))</f>
        <v>三島村</v>
      </c>
      <c r="BC35" s="960" t="str">
        <f t="shared" si="0"/>
        <v>46303</v>
      </c>
      <c r="BD35" s="123" t="str">
        <f t="shared" si="2"/>
        <v>三島村</v>
      </c>
      <c r="BE35" s="40">
        <f>VLOOKUP($BC35&amp;"_"&amp;$AZ$7,データシート1!$A:$BS,MATCH("cb_"&amp;BE$12,データシート1!$A$1:$BS$1,0),0)</f>
        <v>0</v>
      </c>
      <c r="BF35" s="40">
        <f>VLOOKUP($BC35&amp;"_"&amp;$AZ$7,データシート1!$A:$BS,MATCH("cb_"&amp;BF$12,データシート1!$A$1:$BS$1,0),0)</f>
        <v>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0</v>
      </c>
      <c r="BL35" s="42"/>
      <c r="BM35" s="960" t="str">
        <f t="shared" si="4"/>
        <v>46303</v>
      </c>
      <c r="BN35" s="123" t="str">
        <f t="shared" si="5"/>
        <v>三島村</v>
      </c>
      <c r="BO35" s="40">
        <f>BE35*VLOOKUP(BO$12,別紙!$B$4:$E$10,MATCH("設備利用率",別紙!$B$4:$E$4,0),0)/100*8760/10^3</f>
        <v>0</v>
      </c>
      <c r="BP35" s="40">
        <f>BF35*VLOOKUP(BP$12,別紙!$B$4:$E$10,MATCH("設備利用率",別紙!$B$4:$E$4,0),0)/100*8760/10^3</f>
        <v>0</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0</v>
      </c>
      <c r="BV35" s="42"/>
      <c r="BW35" s="38" t="str">
        <f t="shared" si="7"/>
        <v>46303</v>
      </c>
      <c r="BX35" s="38" t="str">
        <f t="shared" si="8"/>
        <v>三島村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1636.0773310037398</v>
      </c>
      <c r="BZ35" s="42"/>
      <c r="CA35" s="38" t="str">
        <f t="shared" si="9"/>
        <v>46303</v>
      </c>
      <c r="CB35" s="38" t="str">
        <f t="shared" si="10"/>
        <v>三島村</v>
      </c>
      <c r="CC35" s="260">
        <f t="shared" si="11"/>
        <v>0</v>
      </c>
      <c r="CD35" s="260">
        <f t="shared" si="16"/>
        <v>0</v>
      </c>
      <c r="CE35" s="260">
        <f t="shared" si="17"/>
        <v>0</v>
      </c>
      <c r="CF35" s="260">
        <f t="shared" si="18"/>
        <v>0</v>
      </c>
      <c r="CG35" s="260">
        <f t="shared" si="19"/>
        <v>0</v>
      </c>
      <c r="CH35" s="260">
        <f t="shared" si="20"/>
        <v>0</v>
      </c>
      <c r="CI35" s="260">
        <f t="shared" si="12"/>
        <v>0</v>
      </c>
      <c r="CK35" s="20" t="str">
        <f t="shared" si="13"/>
        <v>46303</v>
      </c>
      <c r="CL35" s="20" t="str">
        <f t="shared" si="14"/>
        <v>三島村</v>
      </c>
      <c r="CM35" s="20">
        <f>VLOOKUP($CK35&amp;"_"&amp;$AZ$7,データシート1!$A:$BS,MATCH("ca_太陽光発電（10kW未満）",データシート1!$A$1:$BS$1,0),0)</f>
        <v>0</v>
      </c>
      <c r="CN35" s="20">
        <f>VLOOKUP($CK35&amp;"_"&amp;$AZ$5,データシート1!$A:$BS,MATCH("ab_家庭",データシート1!$A$1:$BS$1,0),0)</f>
        <v>205</v>
      </c>
      <c r="CO35" s="260">
        <f t="shared" si="15"/>
        <v>0</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39364</v>
      </c>
      <c r="AY36" s="20" t="str">
        <f>IF(IFERROR(比較地域マスタ!$Z29,"")=0,"",IFERROR(比較地域マスタ!$Z29,""))</f>
        <v>大川村</v>
      </c>
      <c r="BC36" s="960" t="str">
        <f t="shared" si="0"/>
        <v>39364</v>
      </c>
      <c r="BD36" s="123" t="str">
        <f t="shared" si="2"/>
        <v>大川村</v>
      </c>
      <c r="BE36" s="40">
        <f>VLOOKUP($BC36&amp;"_"&amp;$AZ$7,データシート1!$A:$BS,MATCH("cb_"&amp;BE$12,データシート1!$A$1:$BS$1,0),0)</f>
        <v>8.1</v>
      </c>
      <c r="BF36" s="40">
        <f>VLOOKUP($BC36&amp;"_"&amp;$AZ$7,データシート1!$A:$BS,MATCH("cb_"&amp;BF$12,データシート1!$A$1:$BS$1,0),0)</f>
        <v>27.5</v>
      </c>
      <c r="BG36" s="40">
        <f>VLOOKUP($BC36&amp;"_"&amp;$AZ$7,データシート1!$A:$BS,MATCH("cb_"&amp;BG$12,データシート1!$A$1:$BS$1,0),0)</f>
        <v>0</v>
      </c>
      <c r="BH36" s="40">
        <f>VLOOKUP($BC36&amp;"_"&amp;$AZ$7,データシート1!$A:$BS,MATCH("cb_"&amp;BH$12,データシート1!$A$1:$BS$1,0),0)</f>
        <v>150</v>
      </c>
      <c r="BI36" s="40">
        <f>VLOOKUP($BC36&amp;"_"&amp;$AZ$7,データシート1!$A:$BS,MATCH("cb_"&amp;BI$12,データシート1!$A$1:$BS$1,0),0)</f>
        <v>0</v>
      </c>
      <c r="BJ36" s="40">
        <f>VLOOKUP($BC36&amp;"_"&amp;$AZ$7,データシート1!$A:$BS,MATCH("cb_"&amp;BJ$12,データシート1!$A$1:$BS$1,0),0)</f>
        <v>0</v>
      </c>
      <c r="BK36" s="40">
        <f t="shared" si="3"/>
        <v>185.6</v>
      </c>
      <c r="BL36" s="42"/>
      <c r="BM36" s="960" t="str">
        <f t="shared" si="4"/>
        <v>39364</v>
      </c>
      <c r="BN36" s="123" t="str">
        <f t="shared" si="5"/>
        <v>大川村</v>
      </c>
      <c r="BO36" s="40">
        <f>BE36*VLOOKUP(BO$12,別紙!$B$4:$E$10,MATCH("設備利用率",別紙!$B$4:$E$4,0),0)/100*8760/10^3</f>
        <v>9.7209719999999997</v>
      </c>
      <c r="BP36" s="40">
        <f>BF36*VLOOKUP(BP$12,別紙!$B$4:$E$10,MATCH("設備利用率",別紙!$B$4:$E$4,0),0)/100*8760/10^3</f>
        <v>36.375900000000001</v>
      </c>
      <c r="BQ36" s="40">
        <f>BG36*VLOOKUP(BQ$12,別紙!$B$4:$E$10,MATCH("設備利用率",別紙!$B$4:$E$4,0),0)/100*8760/10^3</f>
        <v>0</v>
      </c>
      <c r="BR36" s="40">
        <f>BH36*VLOOKUP(BR$12,別紙!$B$4:$E$10,MATCH("設備利用率",別紙!$B$4:$E$4,0),0)/100*8760/10^3</f>
        <v>788.4</v>
      </c>
      <c r="BS36" s="40">
        <f>BI36*VLOOKUP(BS$12,別紙!$B$4:$E$10,MATCH("設備利用率",別紙!$B$4:$E$4,0),0)/100*8760/10^3</f>
        <v>0</v>
      </c>
      <c r="BT36" s="40">
        <f>BJ36*VLOOKUP(BT$12,別紙!$B$4:$E$10,MATCH("設備利用率",別紙!$B$4:$E$4,0),0)/100*8760/10^3</f>
        <v>0</v>
      </c>
      <c r="BU36" s="40">
        <f t="shared" si="6"/>
        <v>834.49687199999994</v>
      </c>
      <c r="BV36" s="42"/>
      <c r="BW36" s="38" t="str">
        <f t="shared" si="7"/>
        <v>39364</v>
      </c>
      <c r="BX36" s="38" t="str">
        <f t="shared" si="8"/>
        <v>大川村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2215.4471578373782</v>
      </c>
      <c r="BZ36" s="42"/>
      <c r="CA36" s="38" t="str">
        <f t="shared" si="9"/>
        <v>39364</v>
      </c>
      <c r="CB36" s="38" t="str">
        <f t="shared" si="10"/>
        <v>大川村</v>
      </c>
      <c r="CC36" s="260">
        <f t="shared" si="11"/>
        <v>4.3878148777374516E-3</v>
      </c>
      <c r="CD36" s="260">
        <f t="shared" si="16"/>
        <v>1.6419213553036646E-2</v>
      </c>
      <c r="CE36" s="260">
        <f t="shared" si="17"/>
        <v>0</v>
      </c>
      <c r="CF36" s="260">
        <f t="shared" si="18"/>
        <v>0.35586495358779008</v>
      </c>
      <c r="CG36" s="260">
        <f t="shared" si="19"/>
        <v>0</v>
      </c>
      <c r="CH36" s="260">
        <f t="shared" si="20"/>
        <v>0</v>
      </c>
      <c r="CI36" s="260">
        <f t="shared" si="12"/>
        <v>0.37667198201856411</v>
      </c>
      <c r="CK36" s="20" t="str">
        <f t="shared" si="13"/>
        <v>39364</v>
      </c>
      <c r="CL36" s="20" t="str">
        <f t="shared" si="14"/>
        <v>大川村</v>
      </c>
      <c r="CM36" s="20">
        <f>VLOOKUP($CK36&amp;"_"&amp;$AZ$7,データシート1!$A:$BS,MATCH("ca_太陽光発電（10kW未満）",データシート1!$A$1:$BS$1,0),0)</f>
        <v>2</v>
      </c>
      <c r="CN36" s="20">
        <f>VLOOKUP($CK36&amp;"_"&amp;$AZ$5,データシート1!$A:$BS,MATCH("ab_家庭",データシート1!$A$1:$BS$1,0),0)</f>
        <v>216</v>
      </c>
      <c r="CO36" s="260">
        <f t="shared" si="15"/>
        <v>9.2592592592592587E-3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29447</v>
      </c>
      <c r="AY37" s="20" t="str">
        <f>IF(IFERROR(比較地域マスタ!$Z30,"")=0,"",IFERROR(比較地域マスタ!$Z30,""))</f>
        <v>野迫川村</v>
      </c>
      <c r="BC37" s="960" t="str">
        <f t="shared" si="0"/>
        <v>29447</v>
      </c>
      <c r="BD37" s="123" t="str">
        <f t="shared" si="2"/>
        <v>野迫川村</v>
      </c>
      <c r="BE37" s="40">
        <f>VLOOKUP($BC37&amp;"_"&amp;$AZ$7,データシート1!$A:$BS,MATCH("cb_"&amp;BE$12,データシート1!$A$1:$BS$1,0),0)</f>
        <v>16.3</v>
      </c>
      <c r="BF37" s="40">
        <f>VLOOKUP($BC37&amp;"_"&amp;$AZ$7,データシート1!$A:$BS,MATCH("cb_"&amp;BF$12,データシート1!$A$1:$BS$1,0),0)</f>
        <v>0</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16.3</v>
      </c>
      <c r="BL37" s="42"/>
      <c r="BM37" s="960" t="str">
        <f t="shared" si="4"/>
        <v>29447</v>
      </c>
      <c r="BN37" s="123" t="str">
        <f t="shared" si="5"/>
        <v>野迫川村</v>
      </c>
      <c r="BO37" s="40">
        <f>BE37*VLOOKUP(BO$12,別紙!$B$4:$E$10,MATCH("設備利用率",別紙!$B$4:$E$4,0),0)/100*8760/10^3</f>
        <v>19.561955999999999</v>
      </c>
      <c r="BP37" s="40">
        <f>BF37*VLOOKUP(BP$12,別紙!$B$4:$E$10,MATCH("設備利用率",別紙!$B$4:$E$4,0),0)/100*8760/10^3</f>
        <v>0</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19.561955999999999</v>
      </c>
      <c r="BV37" s="42"/>
      <c r="BW37" s="38" t="str">
        <f t="shared" si="7"/>
        <v>29447</v>
      </c>
      <c r="BX37" s="38" t="str">
        <f t="shared" si="8"/>
        <v>野迫川村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2174.7266188694107</v>
      </c>
      <c r="BZ37" s="42"/>
      <c r="CA37" s="38" t="str">
        <f t="shared" si="9"/>
        <v>29447</v>
      </c>
      <c r="CB37" s="38" t="str">
        <f t="shared" si="10"/>
        <v>野迫川村</v>
      </c>
      <c r="CC37" s="260">
        <f t="shared" si="11"/>
        <v>8.9951333791875882E-3</v>
      </c>
      <c r="CD37" s="260">
        <f t="shared" si="16"/>
        <v>0</v>
      </c>
      <c r="CE37" s="260">
        <f t="shared" si="17"/>
        <v>0</v>
      </c>
      <c r="CF37" s="260">
        <f t="shared" si="18"/>
        <v>0</v>
      </c>
      <c r="CG37" s="260">
        <f t="shared" si="19"/>
        <v>0</v>
      </c>
      <c r="CH37" s="260">
        <f t="shared" si="20"/>
        <v>0</v>
      </c>
      <c r="CI37" s="260">
        <f t="shared" si="12"/>
        <v>8.9951333791875882E-3</v>
      </c>
      <c r="CK37" s="20" t="str">
        <f t="shared" si="13"/>
        <v>29447</v>
      </c>
      <c r="CL37" s="20" t="str">
        <f t="shared" si="14"/>
        <v>野迫川村</v>
      </c>
      <c r="CM37" s="20">
        <f>VLOOKUP($CK37&amp;"_"&amp;$AZ$7,データシート1!$A:$BS,MATCH("ca_太陽光発電（10kW未満）",データシート1!$A$1:$BS$1,0),0)</f>
        <v>4</v>
      </c>
      <c r="CN37" s="20">
        <f>VLOOKUP($CK37&amp;"_"&amp;$AZ$5,データシート1!$A:$BS,MATCH("ab_家庭",データシート1!$A$1:$BS$1,0),0)</f>
        <v>209</v>
      </c>
      <c r="CO37" s="260">
        <f t="shared" si="15"/>
        <v>1.9138755980861243E-2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15586</v>
      </c>
      <c r="AY38" s="20" t="str">
        <f>IF(IFERROR(比較地域マスタ!$Z31,"")=0,"",IFERROR(比較地域マスタ!$Z31,""))</f>
        <v>粟島浦村</v>
      </c>
      <c r="BC38" s="960" t="str">
        <f t="shared" si="0"/>
        <v>15586</v>
      </c>
      <c r="BD38" s="123" t="str">
        <f t="shared" si="2"/>
        <v>粟島浦村</v>
      </c>
      <c r="BE38" s="40">
        <f>VLOOKUP($BC38&amp;"_"&amp;$AZ$7,データシート1!$A:$BS,MATCH("cb_"&amp;BE$12,データシート1!$A$1:$BS$1,0),0)</f>
        <v>0</v>
      </c>
      <c r="BF38" s="40">
        <f>VLOOKUP($BC38&amp;"_"&amp;$AZ$7,データシート1!$A:$BS,MATCH("cb_"&amp;BF$12,データシート1!$A$1:$BS$1,0),0)</f>
        <v>0</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0</v>
      </c>
      <c r="BL38" s="42"/>
      <c r="BM38" s="960" t="str">
        <f t="shared" si="4"/>
        <v>15586</v>
      </c>
      <c r="BN38" s="123" t="str">
        <f t="shared" si="5"/>
        <v>粟島浦村</v>
      </c>
      <c r="BO38" s="40">
        <f>BE38*VLOOKUP(BO$12,別紙!$B$4:$E$10,MATCH("設備利用率",別紙!$B$4:$E$4,0),0)/100*8760/10^3</f>
        <v>0</v>
      </c>
      <c r="BP38" s="40">
        <f>BF38*VLOOKUP(BP$12,別紙!$B$4:$E$10,MATCH("設備利用率",別紙!$B$4:$E$4,0),0)/100*8760/10^3</f>
        <v>0</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0</v>
      </c>
      <c r="BV38" s="42"/>
      <c r="BW38" s="38" t="str">
        <f t="shared" si="7"/>
        <v>15586</v>
      </c>
      <c r="BX38" s="38" t="str">
        <f t="shared" si="8"/>
        <v>粟島浦村</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2160.5520248440853</v>
      </c>
      <c r="BZ38" s="42"/>
      <c r="CA38" s="38" t="str">
        <f t="shared" si="9"/>
        <v>15586</v>
      </c>
      <c r="CB38" s="38" t="str">
        <f t="shared" si="10"/>
        <v>粟島浦村</v>
      </c>
      <c r="CC38" s="260">
        <f t="shared" si="11"/>
        <v>0</v>
      </c>
      <c r="CD38" s="260">
        <f t="shared" si="16"/>
        <v>0</v>
      </c>
      <c r="CE38" s="260">
        <f t="shared" si="17"/>
        <v>0</v>
      </c>
      <c r="CF38" s="260">
        <f t="shared" si="18"/>
        <v>0</v>
      </c>
      <c r="CG38" s="260">
        <f t="shared" si="19"/>
        <v>0</v>
      </c>
      <c r="CH38" s="260">
        <f t="shared" si="20"/>
        <v>0</v>
      </c>
      <c r="CI38" s="260">
        <f t="shared" si="12"/>
        <v>0</v>
      </c>
      <c r="CK38" s="20" t="str">
        <f t="shared" si="13"/>
        <v>15586</v>
      </c>
      <c r="CL38" s="20" t="str">
        <f t="shared" si="14"/>
        <v>粟島浦村</v>
      </c>
      <c r="CM38" s="20">
        <f>VLOOKUP($CK38&amp;"_"&amp;$AZ$7,データシート1!$A:$BS,MATCH("ca_太陽光発電（10kW未満）",データシート1!$A$1:$BS$1,0),0)</f>
        <v>0</v>
      </c>
      <c r="CN38" s="20">
        <f>VLOOKUP($CK38&amp;"_"&amp;$AZ$5,データシート1!$A:$BS,MATCH("ab_家庭",データシート1!$A$1:$BS$1,0),0)</f>
        <v>167</v>
      </c>
      <c r="CO38" s="260">
        <f t="shared" si="15"/>
        <v>0</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47356</v>
      </c>
      <c r="AY39" s="20" t="str">
        <f>IF(IFERROR(比較地域マスタ!$Z32,"")=0,"",IFERROR(比較地域マスタ!$Z32,""))</f>
        <v>渡名喜村</v>
      </c>
      <c r="BC39" s="960" t="str">
        <f t="shared" si="0"/>
        <v>47356</v>
      </c>
      <c r="BD39" s="123" t="str">
        <f t="shared" si="2"/>
        <v>渡名喜村</v>
      </c>
      <c r="BE39" s="40">
        <f>VLOOKUP($BC39&amp;"_"&amp;$AZ$7,データシート1!$A:$BS,MATCH("cb_"&amp;BE$12,データシート1!$A$1:$BS$1,0),0)</f>
        <v>0</v>
      </c>
      <c r="BF39" s="40">
        <f>VLOOKUP($BC39&amp;"_"&amp;$AZ$7,データシート1!$A:$BS,MATCH("cb_"&amp;BF$12,データシート1!$A$1:$BS$1,0),0)</f>
        <v>0</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0</v>
      </c>
      <c r="BL39" s="42"/>
      <c r="BM39" s="960" t="str">
        <f t="shared" si="4"/>
        <v>47356</v>
      </c>
      <c r="BN39" s="123" t="str">
        <f t="shared" si="5"/>
        <v>渡名喜村</v>
      </c>
      <c r="BO39" s="40">
        <f>BE39*VLOOKUP(BO$12,別紙!$B$4:$E$10,MATCH("設備利用率",別紙!$B$4:$E$4,0),0)/100*8760/10^3</f>
        <v>0</v>
      </c>
      <c r="BP39" s="40">
        <f>BF39*VLOOKUP(BP$12,別紙!$B$4:$E$10,MATCH("設備利用率",別紙!$B$4:$E$4,0),0)/100*8760/10^3</f>
        <v>0</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0</v>
      </c>
      <c r="BV39" s="42"/>
      <c r="BW39" s="38" t="str">
        <f t="shared" si="7"/>
        <v>47356</v>
      </c>
      <c r="BX39" s="38" t="str">
        <f t="shared" si="8"/>
        <v>渡名喜村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1414.6937453843198</v>
      </c>
      <c r="BZ39" s="42"/>
      <c r="CA39" s="38" t="str">
        <f t="shared" si="9"/>
        <v>47356</v>
      </c>
      <c r="CB39" s="38" t="str">
        <f t="shared" si="10"/>
        <v>渡名喜村</v>
      </c>
      <c r="CC39" s="260">
        <f t="shared" si="11"/>
        <v>0</v>
      </c>
      <c r="CD39" s="260">
        <f t="shared" si="16"/>
        <v>0</v>
      </c>
      <c r="CE39" s="260">
        <f t="shared" si="17"/>
        <v>0</v>
      </c>
      <c r="CF39" s="260">
        <f t="shared" si="18"/>
        <v>0</v>
      </c>
      <c r="CG39" s="260">
        <f t="shared" si="19"/>
        <v>0</v>
      </c>
      <c r="CH39" s="260">
        <f t="shared" si="20"/>
        <v>0</v>
      </c>
      <c r="CI39" s="260">
        <f t="shared" si="12"/>
        <v>0</v>
      </c>
      <c r="CK39" s="20" t="str">
        <f t="shared" si="13"/>
        <v>47356</v>
      </c>
      <c r="CL39" s="20" t="str">
        <f t="shared" si="14"/>
        <v>渡名喜村</v>
      </c>
      <c r="CM39" s="20">
        <f>VLOOKUP($CK39&amp;"_"&amp;$AZ$7,データシート1!$A:$BS,MATCH("ca_太陽光発電（10kW未満）",データシート1!$A$1:$BS$1,0),0)</f>
        <v>0</v>
      </c>
      <c r="CN39" s="20">
        <f>VLOOKUP($CK39&amp;"_"&amp;$AZ$5,データシート1!$A:$BS,MATCH("ab_家庭",データシート1!$A$1:$BS$1,0),0)</f>
        <v>217</v>
      </c>
      <c r="CO39" s="260">
        <f t="shared" si="15"/>
        <v>0</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13362</v>
      </c>
      <c r="AY40" s="20" t="str">
        <f>IF(IFERROR(比較地域マスタ!$Z33,"")=0,"",IFERROR(比較地域マスタ!$Z33,""))</f>
        <v>利島村</v>
      </c>
      <c r="BC40" s="960" t="str">
        <f t="shared" si="0"/>
        <v>13362</v>
      </c>
      <c r="BD40" s="123" t="str">
        <f t="shared" si="2"/>
        <v>利島村</v>
      </c>
      <c r="BE40" s="40">
        <f>VLOOKUP($BC40&amp;"_"&amp;$AZ$7,データシート1!$A:$BS,MATCH("cb_"&amp;BE$12,データシート1!$A$1:$BS$1,0),0)</f>
        <v>0</v>
      </c>
      <c r="BF40" s="40">
        <f>VLOOKUP($BC40&amp;"_"&amp;$AZ$7,データシート1!$A:$BS,MATCH("cb_"&amp;BF$12,データシート1!$A$1:$BS$1,0),0)</f>
        <v>0</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0</v>
      </c>
      <c r="BL40" s="42"/>
      <c r="BM40" s="960" t="str">
        <f t="shared" si="4"/>
        <v>13362</v>
      </c>
      <c r="BN40" s="123" t="str">
        <f t="shared" si="5"/>
        <v>利島村</v>
      </c>
      <c r="BO40" s="40">
        <f>BE40*VLOOKUP(BO$12,別紙!$B$4:$E$10,MATCH("設備利用率",別紙!$B$4:$E$4,0),0)/100*8760/10^3</f>
        <v>0</v>
      </c>
      <c r="BP40" s="40">
        <f>BF40*VLOOKUP(BP$12,別紙!$B$4:$E$10,MATCH("設備利用率",別紙!$B$4:$E$4,0),0)/100*8760/10^3</f>
        <v>0</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0</v>
      </c>
      <c r="BV40" s="42"/>
      <c r="BW40" s="38" t="str">
        <f t="shared" si="7"/>
        <v>13362</v>
      </c>
      <c r="BX40" s="38" t="str">
        <f t="shared" si="8"/>
        <v>利島村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1674.5749514737315</v>
      </c>
      <c r="BZ40" s="42"/>
      <c r="CA40" s="38" t="str">
        <f t="shared" si="9"/>
        <v>13362</v>
      </c>
      <c r="CB40" s="38" t="str">
        <f t="shared" si="10"/>
        <v>利島村</v>
      </c>
      <c r="CC40" s="260">
        <f t="shared" si="11"/>
        <v>0</v>
      </c>
      <c r="CD40" s="260">
        <f t="shared" si="16"/>
        <v>0</v>
      </c>
      <c r="CE40" s="260">
        <f t="shared" si="17"/>
        <v>0</v>
      </c>
      <c r="CF40" s="260">
        <f t="shared" si="18"/>
        <v>0</v>
      </c>
      <c r="CG40" s="260">
        <f t="shared" si="19"/>
        <v>0</v>
      </c>
      <c r="CH40" s="260">
        <f t="shared" si="20"/>
        <v>0</v>
      </c>
      <c r="CI40" s="260">
        <f t="shared" si="12"/>
        <v>0</v>
      </c>
      <c r="CK40" s="20" t="str">
        <f t="shared" si="13"/>
        <v>13362</v>
      </c>
      <c r="CL40" s="20" t="str">
        <f t="shared" si="14"/>
        <v>利島村</v>
      </c>
      <c r="CM40" s="20">
        <f>VLOOKUP($CK40&amp;"_"&amp;$AZ$7,データシート1!$A:$BS,MATCH("ca_太陽光発電（10kW未満）",データシート1!$A$1:$BS$1,0),0)</f>
        <v>0</v>
      </c>
      <c r="CN40" s="20">
        <f>VLOOKUP($CK40&amp;"_"&amp;$AZ$5,データシート1!$A:$BS,MATCH("ab_家庭",データシート1!$A$1:$BS$1,0),0)</f>
        <v>187</v>
      </c>
      <c r="CO40" s="260">
        <f t="shared" si="15"/>
        <v>0</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13382</v>
      </c>
      <c r="AY41" s="20" t="str">
        <f>IF(IFERROR(比較地域マスタ!$Z34,"")=0,"",IFERROR(比較地域マスタ!$Z34,""))</f>
        <v>御蔵島村</v>
      </c>
      <c r="BC41" s="960" t="str">
        <f t="shared" si="0"/>
        <v>13382</v>
      </c>
      <c r="BD41" s="123" t="str">
        <f t="shared" si="2"/>
        <v>御蔵島村</v>
      </c>
      <c r="BE41" s="40">
        <f>VLOOKUP($BC41&amp;"_"&amp;$AZ$7,データシート1!$A:$BS,MATCH("cb_"&amp;BE$12,データシート1!$A$1:$BS$1,0),0)</f>
        <v>6.4</v>
      </c>
      <c r="BF41" s="40">
        <f>VLOOKUP($BC41&amp;"_"&amp;$AZ$7,データシート1!$A:$BS,MATCH("cb_"&amp;BF$12,データシート1!$A$1:$BS$1,0),0)</f>
        <v>0</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6.4</v>
      </c>
      <c r="BL41" s="42"/>
      <c r="BM41" s="960" t="str">
        <f t="shared" si="4"/>
        <v>13382</v>
      </c>
      <c r="BN41" s="123" t="str">
        <f t="shared" si="5"/>
        <v>御蔵島村</v>
      </c>
      <c r="BO41" s="40">
        <f>BE41*VLOOKUP(BO$12,別紙!$B$4:$E$10,MATCH("設備利用率",別紙!$B$4:$E$4,0),0)/100*8760/10^3</f>
        <v>7.6807679999999996</v>
      </c>
      <c r="BP41" s="40">
        <f>BF41*VLOOKUP(BP$12,別紙!$B$4:$E$10,MATCH("設備利用率",別紙!$B$4:$E$4,0),0)/100*8760/10^3</f>
        <v>0</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7.6807679999999996</v>
      </c>
      <c r="BV41" s="42"/>
      <c r="BW41" s="38" t="str">
        <f t="shared" si="7"/>
        <v>13382</v>
      </c>
      <c r="BX41" s="38" t="str">
        <f t="shared" si="8"/>
        <v>御蔵島村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1580.2751729636923</v>
      </c>
      <c r="BZ41" s="42"/>
      <c r="CA41" s="38" t="str">
        <f t="shared" si="9"/>
        <v>13382</v>
      </c>
      <c r="CB41" s="38" t="str">
        <f t="shared" si="10"/>
        <v>御蔵島村</v>
      </c>
      <c r="CC41" s="260">
        <f t="shared" si="11"/>
        <v>4.8603990820125786E-3</v>
      </c>
      <c r="CD41" s="260">
        <f t="shared" si="16"/>
        <v>0</v>
      </c>
      <c r="CE41" s="260">
        <f t="shared" si="17"/>
        <v>0</v>
      </c>
      <c r="CF41" s="260">
        <f t="shared" si="18"/>
        <v>0</v>
      </c>
      <c r="CG41" s="260">
        <f t="shared" si="19"/>
        <v>0</v>
      </c>
      <c r="CH41" s="260">
        <f t="shared" si="20"/>
        <v>0</v>
      </c>
      <c r="CI41" s="260">
        <f t="shared" si="12"/>
        <v>4.8603990820125786E-3</v>
      </c>
      <c r="CK41" s="20" t="str">
        <f t="shared" si="13"/>
        <v>13382</v>
      </c>
      <c r="CL41" s="20" t="str">
        <f t="shared" si="14"/>
        <v>御蔵島村</v>
      </c>
      <c r="CM41" s="20">
        <f>VLOOKUP($CK41&amp;"_"&amp;$AZ$7,データシート1!$A:$BS,MATCH("ca_太陽光発電（10kW未満）",データシート1!$A$1:$BS$1,0),0)</f>
        <v>1</v>
      </c>
      <c r="CN41" s="20">
        <f>VLOOKUP($CK41&amp;"_"&amp;$AZ$5,データシート1!$A:$BS,MATCH("ab_家庭",データシート1!$A$1:$BS$1,0),0)</f>
        <v>163</v>
      </c>
      <c r="CO41" s="260">
        <f t="shared" si="15"/>
        <v>6.1349693251533744E-3</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t="str">
        <f>比較地域マスタ!$Y35</f>
        <v>13402</v>
      </c>
      <c r="AY42" s="20" t="str">
        <f>IF(IFERROR(比較地域マスタ!$Z35,"")=0,"",IFERROR(比較地域マスタ!$Z35,""))</f>
        <v>青ヶ島村</v>
      </c>
      <c r="BC42" s="960" t="str">
        <f t="shared" si="0"/>
        <v>13402</v>
      </c>
      <c r="BD42" s="123" t="str">
        <f t="shared" si="2"/>
        <v>青ヶ島村</v>
      </c>
      <c r="BE42" s="40">
        <f>VLOOKUP($BC42&amp;"_"&amp;$AZ$7,データシート1!$A:$BS,MATCH("cb_"&amp;BE$12,データシート1!$A$1:$BS$1,0),0)</f>
        <v>0</v>
      </c>
      <c r="BF42" s="40">
        <f>VLOOKUP($BC42&amp;"_"&amp;$AZ$7,データシート1!$A:$BS,MATCH("cb_"&amp;BF$12,データシート1!$A$1:$BS$1,0),0)</f>
        <v>0</v>
      </c>
      <c r="BG42" s="40">
        <f>VLOOKUP($BC42&amp;"_"&amp;$AZ$7,データシート1!$A:$BS,MATCH("cb_"&amp;BG$12,データシート1!$A$1:$BS$1,0),0)</f>
        <v>0</v>
      </c>
      <c r="BH42" s="40">
        <f>VLOOKUP($BC42&amp;"_"&amp;$AZ$7,データシート1!$A:$BS,MATCH("cb_"&amp;BH$12,データシート1!$A$1:$BS$1,0),0)</f>
        <v>0</v>
      </c>
      <c r="BI42" s="40">
        <f>VLOOKUP($BC42&amp;"_"&amp;$AZ$7,データシート1!$A:$BS,MATCH("cb_"&amp;BI$12,データシート1!$A$1:$BS$1,0),0)</f>
        <v>0</v>
      </c>
      <c r="BJ42" s="40">
        <f>VLOOKUP($BC42&amp;"_"&amp;$AZ$7,データシート1!$A:$BS,MATCH("cb_"&amp;BJ$12,データシート1!$A$1:$BS$1,0),0)</f>
        <v>0</v>
      </c>
      <c r="BK42" s="40">
        <f t="shared" si="3"/>
        <v>0</v>
      </c>
      <c r="BL42" s="42"/>
      <c r="BM42" s="960" t="str">
        <f t="shared" si="4"/>
        <v>13402</v>
      </c>
      <c r="BN42" s="123" t="str">
        <f t="shared" si="5"/>
        <v>青ヶ島村</v>
      </c>
      <c r="BO42" s="40">
        <f>BE42*VLOOKUP(BO$12,別紙!$B$4:$E$10,MATCH("設備利用率",別紙!$B$4:$E$4,0),0)/100*8760/10^3</f>
        <v>0</v>
      </c>
      <c r="BP42" s="40">
        <f>BF42*VLOOKUP(BP$12,別紙!$B$4:$E$10,MATCH("設備利用率",別紙!$B$4:$E$4,0),0)/100*8760/10^3</f>
        <v>0</v>
      </c>
      <c r="BQ42" s="40">
        <f>BG42*VLOOKUP(BQ$12,別紙!$B$4:$E$10,MATCH("設備利用率",別紙!$B$4:$E$4,0),0)/100*8760/10^3</f>
        <v>0</v>
      </c>
      <c r="BR42" s="40">
        <f>BH42*VLOOKUP(BR$12,別紙!$B$4:$E$10,MATCH("設備利用率",別紙!$B$4:$E$4,0),0)/100*8760/10^3</f>
        <v>0</v>
      </c>
      <c r="BS42" s="40">
        <f>BI42*VLOOKUP(BS$12,別紙!$B$4:$E$10,MATCH("設備利用率",別紙!$B$4:$E$4,0),0)/100*8760/10^3</f>
        <v>0</v>
      </c>
      <c r="BT42" s="40">
        <f>BJ42*VLOOKUP(BT$12,別紙!$B$4:$E$10,MATCH("設備利用率",別紙!$B$4:$E$4,0),0)/100*8760/10^3</f>
        <v>0</v>
      </c>
      <c r="BU42" s="40">
        <f t="shared" si="6"/>
        <v>0</v>
      </c>
      <c r="BV42" s="42"/>
      <c r="BW42" s="38" t="str">
        <f t="shared" si="7"/>
        <v>13402</v>
      </c>
      <c r="BX42" s="38" t="str">
        <f t="shared" si="8"/>
        <v>青ヶ島村</v>
      </c>
      <c r="BY42" s="38">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883.56350367609537</v>
      </c>
      <c r="BZ42" s="42"/>
      <c r="CA42" s="38" t="str">
        <f t="shared" si="9"/>
        <v>13402</v>
      </c>
      <c r="CB42" s="38" t="str">
        <f t="shared" si="10"/>
        <v>青ヶ島村</v>
      </c>
      <c r="CC42" s="260">
        <f t="shared" si="11"/>
        <v>0</v>
      </c>
      <c r="CD42" s="260">
        <f t="shared" si="16"/>
        <v>0</v>
      </c>
      <c r="CE42" s="260">
        <f t="shared" si="17"/>
        <v>0</v>
      </c>
      <c r="CF42" s="260">
        <f t="shared" si="18"/>
        <v>0</v>
      </c>
      <c r="CG42" s="260">
        <f t="shared" si="19"/>
        <v>0</v>
      </c>
      <c r="CH42" s="260">
        <f t="shared" si="20"/>
        <v>0</v>
      </c>
      <c r="CI42" s="260">
        <f t="shared" si="12"/>
        <v>0</v>
      </c>
      <c r="CK42" s="20" t="str">
        <f t="shared" si="13"/>
        <v>13402</v>
      </c>
      <c r="CL42" s="20" t="str">
        <f t="shared" si="14"/>
        <v>青ヶ島村</v>
      </c>
      <c r="CM42" s="20">
        <f>VLOOKUP($CK42&amp;"_"&amp;$AZ$7,データシート1!$A:$BS,MATCH("ca_太陽光発電（10kW未満）",データシート1!$A$1:$BS$1,0),0)</f>
        <v>0</v>
      </c>
      <c r="CN42" s="20">
        <f>VLOOKUP($CK42&amp;"_"&amp;$AZ$5,データシート1!$A:$BS,MATCH("ab_家庭",データシート1!$A$1:$BS$1,0),0)</f>
        <v>119</v>
      </c>
      <c r="CO42" s="260">
        <f t="shared" si="15"/>
        <v>0</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20349</v>
      </c>
      <c r="AY72" s="20" t="str">
        <f>IF(IFERROR(比較地域マスタ!$AE7,"")=0,"",IFERROR(比較地域マスタ!$AE7,""))</f>
        <v>青木村</v>
      </c>
      <c r="AZ72" s="18"/>
      <c r="BA72" s="24">
        <v>1</v>
      </c>
      <c r="BB72" s="24">
        <v>1</v>
      </c>
      <c r="BC72" s="20" t="str">
        <f>AX72</f>
        <v>20349</v>
      </c>
      <c r="BD72" s="20" t="str">
        <f>AY72</f>
        <v>青木村</v>
      </c>
      <c r="BE72" s="953">
        <f>VLOOKUP(BC72&amp;"_令和4年度",データシート3!A:AB,MATCH("ea_"&amp;"太陽光（建物系）"&amp;"_年間発電",データシート3!$A$1:$AB$1,0),0)/10^3+VLOOKUP(BC72&amp;"_令和4年度",データシート3!A:AB,MATCH("ea_"&amp;"太陽光（土地系）"&amp;"_年間発電",データシート3!$A$1:$AB$1,0),0)/10^3</f>
        <v>179753.93100000001</v>
      </c>
      <c r="BF72" s="953">
        <f>VLOOKUP(BC72&amp;"_令和4年度",データシート3!A:AB,MATCH("ea_"&amp;"風力（陸上）"&amp;"_年間発電",データシート3!$A$1:$AB$1,0),0)/10^3</f>
        <v>69771.171000000002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3974.212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253499.31400000001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18850.248772937426</v>
      </c>
      <c r="BK72" s="953">
        <f t="shared" ref="BK72:BK103" si="21">BI72-BJ72</f>
        <v>234649.06522706259</v>
      </c>
      <c r="BL72" s="953">
        <f t="shared" ref="BL72:BL103" si="22">IF(BK72&gt;0,0,BK72)</f>
        <v>0</v>
      </c>
      <c r="BM72" s="953">
        <f t="shared" ref="BM72:BM103" si="23">IF(BK72&gt;0,BK72,0)</f>
        <v>234649.06522706259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20422</v>
      </c>
      <c r="AY73" s="20" t="str">
        <f>IF(IFERROR(比較地域マスタ!$AE8,"")=0,"",IFERROR(比較地域マスタ!$AE8,""))</f>
        <v>上松町</v>
      </c>
      <c r="AZ73" s="18"/>
      <c r="BA73" s="24">
        <v>2</v>
      </c>
      <c r="BB73" s="24">
        <v>1</v>
      </c>
      <c r="BC73" s="20" t="str">
        <f t="shared" ref="BC73:BC136" si="24">AX73</f>
        <v>20422</v>
      </c>
      <c r="BD73" s="20" t="str">
        <f t="shared" ref="BD73:BD136" si="25">AY73</f>
        <v>上松町</v>
      </c>
      <c r="BE73" s="953">
        <f>VLOOKUP(BC73&amp;"_令和4年度",データシート3!A:AB,MATCH("ea_"&amp;"太陽光（建物系）"&amp;"_年間発電",データシート3!$A$1:$AB$1,0),0)/10^3+VLOOKUP(BC73&amp;"_令和4年度",データシート3!A:AB,MATCH("ea_"&amp;"太陽光（土地系）"&amp;"_年間発電",データシート3!$A$1:$AB$1,0),0)/10^3</f>
        <v>93828.650999999983</v>
      </c>
      <c r="BF73" s="953">
        <f>VLOOKUP(BC73&amp;"_令和4年度",データシート3!A:AB,MATCH("ea_"&amp;"風力（陸上）"&amp;"_年間発電",データシート3!$A$1:$AB$1,0),0)/10^3</f>
        <v>17158.234</v>
      </c>
      <c r="BG73" s="953">
        <f>VLOOKUP(BC73&amp;"_令和4年度",データシート3!A:AB,MATCH("ea_"&amp;"中小水（河川）"&amp;"_年間発電",データシート3!$A$1:$AB$1,0),0)/10^3+VLOOKUP(BC73&amp;"_令和4年度",データシート3!A:AB,MATCH("ea_"&amp;"中小水（農業用水路）"&amp;"_年間発電",データシート3!$A$1:$AB$1,0),0)/10^3</f>
        <v>91993.834000000003</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202980.71899999998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32452.342859188666</v>
      </c>
      <c r="BK73" s="953">
        <f t="shared" si="21"/>
        <v>170528.37614081131</v>
      </c>
      <c r="BL73" s="953">
        <f t="shared" si="22"/>
        <v>0</v>
      </c>
      <c r="BM73" s="953">
        <f t="shared" si="23"/>
        <v>170528.37614081131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20451</v>
      </c>
      <c r="AY74" s="20" t="str">
        <f>IF(IFERROR(比較地域マスタ!$AE9,"")=0,"",IFERROR(比較地域マスタ!$AE9,""))</f>
        <v>朝日村</v>
      </c>
      <c r="AZ74" s="18"/>
      <c r="BA74" s="24">
        <v>3</v>
      </c>
      <c r="BB74" s="24">
        <v>1</v>
      </c>
      <c r="BC74" s="20" t="str">
        <f t="shared" si="24"/>
        <v>20451</v>
      </c>
      <c r="BD74" s="20" t="str">
        <f t="shared" si="25"/>
        <v>朝日村</v>
      </c>
      <c r="BE74" s="953">
        <f>VLOOKUP(BC74&amp;"_令和4年度",データシート3!A:AB,MATCH("ea_"&amp;"太陽光（建物系）"&amp;"_年間発電",データシート3!$A$1:$AB$1,0),0)/10^3+VLOOKUP(BC74&amp;"_令和4年度",データシート3!A:AB,MATCH("ea_"&amp;"太陽光（土地系）"&amp;"_年間発電",データシート3!$A$1:$AB$1,0),0)/10^3</f>
        <v>285779.47899999999</v>
      </c>
      <c r="BF74" s="953">
        <f>VLOOKUP(BC74&amp;"_令和4年度",データシート3!A:AB,MATCH("ea_"&amp;"風力（陸上）"&amp;"_年間発電",データシート3!$A$1:$AB$1,0),0)/10^3</f>
        <v>18984.185000000001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46967.499000000003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351731.163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19857.641827636871</v>
      </c>
      <c r="BK74" s="953">
        <f t="shared" si="21"/>
        <v>331873.52117236314</v>
      </c>
      <c r="BL74" s="953">
        <f t="shared" si="22"/>
        <v>0</v>
      </c>
      <c r="BM74" s="953">
        <f t="shared" si="23"/>
        <v>331873.52117236314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20407</v>
      </c>
      <c r="AY75" s="20" t="str">
        <f>IF(IFERROR(比較地域マスタ!$AE10,"")=0,"",IFERROR(比較地域マスタ!$AE10,""))</f>
        <v>阿智村</v>
      </c>
      <c r="AZ75" s="18"/>
      <c r="BA75" s="24">
        <v>4</v>
      </c>
      <c r="BB75" s="24">
        <v>1</v>
      </c>
      <c r="BC75" s="20" t="str">
        <f t="shared" si="24"/>
        <v>20407</v>
      </c>
      <c r="BD75" s="20" t="str">
        <f t="shared" si="25"/>
        <v>阿智村</v>
      </c>
      <c r="BE75" s="953">
        <f>VLOOKUP(BC75&amp;"_令和4年度",データシート3!A:AB,MATCH("ea_"&amp;"太陽光（建物系）"&amp;"_年間発電",データシート3!$A$1:$AB$1,0),0)/10^3+VLOOKUP(BC75&amp;"_令和4年度",データシート3!A:AB,MATCH("ea_"&amp;"太陽光（土地系）"&amp;"_年間発電",データシート3!$A$1:$AB$1,0),0)/10^3</f>
        <v>221365.34399999998</v>
      </c>
      <c r="BF75" s="953">
        <f>VLOOKUP(BC75&amp;"_令和4年度",データシート3!A:AB,MATCH("ea_"&amp;"風力（陸上）"&amp;"_年間発電",データシート3!$A$1:$AB$1,0),0)/10^3</f>
        <v>140515.41200000001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8547.2630000000026</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370428.01899999997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42807.291480002765</v>
      </c>
      <c r="BK75" s="953">
        <f t="shared" si="21"/>
        <v>327620.72751999722</v>
      </c>
      <c r="BL75" s="953">
        <f t="shared" si="22"/>
        <v>0</v>
      </c>
      <c r="BM75" s="953">
        <f t="shared" si="23"/>
        <v>327620.72751999722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20220</v>
      </c>
      <c r="AY76" s="20" t="str">
        <f>IF(IFERROR(比較地域マスタ!$AE11,"")=0,"",IFERROR(比較地域マスタ!$AE11,""))</f>
        <v>安曇野市</v>
      </c>
      <c r="AZ76" s="18"/>
      <c r="BA76" s="24">
        <v>5</v>
      </c>
      <c r="BB76" s="24">
        <v>1</v>
      </c>
      <c r="BC76" s="20" t="str">
        <f t="shared" si="24"/>
        <v>20220</v>
      </c>
      <c r="BD76" s="20" t="str">
        <f t="shared" si="25"/>
        <v>安曇野市</v>
      </c>
      <c r="BE76" s="953">
        <f>VLOOKUP(BC76&amp;"_令和4年度",データシート3!A:AB,MATCH("ea_"&amp;"太陽光（建物系）"&amp;"_年間発電",データシート3!$A$1:$AB$1,0),0)/10^3+VLOOKUP(BC76&amp;"_令和4年度",データシート3!A:AB,MATCH("ea_"&amp;"太陽光（土地系）"&amp;"_年間発電",データシート3!$A$1:$AB$1,0),0)/10^3</f>
        <v>3651762.23</v>
      </c>
      <c r="BF76" s="953">
        <f>VLOOKUP(BC76&amp;"_令和4年度",データシート3!A:AB,MATCH("ea_"&amp;"風力（陸上）"&amp;"_年間発電",データシート3!$A$1:$AB$1,0),0)/10^3</f>
        <v>21540.919000000005</v>
      </c>
      <c r="BG76" s="953">
        <f>VLOOKUP(BC76&amp;"_令和4年度",データシート3!A:AB,MATCH("ea_"&amp;"中小水（河川）"&amp;"_年間発電",データシート3!$A$1:$AB$1,0),0)/10^3+VLOOKUP(BC76&amp;"_令和4年度",データシート3!A:AB,MATCH("ea_"&amp;"中小水（農業用水路）"&amp;"_年間発電",データシート3!$A$1:$AB$1,0),0)/10^3</f>
        <v>135654.6199055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3808957.7689055004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668719.58195492451</v>
      </c>
      <c r="BK76" s="953">
        <f t="shared" si="21"/>
        <v>3140238.186950576</v>
      </c>
      <c r="BL76" s="953">
        <f t="shared" si="22"/>
        <v>0</v>
      </c>
      <c r="BM76" s="953">
        <f t="shared" si="23"/>
        <v>3140238.186950576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20404</v>
      </c>
      <c r="AY77" s="20" t="str">
        <f>IF(IFERROR(比較地域マスタ!$AE12,"")=0,"",IFERROR(比較地域マスタ!$AE12,""))</f>
        <v>阿南町</v>
      </c>
      <c r="AZ77" s="18"/>
      <c r="BA77" s="24">
        <v>6</v>
      </c>
      <c r="BB77" s="24">
        <v>1</v>
      </c>
      <c r="BC77" s="20" t="str">
        <f t="shared" si="24"/>
        <v>20404</v>
      </c>
      <c r="BD77" s="20" t="str">
        <f t="shared" si="25"/>
        <v>阿南町</v>
      </c>
      <c r="BE77" s="953">
        <f>VLOOKUP(BC77&amp;"_令和4年度",データシート3!A:AB,MATCH("ea_"&amp;"太陽光（建物系）"&amp;"_年間発電",データシート3!$A$1:$AB$1,0),0)/10^3+VLOOKUP(BC77&amp;"_令和4年度",データシート3!A:AB,MATCH("ea_"&amp;"太陽光（土地系）"&amp;"_年間発電",データシート3!$A$1:$AB$1,0),0)/10^3</f>
        <v>202355.82100000003</v>
      </c>
      <c r="BF77" s="953">
        <f>VLOOKUP(BC77&amp;"_令和4年度",データシート3!A:AB,MATCH("ea_"&amp;"風力（陸上）"&amp;"_年間発電",データシート3!$A$1:$AB$1,0),0)/10^3</f>
        <v>228981.00599999999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2119.7350000000001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433456.56200000003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22730.099750659072</v>
      </c>
      <c r="BK77" s="953">
        <f t="shared" si="21"/>
        <v>410726.46224934096</v>
      </c>
      <c r="BL77" s="953">
        <f t="shared" si="22"/>
        <v>0</v>
      </c>
      <c r="BM77" s="953">
        <f t="shared" si="23"/>
        <v>410726.46224934096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20384</v>
      </c>
      <c r="AY78" s="20" t="str">
        <f>IF(IFERROR(比較地域マスタ!$AE13,"")=0,"",IFERROR(比較地域マスタ!$AE13,""))</f>
        <v>飯島町</v>
      </c>
      <c r="AZ78" s="18"/>
      <c r="BA78" s="24">
        <v>7</v>
      </c>
      <c r="BB78" s="24">
        <v>1</v>
      </c>
      <c r="BC78" s="20" t="str">
        <f t="shared" si="24"/>
        <v>20384</v>
      </c>
      <c r="BD78" s="20" t="str">
        <f t="shared" si="25"/>
        <v>飯島町</v>
      </c>
      <c r="BE78" s="953">
        <f>VLOOKUP(BC78&amp;"_令和4年度",データシート3!A:AB,MATCH("ea_"&amp;"太陽光（建物系）"&amp;"_年間発電",データシート3!$A$1:$AB$1,0),0)/10^3+VLOOKUP(BC78&amp;"_令和4年度",データシート3!A:AB,MATCH("ea_"&amp;"太陽光（土地系）"&amp;"_年間発電",データシート3!$A$1:$AB$1,0),0)/10^3</f>
        <v>637261.73</v>
      </c>
      <c r="BF78" s="953">
        <f>VLOOKUP(BC78&amp;"_令和4年度",データシート3!A:AB,MATCH("ea_"&amp;"風力（陸上）"&amp;"_年間発電",データシート3!$A$1:$AB$1,0),0)/10^3</f>
        <v>23803.088</v>
      </c>
      <c r="BG78" s="953">
        <f>VLOOKUP(BC78&amp;"_令和4年度",データシート3!A:AB,MATCH("ea_"&amp;"中小水（河川）"&amp;"_年間発電",データシート3!$A$1:$AB$1,0),0)/10^3+VLOOKUP(BC78&amp;"_令和4年度",データシート3!A:AB,MATCH("ea_"&amp;"中小水（農業用水路）"&amp;"_年間発電",データシート3!$A$1:$AB$1,0),0)/10^3</f>
        <v>8206.3080000000027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669271.12599999993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65618.986684249496</v>
      </c>
      <c r="BK78" s="953">
        <f t="shared" si="21"/>
        <v>603652.13931575045</v>
      </c>
      <c r="BL78" s="953">
        <f t="shared" si="22"/>
        <v>0</v>
      </c>
      <c r="BM78" s="953">
        <f t="shared" si="23"/>
        <v>603652.13931575045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20205</v>
      </c>
      <c r="AY79" s="20" t="str">
        <f>IF(IFERROR(比較地域マスタ!$AE14,"")=0,"",IFERROR(比較地域マスタ!$AE14,""))</f>
        <v>飯田市</v>
      </c>
      <c r="AZ79" s="18"/>
      <c r="BA79" s="24">
        <v>8</v>
      </c>
      <c r="BB79" s="24">
        <v>1</v>
      </c>
      <c r="BC79" s="20" t="str">
        <f t="shared" si="24"/>
        <v>20205</v>
      </c>
      <c r="BD79" s="20" t="str">
        <f t="shared" si="25"/>
        <v>飯田市</v>
      </c>
      <c r="BE79" s="953">
        <f>VLOOKUP(BC79&amp;"_令和4年度",データシート3!A:AB,MATCH("ea_"&amp;"太陽光（建物系）"&amp;"_年間発電",データシート3!$A$1:$AB$1,0),0)/10^3+VLOOKUP(BC79&amp;"_令和4年度",データシート3!A:AB,MATCH("ea_"&amp;"太陽光（土地系）"&amp;"_年間発電",データシート3!$A$1:$AB$1,0),0)/10^3</f>
        <v>1741172.7540000002</v>
      </c>
      <c r="BF79" s="953">
        <f>VLOOKUP(BC79&amp;"_令和4年度",データシート3!A:AB,MATCH("ea_"&amp;"風力（陸上）"&amp;"_年間発電",データシート3!$A$1:$AB$1,0),0)/10^3</f>
        <v>38010.502999999997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43654.911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1822838.1680000003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582516.21627012803</v>
      </c>
      <c r="BK79" s="953">
        <f t="shared" si="21"/>
        <v>1240321.9517298723</v>
      </c>
      <c r="BL79" s="953">
        <f>IF(BK79&gt;0,0,BK79)</f>
        <v>0</v>
      </c>
      <c r="BM79" s="953">
        <f>IF(BK79&gt;0,BK79,0)</f>
        <v>1240321.9517298723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20590</v>
      </c>
      <c r="AY80" s="20" t="str">
        <f>IF(IFERROR(比較地域マスタ!$AE15,"")=0,"",IFERROR(比較地域マスタ!$AE15,""))</f>
        <v>飯綱町</v>
      </c>
      <c r="AZ80" s="18"/>
      <c r="BA80" s="24">
        <v>9</v>
      </c>
      <c r="BB80" s="24">
        <v>1</v>
      </c>
      <c r="BC80" s="20" t="str">
        <f t="shared" si="24"/>
        <v>20590</v>
      </c>
      <c r="BD80" s="20" t="str">
        <f t="shared" si="25"/>
        <v>飯綱町</v>
      </c>
      <c r="BE80" s="953">
        <f>VLOOKUP(BC80&amp;"_令和4年度",データシート3!A:AB,MATCH("ea_"&amp;"太陽光（建物系）"&amp;"_年間発電",データシート3!$A$1:$AB$1,0),0)/10^3+VLOOKUP(BC80&amp;"_令和4年度",データシート3!A:AB,MATCH("ea_"&amp;"太陽光（土地系）"&amp;"_年間発電",データシート3!$A$1:$AB$1,0),0)/10^3</f>
        <v>740263.848</v>
      </c>
      <c r="BF80" s="953">
        <f>VLOOKUP(BC80&amp;"_令和4年度",データシート3!A:AB,MATCH("ea_"&amp;"風力（陸上）"&amp;"_年間発電",データシート3!$A$1:$AB$1,0),0)/10^3</f>
        <v>40959.535000000003</v>
      </c>
      <c r="BG80" s="953">
        <f>VLOOKUP(BC80&amp;"_令和4年度",データシート3!A:AB,MATCH("ea_"&amp;"中小水（河川）"&amp;"_年間発電",データシート3!$A$1:$AB$1,0),0)/10^3+VLOOKUP(BC80&amp;"_令和4年度",データシート3!A:AB,MATCH("ea_"&amp;"中小水（農業用水路）"&amp;"_年間発電",データシート3!$A$1:$AB$1,0),0)/10^3</f>
        <v>31304.623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778.51900000000001</v>
      </c>
      <c r="BI80" s="953">
        <f t="shared" si="26"/>
        <v>813306.52500000002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40761.090631993386</v>
      </c>
      <c r="BK80" s="953">
        <f t="shared" si="21"/>
        <v>772545.43436800665</v>
      </c>
      <c r="BL80" s="953">
        <f t="shared" si="22"/>
        <v>0</v>
      </c>
      <c r="BM80" s="953">
        <f t="shared" si="23"/>
        <v>772545.43436800665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20213</v>
      </c>
      <c r="AY81" s="20" t="str">
        <f>IF(IFERROR(比較地域マスタ!$AE16,"")=0,"",IFERROR(比較地域マスタ!$AE16,""))</f>
        <v>飯山市</v>
      </c>
      <c r="AZ81" s="18"/>
      <c r="BA81" s="24">
        <v>10</v>
      </c>
      <c r="BB81" s="24">
        <v>1</v>
      </c>
      <c r="BC81" s="20" t="str">
        <f t="shared" si="24"/>
        <v>20213</v>
      </c>
      <c r="BD81" s="20" t="str">
        <f t="shared" si="25"/>
        <v>飯山市</v>
      </c>
      <c r="BE81" s="953">
        <f>VLOOKUP(BC81&amp;"_令和4年度",データシート3!A:AB,MATCH("ea_"&amp;"太陽光（建物系）"&amp;"_年間発電",データシート3!$A$1:$AB$1,0),0)/10^3+VLOOKUP(BC81&amp;"_令和4年度",データシート3!A:AB,MATCH("ea_"&amp;"太陽光（土地系）"&amp;"_年間発電",データシート3!$A$1:$AB$1,0),0)/10^3</f>
        <v>996521.33099999989</v>
      </c>
      <c r="BF81" s="953">
        <f>VLOOKUP(BC81&amp;"_令和4年度",データシート3!A:AB,MATCH("ea_"&amp;"風力（陸上）"&amp;"_年間発電",データシート3!$A$1:$AB$1,0),0)/10^3</f>
        <v>543593.09199999995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28739.281999999999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30455.843999999997</v>
      </c>
      <c r="BI81" s="953">
        <f t="shared" si="26"/>
        <v>1599309.5489999999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143367.69045764804</v>
      </c>
      <c r="BK81" s="953">
        <f t="shared" si="21"/>
        <v>1455941.8585423518</v>
      </c>
      <c r="BL81" s="953">
        <f t="shared" si="22"/>
        <v>0</v>
      </c>
      <c r="BM81" s="953">
        <f t="shared" si="23"/>
        <v>1455941.8585423518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20448</v>
      </c>
      <c r="AY82" s="20" t="str">
        <f>IF(IFERROR(比較地域マスタ!$AE17,"")=0,"",IFERROR(比較地域マスタ!$AE17,""))</f>
        <v>生坂村</v>
      </c>
      <c r="AZ82" s="18"/>
      <c r="BA82" s="24">
        <v>11</v>
      </c>
      <c r="BB82" s="24">
        <v>1</v>
      </c>
      <c r="BC82" s="20" t="str">
        <f t="shared" si="24"/>
        <v>20448</v>
      </c>
      <c r="BD82" s="20" t="str">
        <f t="shared" si="25"/>
        <v>生坂村</v>
      </c>
      <c r="BE82" s="953">
        <f>VLOOKUP(BC82&amp;"_令和4年度",データシート3!A:AB,MATCH("ea_"&amp;"太陽光（建物系）"&amp;"_年間発電",データシート3!$A$1:$AB$1,0),0)/10^3+VLOOKUP(BC82&amp;"_令和4年度",データシート3!A:AB,MATCH("ea_"&amp;"太陽光（土地系）"&amp;"_年間発電",データシート3!$A$1:$AB$1,0),0)/10^3</f>
        <v>76807.025999999998</v>
      </c>
      <c r="BF82" s="953">
        <f>VLOOKUP(BC82&amp;"_令和4年度",データシート3!A:AB,MATCH("ea_"&amp;"風力（陸上）"&amp;"_年間発電",データシート3!$A$1:$AB$1,0),0)/10^3</f>
        <v>8959.1730000000007</v>
      </c>
      <c r="BG82" s="953">
        <f>VLOOKUP(BC82&amp;"_令和4年度",データシート3!A:AB,MATCH("ea_"&amp;"中小水（河川）"&amp;"_年間発電",データシート3!$A$1:$AB$1,0),0)/10^3+VLOOKUP(BC82&amp;"_令和4年度",データシート3!A:AB,MATCH("ea_"&amp;"中小水（農業用水路）"&amp;"_年間発電",データシート3!$A$1:$AB$1,0),0)/10^3</f>
        <v>144.38399999999996</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85910.582999999999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6477.342478550675</v>
      </c>
      <c r="BK82" s="953">
        <f t="shared" si="21"/>
        <v>79433.240521449319</v>
      </c>
      <c r="BL82" s="953">
        <f t="shared" si="22"/>
        <v>0</v>
      </c>
      <c r="BM82" s="953">
        <f t="shared" si="23"/>
        <v>79433.240521449319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20481</v>
      </c>
      <c r="AY83" s="20" t="str">
        <f>IF(IFERROR(比較地域マスタ!$AE18,"")=0,"",IFERROR(比較地域マスタ!$AE18,""))</f>
        <v>池田町</v>
      </c>
      <c r="AZ83" s="18"/>
      <c r="BA83" s="24">
        <v>12</v>
      </c>
      <c r="BB83" s="24">
        <v>1</v>
      </c>
      <c r="BC83" s="20" t="str">
        <f t="shared" si="24"/>
        <v>20481</v>
      </c>
      <c r="BD83" s="20" t="str">
        <f t="shared" si="25"/>
        <v>池田町</v>
      </c>
      <c r="BE83" s="953">
        <f>VLOOKUP(BC83&amp;"_令和4年度",データシート3!A:AB,MATCH("ea_"&amp;"太陽光（建物系）"&amp;"_年間発電",データシート3!$A$1:$AB$1,0),0)/10^3+VLOOKUP(BC83&amp;"_令和4年度",データシート3!A:AB,MATCH("ea_"&amp;"太陽光（土地系）"&amp;"_年間発電",データシート3!$A$1:$AB$1,0),0)/10^3</f>
        <v>411700.98199999996</v>
      </c>
      <c r="BF83" s="953">
        <f>VLOOKUP(BC83&amp;"_令和4年度",データシート3!A:AB,MATCH("ea_"&amp;"風力（陸上）"&amp;"_年間発電",データシート3!$A$1:$AB$1,0),0)/10^3</f>
        <v>887.83500000000004</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412588.81699999998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51723.913450443179</v>
      </c>
      <c r="BK83" s="953">
        <f t="shared" si="21"/>
        <v>360864.9035495568</v>
      </c>
      <c r="BL83" s="953">
        <f t="shared" si="22"/>
        <v>0</v>
      </c>
      <c r="BM83" s="953">
        <f t="shared" si="23"/>
        <v>360864.9035495568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20209</v>
      </c>
      <c r="AY84" s="20" t="str">
        <f>IF(IFERROR(比較地域マスタ!$AE19,"")=0,"",IFERROR(比較地域マスタ!$AE19,""))</f>
        <v>伊那市</v>
      </c>
      <c r="AZ84" s="18"/>
      <c r="BA84" s="24">
        <v>13</v>
      </c>
      <c r="BB84" s="24">
        <v>1</v>
      </c>
      <c r="BC84" s="20" t="str">
        <f t="shared" si="24"/>
        <v>20209</v>
      </c>
      <c r="BD84" s="20" t="str">
        <f t="shared" si="25"/>
        <v>伊那市</v>
      </c>
      <c r="BE84" s="953">
        <f>VLOOKUP(BC84&amp;"_令和4年度",データシート3!A:AB,MATCH("ea_"&amp;"太陽光（建物系）"&amp;"_年間発電",データシート3!$A$1:$AB$1,0),0)/10^3+VLOOKUP(BC84&amp;"_令和4年度",データシート3!A:AB,MATCH("ea_"&amp;"太陽光（土地系）"&amp;"_年間発電",データシート3!$A$1:$AB$1,0),0)/10^3</f>
        <v>2574109.5260000001</v>
      </c>
      <c r="BF84" s="953">
        <f>VLOOKUP(BC84&amp;"_令和4年度",データシート3!A:AB,MATCH("ea_"&amp;"風力（陸上）"&amp;"_年間発電",データシート3!$A$1:$AB$1,0),0)/10^3</f>
        <v>41070.375</v>
      </c>
      <c r="BG84" s="953">
        <f>VLOOKUP(BC84&amp;"_令和4年度",データシート3!A:AB,MATCH("ea_"&amp;"中小水（河川）"&amp;"_年間発電",データシート3!$A$1:$AB$1,0),0)/10^3+VLOOKUP(BC84&amp;"_令和4年度",データシート3!A:AB,MATCH("ea_"&amp;"中小水（農業用水路）"&amp;"_年間発電",データシート3!$A$1:$AB$1,0),0)/10^3</f>
        <v>218613.87899999999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2833793.7800000003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416193.5819634127</v>
      </c>
      <c r="BK84" s="953">
        <f t="shared" si="21"/>
        <v>2417600.1980365878</v>
      </c>
      <c r="BL84" s="953">
        <f t="shared" si="22"/>
        <v>0</v>
      </c>
      <c r="BM84" s="953">
        <f t="shared" si="23"/>
        <v>2417600.1980365878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20203</v>
      </c>
      <c r="AY85" s="20" t="str">
        <f>IF(IFERROR(比較地域マスタ!$AE20,"")=0,"",IFERROR(比較地域マスタ!$AE20,""))</f>
        <v>上田市</v>
      </c>
      <c r="AZ85" s="18"/>
      <c r="BA85" s="24">
        <v>14</v>
      </c>
      <c r="BB85" s="24">
        <v>1</v>
      </c>
      <c r="BC85" s="20" t="str">
        <f t="shared" si="24"/>
        <v>20203</v>
      </c>
      <c r="BD85" s="20" t="str">
        <f t="shared" si="25"/>
        <v>上田市</v>
      </c>
      <c r="BE85" s="953">
        <f>VLOOKUP(BC85&amp;"_令和4年度",データシート3!A:AB,MATCH("ea_"&amp;"太陽光（建物系）"&amp;"_年間発電",データシート3!$A$1:$AB$1,0),0)/10^3+VLOOKUP(BC85&amp;"_令和4年度",データシート3!A:AB,MATCH("ea_"&amp;"太陽光（土地系）"&amp;"_年間発電",データシート3!$A$1:$AB$1,0),0)/10^3</f>
        <v>3289555.4240000001</v>
      </c>
      <c r="BF85" s="953">
        <f>VLOOKUP(BC85&amp;"_令和4年度",データシート3!A:AB,MATCH("ea_"&amp;"風力（陸上）"&amp;"_年間発電",データシート3!$A$1:$AB$1,0),0)/10^3</f>
        <v>342959.22100000002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153482.70124393998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837.14099999999985</v>
      </c>
      <c r="BI85" s="953">
        <f t="shared" si="26"/>
        <v>3786834.4872439397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1029901.0741243162</v>
      </c>
      <c r="BK85" s="953">
        <f t="shared" si="21"/>
        <v>2756933.4131196234</v>
      </c>
      <c r="BL85" s="953">
        <f t="shared" si="22"/>
        <v>0</v>
      </c>
      <c r="BM85" s="953">
        <f t="shared" si="23"/>
        <v>2756933.4131196234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20412</v>
      </c>
      <c r="AY86" s="20" t="str">
        <f>IF(IFERROR(比較地域マスタ!$AE21,"")=0,"",IFERROR(比較地域マスタ!$AE21,""))</f>
        <v>売木村</v>
      </c>
      <c r="AZ86" s="18"/>
      <c r="BA86" s="24">
        <v>15</v>
      </c>
      <c r="BB86" s="24">
        <v>1</v>
      </c>
      <c r="BC86" s="20" t="str">
        <f t="shared" si="24"/>
        <v>20412</v>
      </c>
      <c r="BD86" s="20" t="str">
        <f t="shared" si="25"/>
        <v>売木村</v>
      </c>
      <c r="BE86" s="953">
        <f>VLOOKUP(BC86&amp;"_令和4年度",データシート3!A:AB,MATCH("ea_"&amp;"太陽光（建物系）"&amp;"_年間発電",データシート3!$A$1:$AB$1,0),0)/10^3+VLOOKUP(BC86&amp;"_令和4年度",データシート3!A:AB,MATCH("ea_"&amp;"太陽光（土地系）"&amp;"_年間発電",データシート3!$A$1:$AB$1,0),0)/10^3</f>
        <v>51276.461000000003</v>
      </c>
      <c r="BF86" s="953">
        <f>VLOOKUP(BC86&amp;"_令和4年度",データシート3!A:AB,MATCH("ea_"&amp;"風力（陸上）"&amp;"_年間発電",データシート3!$A$1:$AB$1,0),0)/10^3</f>
        <v>288520.28700000001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339796.74800000002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2452.3831357515805</v>
      </c>
      <c r="BK86" s="953">
        <f t="shared" si="21"/>
        <v>337344.36486424843</v>
      </c>
      <c r="BL86" s="953">
        <f t="shared" si="22"/>
        <v>0</v>
      </c>
      <c r="BM86" s="953">
        <f t="shared" si="23"/>
        <v>337344.36486424843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20429</v>
      </c>
      <c r="AY87" s="20" t="str">
        <f>IF(IFERROR(比較地域マスタ!$AE22,"")=0,"",IFERROR(比較地域マスタ!$AE22,""))</f>
        <v>王滝村</v>
      </c>
      <c r="AZ87" s="18"/>
      <c r="BA87" s="24">
        <v>16</v>
      </c>
      <c r="BB87" s="24">
        <v>1</v>
      </c>
      <c r="BC87" s="20" t="str">
        <f t="shared" si="24"/>
        <v>20429</v>
      </c>
      <c r="BD87" s="20" t="str">
        <f t="shared" si="25"/>
        <v>王滝村</v>
      </c>
      <c r="BE87" s="953">
        <f>VLOOKUP(BC87&amp;"_令和4年度",データシート3!A:AB,MATCH("ea_"&amp;"太陽光（建物系）"&amp;"_年間発電",データシート3!$A$1:$AB$1,0),0)/10^3+VLOOKUP(BC87&amp;"_令和4年度",データシート3!A:AB,MATCH("ea_"&amp;"太陽光（土地系）"&amp;"_年間発電",データシート3!$A$1:$AB$1,0),0)/10^3</f>
        <v>19651.030999999995</v>
      </c>
      <c r="BF87" s="953">
        <f>VLOOKUP(BC87&amp;"_令和4年度",データシート3!A:AB,MATCH("ea_"&amp;"風力（陸上）"&amp;"_年間発電",データシート3!$A$1:$AB$1,0),0)/10^3</f>
        <v>5285.0680000000002</v>
      </c>
      <c r="BG87" s="953">
        <f>VLOOKUP(BC87&amp;"_令和4年度",データシート3!A:AB,MATCH("ea_"&amp;"中小水（河川）"&amp;"_年間発電",データシート3!$A$1:$AB$1,0),0)/10^3+VLOOKUP(BC87&amp;"_令和4年度",データシート3!A:AB,MATCH("ea_"&amp;"中小水（農業用水路）"&amp;"_年間発電",データシート3!$A$1:$AB$1,0),0)/10^3</f>
        <v>112730.65799999998</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1150.3630000000001</v>
      </c>
      <c r="BI87" s="953">
        <f t="shared" si="26"/>
        <v>138817.12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4157.3822919190306</v>
      </c>
      <c r="BK87" s="953">
        <f t="shared" si="21"/>
        <v>134659.73770808097</v>
      </c>
      <c r="BL87" s="953">
        <f t="shared" si="22"/>
        <v>0</v>
      </c>
      <c r="BM87" s="953">
        <f t="shared" si="23"/>
        <v>134659.73770808097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20430</v>
      </c>
      <c r="AY88" s="20" t="str">
        <f>IF(IFERROR(比較地域マスタ!$AE23,"")=0,"",IFERROR(比較地域マスタ!$AE23,""))</f>
        <v>大桑村</v>
      </c>
      <c r="AZ88" s="18"/>
      <c r="BA88" s="24">
        <v>17</v>
      </c>
      <c r="BB88" s="24">
        <v>1</v>
      </c>
      <c r="BC88" s="20" t="str">
        <f t="shared" si="24"/>
        <v>20430</v>
      </c>
      <c r="BD88" s="20" t="str">
        <f t="shared" si="25"/>
        <v>大桑村</v>
      </c>
      <c r="BE88" s="953">
        <f>VLOOKUP(BC88&amp;"_令和4年度",データシート3!A:AB,MATCH("ea_"&amp;"太陽光（建物系）"&amp;"_年間発電",データシート3!$A$1:$AB$1,0),0)/10^3+VLOOKUP(BC88&amp;"_令和4年度",データシート3!A:AB,MATCH("ea_"&amp;"太陽光（土地系）"&amp;"_年間発電",データシート3!$A$1:$AB$1,0),0)/10^3</f>
        <v>79025.146999999997</v>
      </c>
      <c r="BF88" s="953">
        <f>VLOOKUP(BC88&amp;"_令和4年度",データシート3!A:AB,MATCH("ea_"&amp;"風力（陸上）"&amp;"_年間発電",データシート3!$A$1:$AB$1,0),0)/10^3</f>
        <v>33092.442000000003</v>
      </c>
      <c r="BG88" s="953">
        <f>VLOOKUP(BC88&amp;"_令和4年度",データシート3!A:AB,MATCH("ea_"&amp;"中小水（河川）"&amp;"_年間発電",データシート3!$A$1:$AB$1,0),0)/10^3+VLOOKUP(BC88&amp;"_令和4年度",データシート3!A:AB,MATCH("ea_"&amp;"中小水（農業用水路）"&amp;"_年間発電",データシート3!$A$1:$AB$1,0),0)/10^3</f>
        <v>120134.93799999998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232252.527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31396.63904973631</v>
      </c>
      <c r="BK88" s="953">
        <f t="shared" si="21"/>
        <v>200855.88795026368</v>
      </c>
      <c r="BL88" s="953">
        <f t="shared" si="22"/>
        <v>0</v>
      </c>
      <c r="BM88" s="953">
        <f t="shared" si="23"/>
        <v>200855.88795026368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20417</v>
      </c>
      <c r="AY89" s="20" t="str">
        <f>IF(IFERROR(比較地域マスタ!$AE24,"")=0,"",IFERROR(比較地域マスタ!$AE24,""))</f>
        <v>大鹿村</v>
      </c>
      <c r="AZ89" s="18"/>
      <c r="BA89" s="24">
        <v>18</v>
      </c>
      <c r="BB89" s="24">
        <v>1</v>
      </c>
      <c r="BC89" s="20" t="str">
        <f t="shared" si="24"/>
        <v>20417</v>
      </c>
      <c r="BD89" s="20" t="str">
        <f t="shared" si="25"/>
        <v>大鹿村</v>
      </c>
      <c r="BE89" s="953">
        <f>VLOOKUP(BC89&amp;"_令和4年度",データシート3!A:AB,MATCH("ea_"&amp;"太陽光（建物系）"&amp;"_年間発電",データシート3!$A$1:$AB$1,0),0)/10^3+VLOOKUP(BC89&amp;"_令和4年度",データシート3!A:AB,MATCH("ea_"&amp;"太陽光（土地系）"&amp;"_年間発電",データシート3!$A$1:$AB$1,0),0)/10^3</f>
        <v>95139.457999999999</v>
      </c>
      <c r="BF89" s="953">
        <f>VLOOKUP(BC89&amp;"_令和4年度",データシート3!A:AB,MATCH("ea_"&amp;"風力（陸上）"&amp;"_年間発電",データシート3!$A$1:$AB$1,0),0)/10^3</f>
        <v>204.946</v>
      </c>
      <c r="BG89" s="953">
        <f>VLOOKUP(BC89&amp;"_令和4年度",データシート3!A:AB,MATCH("ea_"&amp;"中小水（河川）"&amp;"_年間発電",データシート3!$A$1:$AB$1,0),0)/10^3+VLOOKUP(BC89&amp;"_令和4年度",データシート3!A:AB,MATCH("ea_"&amp;"中小水（農業用水路）"&amp;"_年間発電",データシート3!$A$1:$AB$1,0),0)/10^3</f>
        <v>19257.496999999999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114601.901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4644.268797318111</v>
      </c>
      <c r="BK89" s="953">
        <f t="shared" si="21"/>
        <v>109957.63220268188</v>
      </c>
      <c r="BL89" s="953">
        <f t="shared" si="22"/>
        <v>0</v>
      </c>
      <c r="BM89" s="953">
        <f t="shared" si="23"/>
        <v>109957.63220268188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20212</v>
      </c>
      <c r="AY90" s="20" t="str">
        <f>IF(IFERROR(比較地域マスタ!$AE25,"")=0,"",IFERROR(比較地域マスタ!$AE25,""))</f>
        <v>大町市</v>
      </c>
      <c r="AZ90" s="18"/>
      <c r="BA90" s="24">
        <v>19</v>
      </c>
      <c r="BB90" s="24">
        <v>1</v>
      </c>
      <c r="BC90" s="20" t="str">
        <f t="shared" si="24"/>
        <v>20212</v>
      </c>
      <c r="BD90" s="20" t="str">
        <f t="shared" si="25"/>
        <v>大町市</v>
      </c>
      <c r="BE90" s="953">
        <f>VLOOKUP(BC90&amp;"_令和4年度",データシート3!A:AB,MATCH("ea_"&amp;"太陽光（建物系）"&amp;"_年間発電",データシート3!$A$1:$AB$1,0),0)/10^3+VLOOKUP(BC90&amp;"_令和4年度",データシート3!A:AB,MATCH("ea_"&amp;"太陽光（土地系）"&amp;"_年間発電",データシート3!$A$1:$AB$1,0),0)/10^3</f>
        <v>1421862.436</v>
      </c>
      <c r="BF90" s="953">
        <f>VLOOKUP(BC90&amp;"_令和4年度",データシート3!A:AB,MATCH("ea_"&amp;"風力（陸上）"&amp;"_年間発電",データシート3!$A$1:$AB$1,0),0)/10^3</f>
        <v>121244.734</v>
      </c>
      <c r="BG90" s="953">
        <f>VLOOKUP(BC90&amp;"_令和4年度",データシート3!A:AB,MATCH("ea_"&amp;"中小水（河川）"&amp;"_年間発電",データシート3!$A$1:$AB$1,0),0)/10^3+VLOOKUP(BC90&amp;"_令和4年度",データシート3!A:AB,MATCH("ea_"&amp;"中小水（農業用水路）"&amp;"_年間発電",データシート3!$A$1:$AB$1,0),0)/10^3</f>
        <v>179466.2208408</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1722573.3908408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179544.0851780946</v>
      </c>
      <c r="BK90" s="953">
        <f t="shared" si="21"/>
        <v>1543029.3056627053</v>
      </c>
      <c r="BL90" s="953">
        <f t="shared" si="22"/>
        <v>0</v>
      </c>
      <c r="BM90" s="953">
        <f t="shared" si="23"/>
        <v>1543029.3056627053</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20204</v>
      </c>
      <c r="AY91" s="20" t="str">
        <f>IF(IFERROR(比較地域マスタ!$AE26,"")=0,"",IFERROR(比較地域マスタ!$AE26,""))</f>
        <v>岡谷市</v>
      </c>
      <c r="BA91" s="24">
        <v>20</v>
      </c>
      <c r="BB91" s="24">
        <v>1</v>
      </c>
      <c r="BC91" s="20" t="str">
        <f t="shared" si="24"/>
        <v>20204</v>
      </c>
      <c r="BD91" s="20" t="str">
        <f t="shared" si="25"/>
        <v>岡谷市</v>
      </c>
      <c r="BE91" s="953">
        <f>VLOOKUP(BC91&amp;"_令和4年度",データシート3!A:AB,MATCH("ea_"&amp;"太陽光（建物系）"&amp;"_年間発電",データシート3!$A$1:$AB$1,0),0)/10^3+VLOOKUP(BC91&amp;"_令和4年度",データシート3!A:AB,MATCH("ea_"&amp;"太陽光（土地系）"&amp;"_年間発電",データシート3!$A$1:$AB$1,0),0)/10^3</f>
        <v>407039.02700000006</v>
      </c>
      <c r="BF91" s="953">
        <f>VLOOKUP(BC91&amp;"_令和4年度",データシート3!A:AB,MATCH("ea_"&amp;"風力（陸上）"&amp;"_年間発電",データシート3!$A$1:$AB$1,0),0)/10^3</f>
        <v>29061.311000000002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2718.5259999999998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438818.86400000006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319766.08736371394</v>
      </c>
      <c r="BK91" s="953">
        <f t="shared" si="21"/>
        <v>119052.77663628611</v>
      </c>
      <c r="BL91" s="953">
        <f t="shared" si="22"/>
        <v>0</v>
      </c>
      <c r="BM91" s="953">
        <f t="shared" si="23"/>
        <v>119052.77663628611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20588</v>
      </c>
      <c r="AY92" s="20" t="str">
        <f>IF(IFERROR(比較地域マスタ!$AE27,"")=0,"",IFERROR(比較地域マスタ!$AE27,""))</f>
        <v>小川村</v>
      </c>
      <c r="AZ92" s="18"/>
      <c r="BA92" s="24">
        <v>21</v>
      </c>
      <c r="BB92" s="24">
        <v>1</v>
      </c>
      <c r="BC92" s="20" t="str">
        <f t="shared" si="24"/>
        <v>20588</v>
      </c>
      <c r="BD92" s="20" t="str">
        <f t="shared" si="25"/>
        <v>小川村</v>
      </c>
      <c r="BE92" s="953">
        <f>VLOOKUP(BC92&amp;"_令和4年度",データシート3!A:AB,MATCH("ea_"&amp;"太陽光（建物系）"&amp;"_年間発電",データシート3!$A$1:$AB$1,0),0)/10^3+VLOOKUP(BC92&amp;"_令和4年度",データシート3!A:AB,MATCH("ea_"&amp;"太陽光（土地系）"&amp;"_年間発電",データシート3!$A$1:$AB$1,0),0)/10^3</f>
        <v>111365.88999999998</v>
      </c>
      <c r="BF92" s="953">
        <f>VLOOKUP(BC92&amp;"_令和4年度",データシート3!A:AB,MATCH("ea_"&amp;"風力（陸上）"&amp;"_年間発電",データシート3!$A$1:$AB$1,0),0)/10^3</f>
        <v>15411.501</v>
      </c>
      <c r="BG92" s="953">
        <f>VLOOKUP(BC92&amp;"_令和4年度",データシート3!A:AB,MATCH("ea_"&amp;"中小水（河川）"&amp;"_年間発電",データシート3!$A$1:$AB$1,0),0)/10^3+VLOOKUP(BC92&amp;"_令和4年度",データシート3!A:AB,MATCH("ea_"&amp;"中小水（農業用水路）"&amp;"_年間発電",データシート3!$A$1:$AB$1,0),0)/10^3</f>
        <v>6752.0780000000004</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133529.46899999998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10775.409285096242</v>
      </c>
      <c r="BK92" s="953">
        <f>BI92-BJ92</f>
        <v>122754.05971490373</v>
      </c>
      <c r="BL92" s="953">
        <f t="shared" si="22"/>
        <v>0</v>
      </c>
      <c r="BM92" s="953">
        <f t="shared" si="23"/>
        <v>122754.05971490373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20486</v>
      </c>
      <c r="AY93" s="20" t="str">
        <f>IF(IFERROR(比較地域マスタ!$AE28,"")=0,"",IFERROR(比較地域マスタ!$AE28,""))</f>
        <v>小谷村</v>
      </c>
      <c r="AZ93" s="18"/>
      <c r="BA93" s="24">
        <v>22</v>
      </c>
      <c r="BB93" s="24">
        <v>1</v>
      </c>
      <c r="BC93" s="20" t="str">
        <f t="shared" si="24"/>
        <v>20486</v>
      </c>
      <c r="BD93" s="20" t="str">
        <f t="shared" si="25"/>
        <v>小谷村</v>
      </c>
      <c r="BE93" s="953">
        <f>VLOOKUP(BC93&amp;"_令和4年度",データシート3!A:AB,MATCH("ea_"&amp;"太陽光（建物系）"&amp;"_年間発電",データシート3!$A$1:$AB$1,0),0)/10^3+VLOOKUP(BC93&amp;"_令和4年度",データシート3!A:AB,MATCH("ea_"&amp;"太陽光（土地系）"&amp;"_年間発電",データシート3!$A$1:$AB$1,0),0)/10^3</f>
        <v>122020.71699999998</v>
      </c>
      <c r="BF93" s="953">
        <f>VLOOKUP(BC93&amp;"_令和4年度",データシート3!A:AB,MATCH("ea_"&amp;"風力（陸上）"&amp;"_年間発電",データシート3!$A$1:$AB$1,0),0)/10^3</f>
        <v>123375.09699999999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73946.118000000002</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475375.97</v>
      </c>
      <c r="BI93" s="953">
        <f t="shared" si="26"/>
        <v>794717.902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14725.843913923945</v>
      </c>
      <c r="BK93" s="953">
        <f t="shared" si="21"/>
        <v>779992.05808607605</v>
      </c>
      <c r="BL93" s="953">
        <f t="shared" si="22"/>
        <v>0</v>
      </c>
      <c r="BM93" s="953">
        <f t="shared" si="23"/>
        <v>779992.05808607605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20541</v>
      </c>
      <c r="AY94" s="20" t="str">
        <f>IF(IFERROR(比較地域マスタ!$AE29,"")=0,"",IFERROR(比較地域マスタ!$AE29,""))</f>
        <v>小布施町</v>
      </c>
      <c r="AZ94" s="18"/>
      <c r="BA94" s="24">
        <v>23</v>
      </c>
      <c r="BB94" s="24">
        <v>1</v>
      </c>
      <c r="BC94" s="20" t="str">
        <f t="shared" si="24"/>
        <v>20541</v>
      </c>
      <c r="BD94" s="20" t="str">
        <f t="shared" si="25"/>
        <v>小布施町</v>
      </c>
      <c r="BE94" s="953">
        <f>VLOOKUP(BC94&amp;"_令和4年度",データシート3!A:AB,MATCH("ea_"&amp;"太陽光（建物系）"&amp;"_年間発電",データシート3!$A$1:$AB$1,0),0)/10^3+VLOOKUP(BC94&amp;"_令和4年度",データシート3!A:AB,MATCH("ea_"&amp;"太陽光（土地系）"&amp;"_年間発電",データシート3!$A$1:$AB$1,0),0)/10^3</f>
        <v>318790.82</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8842.8410000000003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327633.66100000002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43021.520473906501</v>
      </c>
      <c r="BK94" s="953">
        <f t="shared" si="21"/>
        <v>284612.14052609354</v>
      </c>
      <c r="BL94" s="953">
        <f t="shared" si="22"/>
        <v>0</v>
      </c>
      <c r="BM94" s="953">
        <f t="shared" si="23"/>
        <v>284612.14052609354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20446</v>
      </c>
      <c r="AY95" s="20" t="str">
        <f>IF(IFERROR(比較地域マスタ!$AE30,"")=0,"",IFERROR(比較地域マスタ!$AE30,""))</f>
        <v>麻績村</v>
      </c>
      <c r="AZ95" s="18"/>
      <c r="BA95" s="24">
        <v>24</v>
      </c>
      <c r="BB95" s="24">
        <v>1</v>
      </c>
      <c r="BC95" s="20" t="str">
        <f t="shared" si="24"/>
        <v>20446</v>
      </c>
      <c r="BD95" s="20" t="str">
        <f t="shared" si="25"/>
        <v>麻績村</v>
      </c>
      <c r="BE95" s="953">
        <f>VLOOKUP(BC95&amp;"_令和4年度",データシート3!A:AB,MATCH("ea_"&amp;"太陽光（建物系）"&amp;"_年間発電",データシート3!$A$1:$AB$1,0),0)/10^3+VLOOKUP(BC95&amp;"_令和4年度",データシート3!A:AB,MATCH("ea_"&amp;"太陽光（土地系）"&amp;"_年間発電",データシート3!$A$1:$AB$1,0),0)/10^3</f>
        <v>154445.28200000004</v>
      </c>
      <c r="BF95" s="953">
        <f>VLOOKUP(BC95&amp;"_令和4年度",データシート3!A:AB,MATCH("ea_"&amp;"風力（陸上）"&amp;"_年間発電",データシート3!$A$1:$AB$1,0),0)/10^3</f>
        <v>22819.098999999995</v>
      </c>
      <c r="BG95" s="953">
        <f>VLOOKUP(BC95&amp;"_令和4年度",データシート3!A:AB,MATCH("ea_"&amp;"中小水（河川）"&amp;"_年間発電",データシート3!$A$1:$AB$1,0),0)/10^3+VLOOKUP(BC95&amp;"_令和4年度",データシート3!A:AB,MATCH("ea_"&amp;"中小水（農業用水路）"&amp;"_年間発電",データシート3!$A$1:$AB$1,0),0)/10^3</f>
        <v>271.15300000000008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177535.53400000001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12081.900264896534</v>
      </c>
      <c r="BK95" s="953">
        <f t="shared" si="21"/>
        <v>165453.63373510347</v>
      </c>
      <c r="BL95" s="953">
        <f t="shared" si="22"/>
        <v>0</v>
      </c>
      <c r="BM95" s="953">
        <f t="shared" si="23"/>
        <v>165453.63373510347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20321</v>
      </c>
      <c r="AY96" s="20" t="str">
        <f>IF(IFERROR(比較地域マスタ!$AE31,"")=0,"",IFERROR(比較地域マスタ!$AE31,""))</f>
        <v>軽井沢町</v>
      </c>
      <c r="AZ96" s="18"/>
      <c r="BA96" s="24">
        <v>25</v>
      </c>
      <c r="BB96" s="24">
        <v>1</v>
      </c>
      <c r="BC96" s="20" t="str">
        <f t="shared" si="24"/>
        <v>20321</v>
      </c>
      <c r="BD96" s="20" t="str">
        <f t="shared" si="25"/>
        <v>軽井沢町</v>
      </c>
      <c r="BE96" s="953">
        <f>VLOOKUP(BC96&amp;"_令和4年度",データシート3!A:AB,MATCH("ea_"&amp;"太陽光（建物系）"&amp;"_年間発電",データシート3!$A$1:$AB$1,0),0)/10^3+VLOOKUP(BC96&amp;"_令和4年度",データシート3!A:AB,MATCH("ea_"&amp;"太陽光（土地系）"&amp;"_年間発電",データシート3!$A$1:$AB$1,0),0)/10^3</f>
        <v>579866.272</v>
      </c>
      <c r="BF96" s="953">
        <f>VLOOKUP(BC96&amp;"_令和4年度",データシート3!A:AB,MATCH("ea_"&amp;"風力（陸上）"&amp;"_年間発電",データシート3!$A$1:$AB$1,0),0)/10^3</f>
        <v>77552.880999999994</v>
      </c>
      <c r="BG96" s="953">
        <f>VLOOKUP(BC96&amp;"_令和4年度",データシート3!A:AB,MATCH("ea_"&amp;"中小水（河川）"&amp;"_年間発電",データシート3!$A$1:$AB$1,0),0)/10^3+VLOOKUP(BC96&amp;"_令和4年度",データシート3!A:AB,MATCH("ea_"&amp;"中小水（農業用水路）"&amp;"_年間発電",データシート3!$A$1:$AB$1,0),0)/10^3</f>
        <v>696.14300000000014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1734.375</v>
      </c>
      <c r="BI96" s="953">
        <f t="shared" si="26"/>
        <v>659849.67099999997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144842.90214058189</v>
      </c>
      <c r="BK96" s="953">
        <f t="shared" si="21"/>
        <v>515006.76885941811</v>
      </c>
      <c r="BL96" s="953">
        <f t="shared" si="22"/>
        <v>0</v>
      </c>
      <c r="BM96" s="953">
        <f t="shared" si="23"/>
        <v>515006.76885941811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20304</v>
      </c>
      <c r="AY97" s="20" t="str">
        <f>IF(IFERROR(比較地域マスタ!$AE32,"")=0,"",IFERROR(比較地域マスタ!$AE32,""))</f>
        <v>川上村</v>
      </c>
      <c r="AZ97" s="18"/>
      <c r="BA97" s="24">
        <v>26</v>
      </c>
      <c r="BB97" s="24">
        <v>1</v>
      </c>
      <c r="BC97" s="20" t="str">
        <f t="shared" si="24"/>
        <v>20304</v>
      </c>
      <c r="BD97" s="20" t="str">
        <f t="shared" si="25"/>
        <v>川上村</v>
      </c>
      <c r="BE97" s="953">
        <f>VLOOKUP(BC97&amp;"_令和4年度",データシート3!A:AB,MATCH("ea_"&amp;"太陽光（建物系）"&amp;"_年間発電",データシート3!$A$1:$AB$1,0),0)/10^3+VLOOKUP(BC97&amp;"_令和4年度",データシート3!A:AB,MATCH("ea_"&amp;"太陽光（土地系）"&amp;"_年間発電",データシート3!$A$1:$AB$1,0),0)/10^3</f>
        <v>1133398.4989999998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70111.298999999999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192.3</v>
      </c>
      <c r="BI97" s="953">
        <f t="shared" si="26"/>
        <v>1203702.098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12735.449140660698</v>
      </c>
      <c r="BK97" s="953">
        <f t="shared" si="21"/>
        <v>1190966.6488593393</v>
      </c>
      <c r="BL97" s="953">
        <f t="shared" si="22"/>
        <v>0</v>
      </c>
      <c r="BM97" s="953">
        <f t="shared" si="23"/>
        <v>1190966.6488593393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20562</v>
      </c>
      <c r="AY98" s="20" t="str">
        <f>IF(IFERROR(比較地域マスタ!$AE33,"")=0,"",IFERROR(比較地域マスタ!$AE33,""))</f>
        <v>木島平村</v>
      </c>
      <c r="AZ98" s="18"/>
      <c r="BA98" s="24">
        <v>27</v>
      </c>
      <c r="BB98" s="24">
        <v>1</v>
      </c>
      <c r="BC98" s="20" t="str">
        <f t="shared" si="24"/>
        <v>20562</v>
      </c>
      <c r="BD98" s="20" t="str">
        <f t="shared" si="25"/>
        <v>木島平村</v>
      </c>
      <c r="BE98" s="953">
        <f>VLOOKUP(BC98&amp;"_令和4年度",データシート3!A:AB,MATCH("ea_"&amp;"太陽光（建物系）"&amp;"_年間発電",データシート3!$A$1:$AB$1,0),0)/10^3+VLOOKUP(BC98&amp;"_令和4年度",データシート3!A:AB,MATCH("ea_"&amp;"太陽光（土地系）"&amp;"_年間発電",データシート3!$A$1:$AB$1,0),0)/10^3</f>
        <v>281450.25900000002</v>
      </c>
      <c r="BF98" s="953">
        <f>VLOOKUP(BC98&amp;"_令和4年度",データシート3!A:AB,MATCH("ea_"&amp;"風力（陸上）"&amp;"_年間発電",データシート3!$A$1:$AB$1,0),0)/10^3</f>
        <v>586.00599999999997</v>
      </c>
      <c r="BG98" s="953">
        <f>VLOOKUP(BC98&amp;"_令和4年度",データシート3!A:AB,MATCH("ea_"&amp;"中小水（河川）"&amp;"_年間発電",データシート3!$A$1:$AB$1,0),0)/10^3+VLOOKUP(BC98&amp;"_令和4年度",データシート3!A:AB,MATCH("ea_"&amp;"中小水（農業用水路）"&amp;"_年間発電",データシート3!$A$1:$AB$1,0),0)/10^3</f>
        <v>33901.01999999999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6275.7340000000004</v>
      </c>
      <c r="BI98" s="953">
        <f t="shared" si="26"/>
        <v>322213.01900000003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17609.826084538676</v>
      </c>
      <c r="BK98" s="953">
        <f t="shared" si="21"/>
        <v>304603.19291546138</v>
      </c>
      <c r="BL98" s="953">
        <f t="shared" si="22"/>
        <v>0</v>
      </c>
      <c r="BM98" s="953">
        <f t="shared" si="23"/>
        <v>304603.19291546138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20432</v>
      </c>
      <c r="AY99" s="20" t="str">
        <f>IF(IFERROR(比較地域マスタ!$AE34,"")=0,"",IFERROR(比較地域マスタ!$AE34,""))</f>
        <v>木曽町</v>
      </c>
      <c r="AZ99" s="18"/>
      <c r="BA99" s="24">
        <v>28</v>
      </c>
      <c r="BB99" s="24">
        <v>1</v>
      </c>
      <c r="BC99" s="20" t="str">
        <f t="shared" si="24"/>
        <v>20432</v>
      </c>
      <c r="BD99" s="20" t="str">
        <f t="shared" si="25"/>
        <v>木曽町</v>
      </c>
      <c r="BE99" s="953">
        <f>VLOOKUP(BC99&amp;"_令和4年度",データシート3!A:AB,MATCH("ea_"&amp;"太陽光（建物系）"&amp;"_年間発電",データシート3!$A$1:$AB$1,0),0)/10^3+VLOOKUP(BC99&amp;"_令和4年度",データシート3!A:AB,MATCH("ea_"&amp;"太陽光（土地系）"&amp;"_年間発電",データシート3!$A$1:$AB$1,0),0)/10^3</f>
        <v>453207.61099999998</v>
      </c>
      <c r="BF99" s="953">
        <f>VLOOKUP(BC99&amp;"_令和4年度",データシート3!A:AB,MATCH("ea_"&amp;"風力（陸上）"&amp;"_年間発電",データシート3!$A$1:$AB$1,0),0)/10^3</f>
        <v>44204.911</v>
      </c>
      <c r="BG99" s="953">
        <f>VLOOKUP(BC99&amp;"_令和4年度",データシート3!A:AB,MATCH("ea_"&amp;"中小水（河川）"&amp;"_年間発電",データシート3!$A$1:$AB$1,0),0)/10^3+VLOOKUP(BC99&amp;"_令和4年度",データシート3!A:AB,MATCH("ea_"&amp;"中小水（農業用水路）"&amp;"_年間発電",データシート3!$A$1:$AB$1,0),0)/10^3</f>
        <v>211461.18700000001</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4395.1719999999996</v>
      </c>
      <c r="BI99" s="953">
        <f t="shared" si="26"/>
        <v>713268.88100000005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65249.005736524057</v>
      </c>
      <c r="BK99" s="953">
        <f t="shared" si="21"/>
        <v>648019.87526347605</v>
      </c>
      <c r="BL99" s="953">
        <f t="shared" si="22"/>
        <v>0</v>
      </c>
      <c r="BM99" s="953">
        <f t="shared" si="23"/>
        <v>648019.87526347605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20425</v>
      </c>
      <c r="AY100" s="20" t="str">
        <f>IF(IFERROR(比較地域マスタ!$AE35,"")=0,"",IFERROR(比較地域マスタ!$AE35,""))</f>
        <v>木祖村</v>
      </c>
      <c r="AZ100" s="18"/>
      <c r="BA100" s="24">
        <v>29</v>
      </c>
      <c r="BB100" s="24">
        <v>1</v>
      </c>
      <c r="BC100" s="20" t="str">
        <f t="shared" si="24"/>
        <v>20425</v>
      </c>
      <c r="BD100" s="20" t="str">
        <f t="shared" si="25"/>
        <v>木祖村</v>
      </c>
      <c r="BE100" s="953">
        <f>VLOOKUP(BC100&amp;"_令和4年度",データシート3!A:AB,MATCH("ea_"&amp;"太陽光（建物系）"&amp;"_年間発電",データシート3!$A$1:$AB$1,0),0)/10^3+VLOOKUP(BC100&amp;"_令和4年度",データシート3!A:AB,MATCH("ea_"&amp;"太陽光（土地系）"&amp;"_年間発電",データシート3!$A$1:$AB$1,0),0)/10^3</f>
        <v>106566.53200000004</v>
      </c>
      <c r="BF100" s="953">
        <f>VLOOKUP(BC100&amp;"_令和4年度",データシート3!A:AB,MATCH("ea_"&amp;"風力（陸上）"&amp;"_年間発電",データシート3!$A$1:$AB$1,0),0)/10^3</f>
        <v>10878.163</v>
      </c>
      <c r="BG100" s="953">
        <f>VLOOKUP(BC100&amp;"_令和4年度",データシート3!A:AB,MATCH("ea_"&amp;"中小水（河川）"&amp;"_年間発電",データシート3!$A$1:$AB$1,0),0)/10^3+VLOOKUP(BC100&amp;"_令和4年度",データシート3!A:AB,MATCH("ea_"&amp;"中小水（農業用水路）"&amp;"_年間発電",データシート3!$A$1:$AB$1,0),0)/10^3</f>
        <v>42320.857000000004</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159765.55200000003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11613.042871597341</v>
      </c>
      <c r="BK100" s="953">
        <f t="shared" si="21"/>
        <v>148152.50912840269</v>
      </c>
      <c r="BL100" s="953">
        <f t="shared" si="22"/>
        <v>0</v>
      </c>
      <c r="BM100" s="953">
        <f t="shared" si="23"/>
        <v>148152.50912840269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20307</v>
      </c>
      <c r="AY101" s="20" t="str">
        <f>IF(IFERROR(比較地域マスタ!$AE36,"")=0,"",IFERROR(比較地域マスタ!$AE36,""))</f>
        <v>北相木村</v>
      </c>
      <c r="AZ101" s="18"/>
      <c r="BA101" s="24">
        <v>30</v>
      </c>
      <c r="BB101" s="24">
        <v>1</v>
      </c>
      <c r="BC101" s="20" t="str">
        <f t="shared" si="24"/>
        <v>20307</v>
      </c>
      <c r="BD101" s="20" t="str">
        <f t="shared" si="25"/>
        <v>北相木村</v>
      </c>
      <c r="BE101" s="953">
        <f>VLOOKUP(BC101&amp;"_令和4年度",データシート3!A:AB,MATCH("ea_"&amp;"太陽光（建物系）"&amp;"_年間発電",データシート3!$A$1:$AB$1,0),0)/10^3+VLOOKUP(BC101&amp;"_令和4年度",データシート3!A:AB,MATCH("ea_"&amp;"太陽光（土地系）"&amp;"_年間発電",データシート3!$A$1:$AB$1,0),0)/10^3</f>
        <v>82695.428</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11012.236000000003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93707.664000000004</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2448.1346433579083</v>
      </c>
      <c r="BK101" s="953">
        <f t="shared" si="21"/>
        <v>91259.529356642102</v>
      </c>
      <c r="BL101" s="953">
        <f t="shared" si="22"/>
        <v>0</v>
      </c>
      <c r="BM101" s="953">
        <f t="shared" si="23"/>
        <v>91259.529356642102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20303</v>
      </c>
      <c r="AY102" s="20" t="str">
        <f>IF(IFERROR(比較地域マスタ!$AE37,"")=0,"",IFERROR(比較地域マスタ!$AE37,""))</f>
        <v>小海町</v>
      </c>
      <c r="AZ102" s="18"/>
      <c r="BA102" s="24">
        <v>31</v>
      </c>
      <c r="BB102" s="24">
        <v>1</v>
      </c>
      <c r="BC102" s="20" t="str">
        <f t="shared" si="24"/>
        <v>20303</v>
      </c>
      <c r="BD102" s="20" t="str">
        <f t="shared" si="25"/>
        <v>小海町</v>
      </c>
      <c r="BE102" s="953">
        <f>VLOOKUP(BC102&amp;"_令和4年度",データシート3!A:AB,MATCH("ea_"&amp;"太陽光（建物系）"&amp;"_年間発電",データシート3!$A$1:$AB$1,0),0)/10^3+VLOOKUP(BC102&amp;"_令和4年度",データシート3!A:AB,MATCH("ea_"&amp;"太陽光（土地系）"&amp;"_年間発電",データシート3!$A$1:$AB$1,0),0)/10^3</f>
        <v>398140.92800000001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27956.850999999999</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3614.201</v>
      </c>
      <c r="BI102" s="953">
        <f t="shared" si="26"/>
        <v>429711.98000000004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22766.010871445476</v>
      </c>
      <c r="BK102" s="953">
        <f t="shared" si="21"/>
        <v>406945.96912855457</v>
      </c>
      <c r="BL102" s="953">
        <f t="shared" si="22"/>
        <v>0</v>
      </c>
      <c r="BM102" s="953">
        <f t="shared" si="23"/>
        <v>406945.96912855457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20210</v>
      </c>
      <c r="AY103" s="20" t="str">
        <f>IF(IFERROR(比較地域マスタ!$AE38,"")=0,"",IFERROR(比較地域マスタ!$AE38,""))</f>
        <v>駒ヶ根市</v>
      </c>
      <c r="AZ103" s="18"/>
      <c r="BA103" s="24">
        <v>32</v>
      </c>
      <c r="BB103" s="24">
        <v>1</v>
      </c>
      <c r="BC103" s="20" t="str">
        <f t="shared" si="24"/>
        <v>20210</v>
      </c>
      <c r="BD103" s="20" t="str">
        <f t="shared" si="25"/>
        <v>駒ヶ根市</v>
      </c>
      <c r="BE103" s="953">
        <f>VLOOKUP(BC103&amp;"_令和4年度",データシート3!A:AB,MATCH("ea_"&amp;"太陽光（建物系）"&amp;"_年間発電",データシート3!$A$1:$AB$1,0),0)/10^3+VLOOKUP(BC103&amp;"_令和4年度",データシート3!A:AB,MATCH("ea_"&amp;"太陽光（土地系）"&amp;"_年間発電",データシート3!$A$1:$AB$1,0),0)/10^3</f>
        <v>934639.64100000006</v>
      </c>
      <c r="BF103" s="953">
        <f>VLOOKUP(BC103&amp;"_令和4年度",データシート3!A:AB,MATCH("ea_"&amp;"風力（陸上）"&amp;"_年間発電",データシート3!$A$1:$AB$1,0),0)/10^3</f>
        <v>9390.1399999999976</v>
      </c>
      <c r="BG103" s="953">
        <f>VLOOKUP(BC103&amp;"_令和4年度",データシート3!A:AB,MATCH("ea_"&amp;"中小水（河川）"&amp;"_年間発電",データシート3!$A$1:$AB$1,0),0)/10^3+VLOOKUP(BC103&amp;"_令和4年度",データシート3!A:AB,MATCH("ea_"&amp;"中小水（農業用水路）"&amp;"_年間発電",データシート3!$A$1:$AB$1,0),0)/10^3</f>
        <v>87774.231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1031804.0120000001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266781.58858320251</v>
      </c>
      <c r="BK103" s="953">
        <f t="shared" si="21"/>
        <v>765022.42341679754</v>
      </c>
      <c r="BL103" s="953">
        <f t="shared" si="22"/>
        <v>0</v>
      </c>
      <c r="BM103" s="953">
        <f t="shared" si="23"/>
        <v>765022.42341679754</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20208</v>
      </c>
      <c r="AY104" s="20" t="str">
        <f>IF(IFERROR(比較地域マスタ!$AE39,"")=0,"",IFERROR(比較地域マスタ!$AE39,""))</f>
        <v>小諸市</v>
      </c>
      <c r="AZ104" s="18"/>
      <c r="BA104" s="24">
        <v>33</v>
      </c>
      <c r="BB104" s="24">
        <v>1</v>
      </c>
      <c r="BC104" s="20" t="str">
        <f t="shared" si="24"/>
        <v>20208</v>
      </c>
      <c r="BD104" s="20" t="str">
        <f t="shared" si="25"/>
        <v>小諸市</v>
      </c>
      <c r="BE104" s="953">
        <f>VLOOKUP(BC104&amp;"_令和4年度",データシート3!A:AB,MATCH("ea_"&amp;"太陽光（建物系）"&amp;"_年間発電",データシート3!$A$1:$AB$1,0),0)/10^3+VLOOKUP(BC104&amp;"_令和4年度",データシート3!A:AB,MATCH("ea_"&amp;"太陽光（土地系）"&amp;"_年間発電",データシート3!$A$1:$AB$1,0),0)/10^3</f>
        <v>1352141.4309999999</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7906.6620000000003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3472.9189999999999</v>
      </c>
      <c r="BI104" s="953">
        <f t="shared" si="26"/>
        <v>1363521.0119999999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288619.10359686724</v>
      </c>
      <c r="BK104" s="953">
        <f t="shared" ref="BK104:BK135" si="27">BI104-BJ104</f>
        <v>1074901.9084031326</v>
      </c>
      <c r="BL104" s="953">
        <f t="shared" ref="BL104:BL135" si="28">IF(BK104&gt;0,0,BK104)</f>
        <v>0</v>
      </c>
      <c r="BM104" s="953">
        <f t="shared" ref="BM104:BM135" si="29">IF(BK104&gt;0,BK104,0)</f>
        <v>1074901.9084031326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20602</v>
      </c>
      <c r="AY105" s="20" t="str">
        <f>IF(IFERROR(比較地域マスタ!$AE40,"")=0,"",IFERROR(比較地域マスタ!$AE40,""))</f>
        <v>栄村</v>
      </c>
      <c r="AZ105" s="18"/>
      <c r="BA105" s="24">
        <v>34</v>
      </c>
      <c r="BB105" s="24">
        <v>1</v>
      </c>
      <c r="BC105" s="20" t="str">
        <f t="shared" si="24"/>
        <v>20602</v>
      </c>
      <c r="BD105" s="20" t="str">
        <f t="shared" si="25"/>
        <v>栄村</v>
      </c>
      <c r="BE105" s="953">
        <f>VLOOKUP(BC105&amp;"_令和4年度",データシート3!A:AB,MATCH("ea_"&amp;"太陽光（建物系）"&amp;"_年間発電",データシート3!$A$1:$AB$1,0),0)/10^3+VLOOKUP(BC105&amp;"_令和4年度",データシート3!A:AB,MATCH("ea_"&amp;"太陽光（土地系）"&amp;"_年間発電",データシート3!$A$1:$AB$1,0),0)/10^3</f>
        <v>185687.61799999999</v>
      </c>
      <c r="BF105" s="953">
        <f>VLOOKUP(BC105&amp;"_令和4年度",データシート3!A:AB,MATCH("ea_"&amp;"風力（陸上）"&amp;"_年間発電",データシート3!$A$1:$AB$1,0),0)/10^3</f>
        <v>175751.14600000001</v>
      </c>
      <c r="BG105" s="953">
        <f>VLOOKUP(BC105&amp;"_令和4年度",データシート3!A:AB,MATCH("ea_"&amp;"中小水（河川）"&amp;"_年間発電",データシート3!$A$1:$AB$1,0),0)/10^3+VLOOKUP(BC105&amp;"_令和4年度",データシート3!A:AB,MATCH("ea_"&amp;"中小水（農業用水路）"&amp;"_年間発電",データシート3!$A$1:$AB$1,0),0)/10^3</f>
        <v>165731.98300000001</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1411630.0190000001</v>
      </c>
      <c r="BI105" s="953">
        <f t="shared" si="26"/>
        <v>1938800.7660000001</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8004.2450363193047</v>
      </c>
      <c r="BK105" s="953">
        <f t="shared" si="27"/>
        <v>1930796.5209636807</v>
      </c>
      <c r="BL105" s="953">
        <f t="shared" si="28"/>
        <v>0</v>
      </c>
      <c r="BM105" s="953">
        <f t="shared" si="29"/>
        <v>1930796.5209636807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20521</v>
      </c>
      <c r="AY106" s="20" t="str">
        <f>IF(IFERROR(比較地域マスタ!$AE41,"")=0,"",IFERROR(比較地域マスタ!$AE41,""))</f>
        <v>坂城町</v>
      </c>
      <c r="AZ106" s="18"/>
      <c r="BA106" s="24">
        <v>35</v>
      </c>
      <c r="BB106" s="24">
        <v>1</v>
      </c>
      <c r="BC106" s="20" t="str">
        <f t="shared" si="24"/>
        <v>20521</v>
      </c>
      <c r="BD106" s="20" t="str">
        <f t="shared" si="25"/>
        <v>坂城町</v>
      </c>
      <c r="BE106" s="953">
        <f>VLOOKUP(BC106&amp;"_令和4年度",データシート3!A:AB,MATCH("ea_"&amp;"太陽光（建物系）"&amp;"_年間発電",データシート3!$A$1:$AB$1,0),0)/10^3+VLOOKUP(BC106&amp;"_令和4年度",データシート3!A:AB,MATCH("ea_"&amp;"太陽光（土地系）"&amp;"_年間発電",データシート3!$A$1:$AB$1,0),0)/10^3</f>
        <v>291121.13</v>
      </c>
      <c r="BF106" s="953">
        <f>VLOOKUP(BC106&amp;"_令和4年度",データシート3!A:AB,MATCH("ea_"&amp;"風力（陸上）"&amp;"_年間発電",データシート3!$A$1:$AB$1,0),0)/10^3</f>
        <v>43978.587</v>
      </c>
      <c r="BG106" s="953">
        <f>VLOOKUP(BC106&amp;"_令和4年度",データシート3!A:AB,MATCH("ea_"&amp;"中小水（河川）"&amp;"_年間発電",データシート3!$A$1:$AB$1,0),0)/10^3+VLOOKUP(BC106&amp;"_令和4年度",データシート3!A:AB,MATCH("ea_"&amp;"中小水（農業用水路）"&amp;"_年間発電",データシート3!$A$1:$AB$1,0),0)/10^3</f>
        <v>3905.2069999999999</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339004.924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197924.54326689491</v>
      </c>
      <c r="BK106" s="953">
        <f t="shared" si="27"/>
        <v>141080.38073310509</v>
      </c>
      <c r="BL106" s="953">
        <f t="shared" si="28"/>
        <v>0</v>
      </c>
      <c r="BM106" s="953">
        <f t="shared" si="29"/>
        <v>141080.38073310509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20217</v>
      </c>
      <c r="AY107" s="20" t="str">
        <f>IF(IFERROR(比較地域マスタ!$AE42,"")=0,"",IFERROR(比較地域マスタ!$AE42,""))</f>
        <v>佐久市</v>
      </c>
      <c r="AZ107" s="18"/>
      <c r="BA107" s="24">
        <v>36</v>
      </c>
      <c r="BB107" s="24">
        <v>1</v>
      </c>
      <c r="BC107" s="20" t="str">
        <f t="shared" si="24"/>
        <v>20217</v>
      </c>
      <c r="BD107" s="20" t="str">
        <f t="shared" si="25"/>
        <v>佐久市</v>
      </c>
      <c r="BE107" s="953">
        <f>VLOOKUP(BC107&amp;"_令和4年度",データシート3!A:AB,MATCH("ea_"&amp;"太陽光（建物系）"&amp;"_年間発電",データシート3!$A$1:$AB$1,0),0)/10^3+VLOOKUP(BC107&amp;"_令和4年度",データシート3!A:AB,MATCH("ea_"&amp;"太陽光（土地系）"&amp;"_年間発電",データシート3!$A$1:$AB$1,0),0)/10^3</f>
        <v>3699577.0439999998</v>
      </c>
      <c r="BF107" s="953">
        <f>VLOOKUP(BC107&amp;"_令和4年度",データシート3!A:AB,MATCH("ea_"&amp;"風力（陸上）"&amp;"_年間発電",データシート3!$A$1:$AB$1,0),0)/10^3</f>
        <v>557409.11899999983</v>
      </c>
      <c r="BG107" s="953">
        <f>VLOOKUP(BC107&amp;"_令和4年度",データシート3!A:AB,MATCH("ea_"&amp;"中小水（河川）"&amp;"_年間発電",データシート3!$A$1:$AB$1,0),0)/10^3+VLOOKUP(BC107&amp;"_令和4年度",データシート3!A:AB,MATCH("ea_"&amp;"中小水（農業用水路）"&amp;"_年間発電",データシート3!$A$1:$AB$1,0),0)/10^3</f>
        <v>26151.634999999998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12735.183000000003</v>
      </c>
      <c r="BI107" s="953">
        <f t="shared" si="26"/>
        <v>4295872.9809999997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590844.37099047902</v>
      </c>
      <c r="BK107" s="953">
        <f t="shared" si="27"/>
        <v>3705028.6100095208</v>
      </c>
      <c r="BL107" s="953">
        <f t="shared" si="28"/>
        <v>0</v>
      </c>
      <c r="BM107" s="953">
        <f t="shared" si="29"/>
        <v>3705028.6100095208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20309</v>
      </c>
      <c r="AY108" s="20" t="str">
        <f>IF(IFERROR(比較地域マスタ!$AE43,"")=0,"",IFERROR(比較地域マスタ!$AE43,""))</f>
        <v>佐久穂町</v>
      </c>
      <c r="AZ108" s="18"/>
      <c r="BA108" s="24">
        <v>37</v>
      </c>
      <c r="BB108" s="24">
        <v>1</v>
      </c>
      <c r="BC108" s="20" t="str">
        <f t="shared" si="24"/>
        <v>20309</v>
      </c>
      <c r="BD108" s="20" t="str">
        <f t="shared" si="25"/>
        <v>佐久穂町</v>
      </c>
      <c r="BE108" s="953">
        <f>VLOOKUP(BC108&amp;"_令和4年度",データシート3!A:AB,MATCH("ea_"&amp;"太陽光（建物系）"&amp;"_年間発電",データシート3!$A$1:$AB$1,0),0)/10^3+VLOOKUP(BC108&amp;"_令和4年度",データシート3!A:AB,MATCH("ea_"&amp;"太陽光（土地系）"&amp;"_年間発電",データシート3!$A$1:$AB$1,0),0)/10^3</f>
        <v>573517.375</v>
      </c>
      <c r="BF108" s="953">
        <f>VLOOKUP(BC108&amp;"_令和4年度",データシート3!A:AB,MATCH("ea_"&amp;"風力（陸上）"&amp;"_年間発電",データシート3!$A$1:$AB$1,0),0)/10^3</f>
        <v>38606.230000000003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69957.279999999999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682080.88500000001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40187.963019220515</v>
      </c>
      <c r="BK108" s="953">
        <f t="shared" si="27"/>
        <v>641892.9219807795</v>
      </c>
      <c r="BL108" s="953">
        <f t="shared" si="28"/>
        <v>0</v>
      </c>
      <c r="BM108" s="953">
        <f t="shared" si="29"/>
        <v>641892.9219807795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20215</v>
      </c>
      <c r="AY109" s="20" t="str">
        <f>IF(IFERROR(比較地域マスタ!$AE44,"")=0,"",IFERROR(比較地域マスタ!$AE44,""))</f>
        <v>塩尻市</v>
      </c>
      <c r="AZ109" s="18"/>
      <c r="BA109" s="24">
        <v>38</v>
      </c>
      <c r="BB109" s="24">
        <v>1</v>
      </c>
      <c r="BC109" s="20" t="str">
        <f t="shared" si="24"/>
        <v>20215</v>
      </c>
      <c r="BD109" s="20" t="str">
        <f t="shared" si="25"/>
        <v>塩尻市</v>
      </c>
      <c r="BE109" s="953">
        <f>VLOOKUP(BC109&amp;"_令和4年度",データシート3!A:AB,MATCH("ea_"&amp;"太陽光（建物系）"&amp;"_年間発電",データシート3!$A$1:$AB$1,0),0)/10^3+VLOOKUP(BC109&amp;"_令和4年度",データシート3!A:AB,MATCH("ea_"&amp;"太陽光（土地系）"&amp;"_年間発電",データシート3!$A$1:$AB$1,0),0)/10^3</f>
        <v>1916052.773</v>
      </c>
      <c r="BF109" s="953">
        <f>VLOOKUP(BC109&amp;"_令和4年度",データシート3!A:AB,MATCH("ea_"&amp;"風力（陸上）"&amp;"_年間発電",データシート3!$A$1:$AB$1,0),0)/10^3</f>
        <v>69276.498000000007</v>
      </c>
      <c r="BG109" s="953">
        <f>VLOOKUP(BC109&amp;"_令和4年度",データシート3!A:AB,MATCH("ea_"&amp;"中小水（河川）"&amp;"_年間発電",データシート3!$A$1:$AB$1,0),0)/10^3+VLOOKUP(BC109&amp;"_令和4年度",データシート3!A:AB,MATCH("ea_"&amp;"中小水（農業用水路）"&amp;"_年間発電",データシート3!$A$1:$AB$1,0),0)/10^3</f>
        <v>110659.19899999998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2095988.47</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712738.49157944904</v>
      </c>
      <c r="BK109" s="953">
        <f t="shared" si="27"/>
        <v>1383249.9784205509</v>
      </c>
      <c r="BL109" s="953">
        <f t="shared" si="28"/>
        <v>0</v>
      </c>
      <c r="BM109" s="953">
        <f t="shared" si="29"/>
        <v>1383249.9784205509</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20583</v>
      </c>
      <c r="AY110" s="20" t="str">
        <f>IF(IFERROR(比較地域マスタ!$AE45,"")=0,"",IFERROR(比較地域マスタ!$AE45,""))</f>
        <v>信濃町</v>
      </c>
      <c r="AZ110" s="18"/>
      <c r="BA110" s="24">
        <v>39</v>
      </c>
      <c r="BB110" s="24">
        <v>1</v>
      </c>
      <c r="BC110" s="20" t="str">
        <f t="shared" si="24"/>
        <v>20583</v>
      </c>
      <c r="BD110" s="20" t="str">
        <f t="shared" si="25"/>
        <v>信濃町</v>
      </c>
      <c r="BE110" s="953">
        <f>VLOOKUP(BC110&amp;"_令和4年度",データシート3!A:AB,MATCH("ea_"&amp;"太陽光（建物系）"&amp;"_年間発電",データシート3!$A$1:$AB$1,0),0)/10^3+VLOOKUP(BC110&amp;"_令和4年度",データシート3!A:AB,MATCH("ea_"&amp;"太陽光（土地系）"&amp;"_年間発電",データシート3!$A$1:$AB$1,0),0)/10^3</f>
        <v>698601.87300000002</v>
      </c>
      <c r="BF110" s="953">
        <f>VLOOKUP(BC110&amp;"_令和4年度",データシート3!A:AB,MATCH("ea_"&amp;"風力（陸上）"&amp;"_年間発電",データシート3!$A$1:$AB$1,0),0)/10^3</f>
        <v>63784.15800000001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40359.383999999998</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11384.671</v>
      </c>
      <c r="BI110" s="953">
        <f t="shared" si="26"/>
        <v>814130.08600000001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50824.988510589661</v>
      </c>
      <c r="BK110" s="953">
        <f t="shared" si="27"/>
        <v>763305.09748941031</v>
      </c>
      <c r="BL110" s="953">
        <f t="shared" si="28"/>
        <v>0</v>
      </c>
      <c r="BM110" s="953">
        <f t="shared" si="29"/>
        <v>763305.09748941031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20411</v>
      </c>
      <c r="AY111" s="20" t="str">
        <f>IF(IFERROR(比較地域マスタ!$AE46,"")=0,"",IFERROR(比較地域マスタ!$AE46,""))</f>
        <v>下條村</v>
      </c>
      <c r="AZ111" s="18"/>
      <c r="BA111" s="24">
        <v>40</v>
      </c>
      <c r="BB111" s="24">
        <v>1</v>
      </c>
      <c r="BC111" s="20" t="str">
        <f t="shared" si="24"/>
        <v>20411</v>
      </c>
      <c r="BD111" s="20" t="str">
        <f t="shared" si="25"/>
        <v>下條村</v>
      </c>
      <c r="BE111" s="953">
        <f>VLOOKUP(BC111&amp;"_令和4年度",データシート3!A:AB,MATCH("ea_"&amp;"太陽光（建物系）"&amp;"_年間発電",データシート3!$A$1:$AB$1,0),0)/10^3+VLOOKUP(BC111&amp;"_令和4年度",データシート3!A:AB,MATCH("ea_"&amp;"太陽光（土地系）"&amp;"_年間発電",データシート3!$A$1:$AB$1,0),0)/10^3</f>
        <v>154689.58300000001</v>
      </c>
      <c r="BF111" s="953">
        <f>VLOOKUP(BC111&amp;"_令和4年度",データシート3!A:AB,MATCH("ea_"&amp;"風力（陸上）"&amp;"_年間発電",データシート3!$A$1:$AB$1,0),0)/10^3</f>
        <v>53187.059000000001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253.376</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208130.01800000001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19011.609227424051</v>
      </c>
      <c r="BK111" s="953">
        <f t="shared" si="27"/>
        <v>189118.40877257596</v>
      </c>
      <c r="BL111" s="953">
        <f t="shared" si="28"/>
        <v>0</v>
      </c>
      <c r="BM111" s="953">
        <f t="shared" si="29"/>
        <v>189118.40877257596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20361</v>
      </c>
      <c r="AY112" s="20" t="str">
        <f>IF(IFERROR(比較地域マスタ!$AE47,"")=0,"",IFERROR(比較地域マスタ!$AE47,""))</f>
        <v>下諏訪町</v>
      </c>
      <c r="AZ112" s="18"/>
      <c r="BA112" s="24">
        <v>41</v>
      </c>
      <c r="BB112" s="24">
        <v>1</v>
      </c>
      <c r="BC112" s="20" t="str">
        <f t="shared" si="24"/>
        <v>20361</v>
      </c>
      <c r="BD112" s="20" t="str">
        <f t="shared" si="25"/>
        <v>下諏訪町</v>
      </c>
      <c r="BE112" s="953">
        <f>VLOOKUP(BC112&amp;"_令和4年度",データシート3!A:AB,MATCH("ea_"&amp;"太陽光（建物系）"&amp;"_年間発電",データシート3!$A$1:$AB$1,0),0)/10^3+VLOOKUP(BC112&amp;"_令和4年度",データシート3!A:AB,MATCH("ea_"&amp;"太陽光（土地系）"&amp;"_年間発電",データシート3!$A$1:$AB$1,0),0)/10^3</f>
        <v>141635.51599999997</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9904.5429999999997</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86.093000000000004</v>
      </c>
      <c r="BI112" s="953">
        <f t="shared" si="26"/>
        <v>151626.15199999997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98016.568870370102</v>
      </c>
      <c r="BK112" s="953">
        <f t="shared" si="27"/>
        <v>53609.583129629871</v>
      </c>
      <c r="BL112" s="953">
        <f t="shared" si="28"/>
        <v>0</v>
      </c>
      <c r="BM112" s="953">
        <f t="shared" si="29"/>
        <v>53609.583129629871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20207</v>
      </c>
      <c r="AY113" s="20" t="str">
        <f>IF(IFERROR(比較地域マスタ!$AE48,"")=0,"",IFERROR(比較地域マスタ!$AE48,""))</f>
        <v>須坂市</v>
      </c>
      <c r="AZ113" s="18"/>
      <c r="BA113" s="24">
        <v>42</v>
      </c>
      <c r="BB113" s="24">
        <v>1</v>
      </c>
      <c r="BC113" s="20" t="str">
        <f t="shared" si="24"/>
        <v>20207</v>
      </c>
      <c r="BD113" s="20" t="str">
        <f t="shared" si="25"/>
        <v>須坂市</v>
      </c>
      <c r="BE113" s="953">
        <f>VLOOKUP(BC113&amp;"_令和4年度",データシート3!A:AB,MATCH("ea_"&amp;"太陽光（建物系）"&amp;"_年間発電",データシート3!$A$1:$AB$1,0),0)/10^3+VLOOKUP(BC113&amp;"_令和4年度",データシート3!A:AB,MATCH("ea_"&amp;"太陽光（土地系）"&amp;"_年間発電",データシート3!$A$1:$AB$1,0),0)/10^3</f>
        <v>1045207.277</v>
      </c>
      <c r="BF113" s="953">
        <f>VLOOKUP(BC113&amp;"_令和4年度",データシート3!A:AB,MATCH("ea_"&amp;"風力（陸上）"&amp;"_年間発電",データシート3!$A$1:$AB$1,0),0)/10^3</f>
        <v>21634.652999999998</v>
      </c>
      <c r="BG113" s="953">
        <f>VLOOKUP(BC113&amp;"_令和4年度",データシート3!A:AB,MATCH("ea_"&amp;"中小水（河川）"&amp;"_年間発電",データシート3!$A$1:$AB$1,0),0)/10^3+VLOOKUP(BC113&amp;"_令和4年度",データシート3!A:AB,MATCH("ea_"&amp;"中小水（農業用水路）"&amp;"_年間発電",データシート3!$A$1:$AB$1,0),0)/10^3</f>
        <v>79909.327000000005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428.01400000000001</v>
      </c>
      <c r="BI113" s="953">
        <f t="shared" si="26"/>
        <v>1147179.2709999999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293302.24199309526</v>
      </c>
      <c r="BK113" s="953">
        <f t="shared" si="27"/>
        <v>853877.02900690469</v>
      </c>
      <c r="BL113" s="953">
        <f t="shared" si="28"/>
        <v>0</v>
      </c>
      <c r="BM113" s="953">
        <f t="shared" si="29"/>
        <v>853877.02900690469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20206</v>
      </c>
      <c r="AY114" s="20" t="str">
        <f>IF(IFERROR(比較地域マスタ!$AE49,"")=0,"",IFERROR(比較地域マスタ!$AE49,""))</f>
        <v>諏訪市</v>
      </c>
      <c r="AZ114" s="18"/>
      <c r="BA114" s="24">
        <v>43</v>
      </c>
      <c r="BB114" s="24">
        <v>1</v>
      </c>
      <c r="BC114" s="20" t="str">
        <f t="shared" si="24"/>
        <v>20206</v>
      </c>
      <c r="BD114" s="20" t="str">
        <f t="shared" si="25"/>
        <v>諏訪市</v>
      </c>
      <c r="BE114" s="953">
        <f>VLOOKUP(BC114&amp;"_令和4年度",データシート3!A:AB,MATCH("ea_"&amp;"太陽光（建物系）"&amp;"_年間発電",データシート3!$A$1:$AB$1,0),0)/10^3+VLOOKUP(BC114&amp;"_令和4年度",データシート3!A:AB,MATCH("ea_"&amp;"太陽光（土地系）"&amp;"_年間発電",データシート3!$A$1:$AB$1,0),0)/10^3</f>
        <v>576944.326</v>
      </c>
      <c r="BF114" s="953">
        <f>VLOOKUP(BC114&amp;"_令和4年度",データシート3!A:AB,MATCH("ea_"&amp;"風力（陸上）"&amp;"_年間発電",データシート3!$A$1:$AB$1,0),0)/10^3</f>
        <v>56370.137999999999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2646.308</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17.66</v>
      </c>
      <c r="BI114" s="953">
        <f t="shared" si="26"/>
        <v>635978.43200000003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315912.12609486602</v>
      </c>
      <c r="BK114" s="953">
        <f t="shared" si="27"/>
        <v>320066.30590513401</v>
      </c>
      <c r="BL114" s="953">
        <f t="shared" si="28"/>
        <v>0</v>
      </c>
      <c r="BM114" s="953">
        <f t="shared" si="29"/>
        <v>320066.30590513401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20415</v>
      </c>
      <c r="AY115" s="20" t="str">
        <f>IF(IFERROR(比較地域マスタ!$AE50,"")=0,"",IFERROR(比較地域マスタ!$AE50,""))</f>
        <v>喬木村</v>
      </c>
      <c r="AZ115" s="18"/>
      <c r="BA115" s="24">
        <v>44</v>
      </c>
      <c r="BB115" s="24">
        <v>1</v>
      </c>
      <c r="BC115" s="20" t="str">
        <f t="shared" si="24"/>
        <v>20415</v>
      </c>
      <c r="BD115" s="20" t="str">
        <f t="shared" si="25"/>
        <v>喬木村</v>
      </c>
      <c r="BE115" s="953">
        <f>VLOOKUP(BC115&amp;"_令和4年度",データシート3!A:AB,MATCH("ea_"&amp;"太陽光（建物系）"&amp;"_年間発電",データシート3!$A$1:$AB$1,0),0)/10^3+VLOOKUP(BC115&amp;"_令和4年度",データシート3!A:AB,MATCH("ea_"&amp;"太陽光（土地系）"&amp;"_年間発電",データシート3!$A$1:$AB$1,0),0)/10^3</f>
        <v>201542.83900000001</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3370.2469999999998</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204913.08600000001</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24637.263685986978</v>
      </c>
      <c r="BK115" s="953">
        <f t="shared" si="27"/>
        <v>180275.82231401303</v>
      </c>
      <c r="BL115" s="953">
        <f t="shared" si="28"/>
        <v>0</v>
      </c>
      <c r="BM115" s="953">
        <f t="shared" si="29"/>
        <v>180275.82231401303</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20403</v>
      </c>
      <c r="AY116" s="20" t="str">
        <f>IF(IFERROR(比較地域マスタ!$AE51,"")=0,"",IFERROR(比較地域マスタ!$AE51,""))</f>
        <v>高森町</v>
      </c>
      <c r="AZ116" s="18"/>
      <c r="BA116" s="24">
        <v>45</v>
      </c>
      <c r="BB116" s="24">
        <v>1</v>
      </c>
      <c r="BC116" s="20" t="str">
        <f t="shared" si="24"/>
        <v>20403</v>
      </c>
      <c r="BD116" s="20" t="str">
        <f t="shared" si="25"/>
        <v>高森町</v>
      </c>
      <c r="BE116" s="953">
        <f>VLOOKUP(BC116&amp;"_令和4年度",データシート3!A:AB,MATCH("ea_"&amp;"太陽光（建物系）"&amp;"_年間発電",データシート3!$A$1:$AB$1,0),0)/10^3+VLOOKUP(BC116&amp;"_令和4年度",データシート3!A:AB,MATCH("ea_"&amp;"太陽光（土地系）"&amp;"_年間発電",データシート3!$A$1:$AB$1,0),0)/10^3</f>
        <v>408831.00699999998</v>
      </c>
      <c r="BF116" s="953">
        <f>VLOOKUP(BC116&amp;"_令和4年度",データシート3!A:AB,MATCH("ea_"&amp;"風力（陸上）"&amp;"_年間発電",データシート3!$A$1:$AB$1,0),0)/10^3</f>
        <v>13188.794</v>
      </c>
      <c r="BG116" s="953">
        <f>VLOOKUP(BC116&amp;"_令和4年度",データシート3!A:AB,MATCH("ea_"&amp;"中小水（河川）"&amp;"_年間発電",データシート3!$A$1:$AB$1,0),0)/10^3+VLOOKUP(BC116&amp;"_令和4年度",データシート3!A:AB,MATCH("ea_"&amp;"中小水（農業用水路）"&amp;"_年間発電",データシート3!$A$1:$AB$1,0),0)/10^3</f>
        <v>1838.866</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423858.66699999996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62017.162563960148</v>
      </c>
      <c r="BK116" s="953">
        <f t="shared" si="27"/>
        <v>361841.50443603983</v>
      </c>
      <c r="BL116" s="953">
        <f t="shared" si="28"/>
        <v>0</v>
      </c>
      <c r="BM116" s="953">
        <f t="shared" si="29"/>
        <v>361841.50443603983</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20543</v>
      </c>
      <c r="AY117" s="20" t="str">
        <f>IF(IFERROR(比較地域マスタ!$AE52,"")=0,"",IFERROR(比較地域マスタ!$AE52,""))</f>
        <v>高山村</v>
      </c>
      <c r="AZ117" s="18"/>
      <c r="BA117" s="24">
        <v>46</v>
      </c>
      <c r="BB117" s="24">
        <v>1</v>
      </c>
      <c r="BC117" s="20" t="str">
        <f t="shared" si="24"/>
        <v>20543</v>
      </c>
      <c r="BD117" s="20" t="str">
        <f t="shared" si="25"/>
        <v>高山村</v>
      </c>
      <c r="BE117" s="953">
        <f>VLOOKUP(BC117&amp;"_令和4年度",データシート3!A:AB,MATCH("ea_"&amp;"太陽光（建物系）"&amp;"_年間発電",データシート3!$A$1:$AB$1,0),0)/10^3+VLOOKUP(BC117&amp;"_令和4年度",データシート3!A:AB,MATCH("ea_"&amp;"太陽光（土地系）"&amp;"_年間発電",データシート3!$A$1:$AB$1,0),0)/10^3</f>
        <v>330717.60799999995</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59761.038999999997</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14.717000000000002</v>
      </c>
      <c r="BI117" s="953">
        <f t="shared" si="26"/>
        <v>390493.36399999994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34095.336075085455</v>
      </c>
      <c r="BK117" s="953">
        <f t="shared" si="27"/>
        <v>356398.0279249145</v>
      </c>
      <c r="BL117" s="953">
        <f t="shared" si="28"/>
        <v>0</v>
      </c>
      <c r="BM117" s="953">
        <f t="shared" si="29"/>
        <v>356398.0279249145</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20382</v>
      </c>
      <c r="AY118" s="20" t="str">
        <f>IF(IFERROR(比較地域マスタ!$AE53,"")=0,"",IFERROR(比較地域マスタ!$AE53,""))</f>
        <v>辰野町</v>
      </c>
      <c r="AZ118" s="18"/>
      <c r="BA118" s="24">
        <v>47</v>
      </c>
      <c r="BB118" s="24">
        <v>1</v>
      </c>
      <c r="BC118" s="20" t="str">
        <f t="shared" si="24"/>
        <v>20382</v>
      </c>
      <c r="BD118" s="20" t="str">
        <f t="shared" si="25"/>
        <v>辰野町</v>
      </c>
      <c r="BE118" s="953">
        <f>VLOOKUP(BC118&amp;"_令和4年度",データシート3!A:AB,MATCH("ea_"&amp;"太陽光（建物系）"&amp;"_年間発電",データシート3!$A$1:$AB$1,0),0)/10^3+VLOOKUP(BC118&amp;"_令和4年度",データシート3!A:AB,MATCH("ea_"&amp;"太陽光（土地系）"&amp;"_年間発電",データシート3!$A$1:$AB$1,0),0)/10^3</f>
        <v>474667.99100000004</v>
      </c>
      <c r="BF118" s="953">
        <f>VLOOKUP(BC118&amp;"_令和4年度",データシート3!A:AB,MATCH("ea_"&amp;"風力（陸上）"&amp;"_年間発電",データシート3!$A$1:$AB$1,0),0)/10^3</f>
        <v>44683.936000000002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36981.985000000001</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556333.91200000001</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132838.88194074237</v>
      </c>
      <c r="BK118" s="953">
        <f t="shared" si="27"/>
        <v>423495.03005925764</v>
      </c>
      <c r="BL118" s="953">
        <f t="shared" si="28"/>
        <v>0</v>
      </c>
      <c r="BM118" s="953">
        <f t="shared" si="29"/>
        <v>423495.03005925764</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20324</v>
      </c>
      <c r="AY119" s="20" t="str">
        <f>IF(IFERROR(比較地域マスタ!$AE54,"")=0,"",IFERROR(比較地域マスタ!$AE54,""))</f>
        <v>立科町</v>
      </c>
      <c r="AZ119" s="18"/>
      <c r="BA119" s="24">
        <v>48</v>
      </c>
      <c r="BB119" s="24">
        <v>1</v>
      </c>
      <c r="BC119" s="20" t="str">
        <f>AX119</f>
        <v>20324</v>
      </c>
      <c r="BD119" s="20" t="str">
        <f t="shared" si="25"/>
        <v>立科町</v>
      </c>
      <c r="BE119" s="953">
        <f>VLOOKUP(BC119&amp;"_令和4年度",データシート3!A:AB,MATCH("ea_"&amp;"太陽光（建物系）"&amp;"_年間発電",データシート3!$A$1:$AB$1,0),0)/10^3+VLOOKUP(BC119&amp;"_令和4年度",データシート3!A:AB,MATCH("ea_"&amp;"太陽光（土地系）"&amp;"_年間発電",データシート3!$A$1:$AB$1,0),0)/10^3</f>
        <v>658991.90899999999</v>
      </c>
      <c r="BF119" s="953">
        <f>VLOOKUP(BC119&amp;"_令和4年度",データシート3!A:AB,MATCH("ea_"&amp;"風力（陸上）"&amp;"_年間発電",データシート3!$A$1:$AB$1,0),0)/10^3</f>
        <v>38440.73799999999</v>
      </c>
      <c r="BG119" s="953">
        <f>VLOOKUP(BC119&amp;"_令和4年度",データシート3!A:AB,MATCH("ea_"&amp;"中小水（河川）"&amp;"_年間発電",データシート3!$A$1:$AB$1,0),0)/10^3+VLOOKUP(BC119&amp;"_令和4年度",データシート3!A:AB,MATCH("ea_"&amp;"中小水（農業用水路）"&amp;"_年間発電",データシート3!$A$1:$AB$1,0),0)/10^3</f>
        <v>984.40700000000004</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516.06899999999996</v>
      </c>
      <c r="BI119" s="953">
        <f t="shared" si="26"/>
        <v>698933.12300000002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36372.274749833603</v>
      </c>
      <c r="BK119" s="953">
        <f t="shared" si="27"/>
        <v>662560.8482501664</v>
      </c>
      <c r="BL119" s="953">
        <f t="shared" si="28"/>
        <v>0</v>
      </c>
      <c r="BM119" s="953">
        <f t="shared" si="29"/>
        <v>662560.8482501664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20452</v>
      </c>
      <c r="AY120" s="20" t="str">
        <f>IF(IFERROR(比較地域マスタ!$AE55,"")=0,"",IFERROR(比較地域マスタ!$AE55,""))</f>
        <v>筑北村</v>
      </c>
      <c r="AZ120" s="18"/>
      <c r="BA120" s="24">
        <v>49</v>
      </c>
      <c r="BB120" s="24">
        <v>1</v>
      </c>
      <c r="BC120" s="20" t="str">
        <f t="shared" si="24"/>
        <v>20452</v>
      </c>
      <c r="BD120" s="20" t="str">
        <f t="shared" si="25"/>
        <v>筑北村</v>
      </c>
      <c r="BE120" s="953">
        <f>VLOOKUP(BC120&amp;"_令和4年度",データシート3!A:AB,MATCH("ea_"&amp;"太陽光（建物系）"&amp;"_年間発電",データシート3!$A$1:$AB$1,0),0)/10^3+VLOOKUP(BC120&amp;"_令和4年度",データシート3!A:AB,MATCH("ea_"&amp;"太陽光（土地系）"&amp;"_年間発電",データシート3!$A$1:$AB$1,0),0)/10^3</f>
        <v>247389.05799999999</v>
      </c>
      <c r="BF120" s="953">
        <f>VLOOKUP(BC120&amp;"_令和4年度",データシート3!A:AB,MATCH("ea_"&amp;"風力（陸上）"&amp;"_年間発電",データシート3!$A$1:$AB$1,0),0)/10^3</f>
        <v>133024.82999999999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3158.81</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383572.69799999997</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15460.553837941874</v>
      </c>
      <c r="BK120" s="953">
        <f t="shared" si="27"/>
        <v>368112.14416205807</v>
      </c>
      <c r="BL120" s="953">
        <f t="shared" si="28"/>
        <v>0</v>
      </c>
      <c r="BM120" s="953">
        <f t="shared" si="29"/>
        <v>368112.14416205807</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20218</v>
      </c>
      <c r="AY121" s="20" t="str">
        <f>IF(IFERROR(比較地域マスタ!$AE56,"")=0,"",IFERROR(比較地域マスタ!$AE56,""))</f>
        <v>千曲市</v>
      </c>
      <c r="AZ121" s="18"/>
      <c r="BA121" s="24">
        <v>50</v>
      </c>
      <c r="BB121" s="24">
        <v>1</v>
      </c>
      <c r="BC121" s="20" t="str">
        <f t="shared" si="24"/>
        <v>20218</v>
      </c>
      <c r="BD121" s="20" t="str">
        <f t="shared" si="25"/>
        <v>千曲市</v>
      </c>
      <c r="BE121" s="953">
        <f>VLOOKUP(BC121&amp;"_令和4年度",データシート3!A:AB,MATCH("ea_"&amp;"太陽光（建物系）"&amp;"_年間発電",データシート3!$A$1:$AB$1,0),0)/10^3+VLOOKUP(BC121&amp;"_令和4年度",データシート3!A:AB,MATCH("ea_"&amp;"太陽光（土地系）"&amp;"_年間発電",データシート3!$A$1:$AB$1,0),0)/10^3</f>
        <v>869533.34700000007</v>
      </c>
      <c r="BF121" s="953">
        <f>VLOOKUP(BC121&amp;"_令和4年度",データシート3!A:AB,MATCH("ea_"&amp;"風力（陸上）"&amp;"_年間発電",データシート3!$A$1:$AB$1,0),0)/10^3</f>
        <v>152517.80100000004</v>
      </c>
      <c r="BG121" s="953">
        <f>VLOOKUP(BC121&amp;"_令和4年度",データシート3!A:AB,MATCH("ea_"&amp;"中小水（河川）"&amp;"_年間発電",データシート3!$A$1:$AB$1,0),0)/10^3+VLOOKUP(BC121&amp;"_令和4年度",データシート3!A:AB,MATCH("ea_"&amp;"中小水（農業用水路）"&amp;"_年間発電",データシート3!$A$1:$AB$1,0),0)/10^3</f>
        <v>7321.527</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2.2080000000000006</v>
      </c>
      <c r="BI121" s="953">
        <f t="shared" si="26"/>
        <v>1029374.883</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355520.04294465017</v>
      </c>
      <c r="BK121" s="953">
        <f t="shared" si="27"/>
        <v>673854.84005534986</v>
      </c>
      <c r="BL121" s="953">
        <f t="shared" si="28"/>
        <v>0</v>
      </c>
      <c r="BM121" s="953">
        <f t="shared" si="29"/>
        <v>673854.84005534986</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20214</v>
      </c>
      <c r="AY122" s="20" t="str">
        <f>IF(IFERROR(比較地域マスタ!$AE57,"")=0,"",IFERROR(比較地域マスタ!$AE57,""))</f>
        <v>茅野市</v>
      </c>
      <c r="AZ122" s="18"/>
      <c r="BA122" s="24">
        <v>51</v>
      </c>
      <c r="BB122" s="24">
        <v>1</v>
      </c>
      <c r="BC122" s="20" t="str">
        <f t="shared" si="24"/>
        <v>20214</v>
      </c>
      <c r="BD122" s="20" t="str">
        <f t="shared" si="25"/>
        <v>茅野市</v>
      </c>
      <c r="BE122" s="953">
        <f>VLOOKUP(BC122&amp;"_令和4年度",データシート3!A:AB,MATCH("ea_"&amp;"太陽光（建物系）"&amp;"_年間発電",データシート3!$A$1:$AB$1,0),0)/10^3+VLOOKUP(BC122&amp;"_令和4年度",データシート3!A:AB,MATCH("ea_"&amp;"太陽光（土地系）"&amp;"_年間発電",データシート3!$A$1:$AB$1,0),0)/10^3</f>
        <v>1814282.5169999998</v>
      </c>
      <c r="BF122" s="953">
        <f>VLOOKUP(BC122&amp;"_令和4年度",データシート3!A:AB,MATCH("ea_"&amp;"風力（陸上）"&amp;"_年間発電",データシート3!$A$1:$AB$1,0),0)/10^3</f>
        <v>10817.993</v>
      </c>
      <c r="BG122" s="953">
        <f>VLOOKUP(BC122&amp;"_令和4年度",データシート3!A:AB,MATCH("ea_"&amp;"中小水（河川）"&amp;"_年間発電",データシート3!$A$1:$AB$1,0),0)/10^3+VLOOKUP(BC122&amp;"_令和4年度",データシート3!A:AB,MATCH("ea_"&amp;"中小水（農業用水路）"&amp;"_年間発電",データシート3!$A$1:$AB$1,0),0)/10^3</f>
        <v>80238.38</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60293.866999999998</v>
      </c>
      <c r="BI122" s="953">
        <f t="shared" si="26"/>
        <v>1965632.7569999998</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378821.58439182671</v>
      </c>
      <c r="BK122" s="953">
        <f t="shared" si="27"/>
        <v>1586811.172608173</v>
      </c>
      <c r="BL122" s="953">
        <f t="shared" si="28"/>
        <v>0</v>
      </c>
      <c r="BM122" s="953">
        <f t="shared" si="29"/>
        <v>1586811.172608173</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20413</v>
      </c>
      <c r="AY123" s="20" t="str">
        <f>IF(IFERROR(比較地域マスタ!$AE58,"")=0,"",IFERROR(比較地域マスタ!$AE58,""))</f>
        <v>天龍村</v>
      </c>
      <c r="AZ123" s="18"/>
      <c r="BA123" s="24">
        <v>52</v>
      </c>
      <c r="BB123" s="24">
        <v>1</v>
      </c>
      <c r="BC123" s="20" t="str">
        <f t="shared" si="24"/>
        <v>20413</v>
      </c>
      <c r="BD123" s="20" t="str">
        <f t="shared" si="25"/>
        <v>天龍村</v>
      </c>
      <c r="BE123" s="953">
        <f>VLOOKUP(BC123&amp;"_令和4年度",データシート3!A:AB,MATCH("ea_"&amp;"太陽光（建物系）"&amp;"_年間発電",データシート3!$A$1:$AB$1,0),0)/10^3+VLOOKUP(BC123&amp;"_令和4年度",データシート3!A:AB,MATCH("ea_"&amp;"太陽光（土地系）"&amp;"_年間発電",データシート3!$A$1:$AB$1,0),0)/10^3</f>
        <v>45080.267</v>
      </c>
      <c r="BF123" s="953">
        <f>VLOOKUP(BC123&amp;"_令和4年度",データシート3!A:AB,MATCH("ea_"&amp;"風力（陸上）"&amp;"_年間発電",データシート3!$A$1:$AB$1,0),0)/10^3</f>
        <v>279968.47399999999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5121.2809999999999</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330170.022</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6203.7955894119441</v>
      </c>
      <c r="BK123" s="953">
        <f t="shared" si="27"/>
        <v>323966.22641058807</v>
      </c>
      <c r="BL123" s="953">
        <f t="shared" si="28"/>
        <v>0</v>
      </c>
      <c r="BM123" s="953">
        <f t="shared" si="29"/>
        <v>323966.22641058807</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20219</v>
      </c>
      <c r="AY124" s="20" t="str">
        <f>IF(IFERROR(比較地域マスタ!$AE59,"")=0,"",IFERROR(比較地域マスタ!$AE59,""))</f>
        <v>東御市</v>
      </c>
      <c r="AZ124" s="18"/>
      <c r="BA124" s="24">
        <v>53</v>
      </c>
      <c r="BB124" s="24">
        <v>1</v>
      </c>
      <c r="BC124" s="20" t="str">
        <f t="shared" si="24"/>
        <v>20219</v>
      </c>
      <c r="BD124" s="20" t="str">
        <f t="shared" si="25"/>
        <v>東御市</v>
      </c>
      <c r="BE124" s="953">
        <f>VLOOKUP(BC124&amp;"_令和4年度",データシート3!A:AB,MATCH("ea_"&amp;"太陽光（建物系）"&amp;"_年間発電",データシート3!$A$1:$AB$1,0),0)/10^3+VLOOKUP(BC124&amp;"_令和4年度",データシート3!A:AB,MATCH("ea_"&amp;"太陽光（土地系）"&amp;"_年間発電",データシート3!$A$1:$AB$1,0),0)/10^3</f>
        <v>984480.58199999994</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43920.538</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4345.8710000000001</v>
      </c>
      <c r="BI124" s="953">
        <f t="shared" si="26"/>
        <v>1032746.9909999999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186305.874865266</v>
      </c>
      <c r="BK124" s="953">
        <f t="shared" si="27"/>
        <v>846441.11613473389</v>
      </c>
      <c r="BL124" s="953">
        <f t="shared" si="28"/>
        <v>0</v>
      </c>
      <c r="BM124" s="953">
        <f t="shared" si="29"/>
        <v>846441.11613473389</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20416</v>
      </c>
      <c r="AY125" s="20" t="str">
        <f>IF(IFERROR(比較地域マスタ!$AE60,"")=0,"",IFERROR(比較地域マスタ!$AE60,""))</f>
        <v>豊丘村</v>
      </c>
      <c r="AZ125" s="18"/>
      <c r="BA125" s="24">
        <v>54</v>
      </c>
      <c r="BB125" s="24">
        <v>1</v>
      </c>
      <c r="BC125" s="20" t="str">
        <f t="shared" si="24"/>
        <v>20416</v>
      </c>
      <c r="BD125" s="20" t="str">
        <f t="shared" si="25"/>
        <v>豊丘村</v>
      </c>
      <c r="BE125" s="953">
        <f>VLOOKUP(BC125&amp;"_令和4年度",データシート3!A:AB,MATCH("ea_"&amp;"太陽光（建物系）"&amp;"_年間発電",データシート3!$A$1:$AB$1,0),0)/10^3+VLOOKUP(BC125&amp;"_令和4年度",データシート3!A:AB,MATCH("ea_"&amp;"太陽光（土地系）"&amp;"_年間発電",データシート3!$A$1:$AB$1,0),0)/10^3</f>
        <v>247200.76200000005</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2581.1469999999999</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249781.90900000004</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34078.788004843213</v>
      </c>
      <c r="BK125" s="953">
        <f t="shared" si="27"/>
        <v>215703.12099515682</v>
      </c>
      <c r="BL125" s="953">
        <f t="shared" si="28"/>
        <v>0</v>
      </c>
      <c r="BM125" s="953">
        <f t="shared" si="29"/>
        <v>215703.12099515682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20386</v>
      </c>
      <c r="AY126" s="20" t="str">
        <f>IF(IFERROR(比較地域マスタ!$AE61,"")=0,"",IFERROR(比較地域マスタ!$AE61,""))</f>
        <v>中川村</v>
      </c>
      <c r="AZ126" s="18"/>
      <c r="BA126" s="24">
        <v>55</v>
      </c>
      <c r="BB126" s="24">
        <v>1</v>
      </c>
      <c r="BC126" s="20" t="str">
        <f t="shared" si="24"/>
        <v>20386</v>
      </c>
      <c r="BD126" s="20" t="str">
        <f t="shared" si="25"/>
        <v>中川村</v>
      </c>
      <c r="BE126" s="953">
        <f>VLOOKUP(BC126&amp;"_令和4年度",データシート3!A:AB,MATCH("ea_"&amp;"太陽光（建物系）"&amp;"_年間発電",データシート3!$A$1:$AB$1,0),0)/10^3+VLOOKUP(BC126&amp;"_令和4年度",データシート3!A:AB,MATCH("ea_"&amp;"太陽光（土地系）"&amp;"_年間発電",データシート3!$A$1:$AB$1,0),0)/10^3</f>
        <v>298654.54000000004</v>
      </c>
      <c r="BF126" s="953">
        <f>VLOOKUP(BC126&amp;"_令和4年度",データシート3!A:AB,MATCH("ea_"&amp;"風力（陸上）"&amp;"_年間発電",データシート3!$A$1:$AB$1,0),0)/10^3</f>
        <v>9953.2129999999997</v>
      </c>
      <c r="BG126" s="953">
        <f>VLOOKUP(BC126&amp;"_令和4年度",データシート3!A:AB,MATCH("ea_"&amp;"中小水（河川）"&amp;"_年間発電",データシート3!$A$1:$AB$1,0),0)/10^3+VLOOKUP(BC126&amp;"_令和4年度",データシート3!A:AB,MATCH("ea_"&amp;"中小水（農業用水路）"&amp;"_年間発電",データシート3!$A$1:$AB$1,0),0)/10^3</f>
        <v>701.01300000000003</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309308.766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17432.050235756094</v>
      </c>
      <c r="BK126" s="953">
        <f t="shared" si="27"/>
        <v>291876.71576424391</v>
      </c>
      <c r="BL126" s="953">
        <f t="shared" si="28"/>
        <v>0</v>
      </c>
      <c r="BM126" s="953">
        <f t="shared" si="29"/>
        <v>291876.71576424391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20211</v>
      </c>
      <c r="AY127" s="20" t="str">
        <f>IF(IFERROR(比較地域マスタ!$AE62,"")=0,"",IFERROR(比較地域マスタ!$AE62,""))</f>
        <v>中野市</v>
      </c>
      <c r="AZ127" s="18"/>
      <c r="BA127" s="24">
        <v>56</v>
      </c>
      <c r="BB127" s="24">
        <v>1</v>
      </c>
      <c r="BC127" s="20" t="str">
        <f t="shared" si="24"/>
        <v>20211</v>
      </c>
      <c r="BD127" s="20" t="str">
        <f t="shared" si="25"/>
        <v>中野市</v>
      </c>
      <c r="BE127" s="953">
        <f>VLOOKUP(BC127&amp;"_令和4年度",データシート3!A:AB,MATCH("ea_"&amp;"太陽光（建物系）"&amp;"_年間発電",データシート3!$A$1:$AB$1,0),0)/10^3+VLOOKUP(BC127&amp;"_令和4年度",データシート3!A:AB,MATCH("ea_"&amp;"太陽光（土地系）"&amp;"_年間発電",データシート3!$A$1:$AB$1,0),0)/10^3</f>
        <v>1313644.1939999999</v>
      </c>
      <c r="BF127" s="953">
        <f>VLOOKUP(BC127&amp;"_令和4年度",データシート3!A:AB,MATCH("ea_"&amp;"風力（陸上）"&amp;"_年間発電",データシート3!$A$1:$AB$1,0),0)/10^3</f>
        <v>76870.054999999993</v>
      </c>
      <c r="BG127" s="953">
        <f>VLOOKUP(BC127&amp;"_令和4年度",データシート3!A:AB,MATCH("ea_"&amp;"中小水（河川）"&amp;"_年間発電",データシート3!$A$1:$AB$1,0),0)/10^3+VLOOKUP(BC127&amp;"_令和4年度",データシート3!A:AB,MATCH("ea_"&amp;"中小水（農業用水路）"&amp;"_年間発電",データシート3!$A$1:$AB$1,0),0)/10^3</f>
        <v>41849.467149580007</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651.21799999999996</v>
      </c>
      <c r="BI127" s="953">
        <f t="shared" si="26"/>
        <v>1433014.9341495798</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268537.48330786475</v>
      </c>
      <c r="BK127" s="953">
        <f t="shared" si="27"/>
        <v>1164477.4508417151</v>
      </c>
      <c r="BL127" s="953">
        <f t="shared" si="28"/>
        <v>0</v>
      </c>
      <c r="BM127" s="953">
        <f t="shared" si="29"/>
        <v>1164477.4508417151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20201</v>
      </c>
      <c r="AY128" s="20" t="str">
        <f>IF(IFERROR(比較地域マスタ!$AE63,"")=0,"",IFERROR(比較地域マスタ!$AE63,""))</f>
        <v>長野市</v>
      </c>
      <c r="AZ128" s="18"/>
      <c r="BA128" s="24">
        <v>57</v>
      </c>
      <c r="BB128" s="24">
        <v>1</v>
      </c>
      <c r="BC128" s="20" t="str">
        <f t="shared" si="24"/>
        <v>20201</v>
      </c>
      <c r="BD128" s="20" t="str">
        <f t="shared" si="25"/>
        <v>長野市</v>
      </c>
      <c r="BE128" s="953">
        <f>VLOOKUP(BC128&amp;"_令和4年度",データシート3!A:AB,MATCH("ea_"&amp;"太陽光（建物系）"&amp;"_年間発電",データシート3!$A$1:$AB$1,0),0)/10^3+VLOOKUP(BC128&amp;"_令和4年度",データシート3!A:AB,MATCH("ea_"&amp;"太陽光（土地系）"&amp;"_年間発電",データシート3!$A$1:$AB$1,0),0)/10^3</f>
        <v>4394724.983</v>
      </c>
      <c r="BF128" s="953">
        <f>VLOOKUP(BC128&amp;"_令和4年度",データシート3!A:AB,MATCH("ea_"&amp;"風力（陸上）"&amp;"_年間発電",データシート3!$A$1:$AB$1,0),0)/10^3</f>
        <v>188102.25899999999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178369.08</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13259.592000000002</v>
      </c>
      <c r="BI128" s="953">
        <f t="shared" si="26"/>
        <v>4774455.9139999999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2295930.215840545</v>
      </c>
      <c r="BK128" s="953">
        <f t="shared" si="27"/>
        <v>2478525.6981594549</v>
      </c>
      <c r="BL128" s="953">
        <f t="shared" si="28"/>
        <v>0</v>
      </c>
      <c r="BM128" s="953">
        <f t="shared" si="29"/>
        <v>2478525.6981594549</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20350</v>
      </c>
      <c r="AY129" s="20" t="str">
        <f>IF(IFERROR(比較地域マスタ!$AE64,"")=0,"",IFERROR(比較地域マスタ!$AE64,""))</f>
        <v>長和町</v>
      </c>
      <c r="AZ129" s="18"/>
      <c r="BA129" s="24">
        <v>58</v>
      </c>
      <c r="BB129" s="24">
        <v>1</v>
      </c>
      <c r="BC129" s="20" t="str">
        <f t="shared" si="24"/>
        <v>20350</v>
      </c>
      <c r="BD129" s="20" t="str">
        <f t="shared" si="25"/>
        <v>長和町</v>
      </c>
      <c r="BE129" s="953">
        <f>VLOOKUP(BC129&amp;"_令和4年度",データシート3!A:AB,MATCH("ea_"&amp;"太陽光（建物系）"&amp;"_年間発電",データシート3!$A$1:$AB$1,0),0)/10^3+VLOOKUP(BC129&amp;"_令和4年度",データシート3!A:AB,MATCH("ea_"&amp;"太陽光（土地系）"&amp;"_年間発電",データシート3!$A$1:$AB$1,0),0)/10^3</f>
        <v>392990.69900000002</v>
      </c>
      <c r="BF129" s="953">
        <f>VLOOKUP(BC129&amp;"_令和4年度",データシート3!A:AB,MATCH("ea_"&amp;"風力（陸上）"&amp;"_年間発電",データシート3!$A$1:$AB$1,0),0)/10^3</f>
        <v>237825.43700000001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51751.029000000002</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393.42899999999997</v>
      </c>
      <c r="BI129" s="953">
        <f t="shared" si="26"/>
        <v>682960.59400000004</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27506.164636983114</v>
      </c>
      <c r="BK129" s="953">
        <f t="shared" si="27"/>
        <v>655454.42936301697</v>
      </c>
      <c r="BL129" s="953">
        <f t="shared" si="28"/>
        <v>0</v>
      </c>
      <c r="BM129" s="953">
        <f t="shared" si="29"/>
        <v>655454.42936301697</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20423</v>
      </c>
      <c r="AY130" s="20" t="str">
        <f>IF(IFERROR(比較地域マスタ!$AE65,"")=0,"",IFERROR(比較地域マスタ!$AE65,""))</f>
        <v>南木曽町</v>
      </c>
      <c r="AZ130" s="18"/>
      <c r="BA130" s="24">
        <v>59</v>
      </c>
      <c r="BB130" s="24">
        <v>1</v>
      </c>
      <c r="BC130" s="20" t="str">
        <f t="shared" si="24"/>
        <v>20423</v>
      </c>
      <c r="BD130" s="20" t="str">
        <f t="shared" si="25"/>
        <v>南木曽町</v>
      </c>
      <c r="BE130" s="953">
        <f>VLOOKUP(BC130&amp;"_令和4年度",データシート3!A:AB,MATCH("ea_"&amp;"太陽光（建物系）"&amp;"_年間発電",データシート3!$A$1:$AB$1,0),0)/10^3+VLOOKUP(BC130&amp;"_令和4年度",データシート3!A:AB,MATCH("ea_"&amp;"太陽光（土地系）"&amp;"_年間発電",データシート3!$A$1:$AB$1,0),0)/10^3</f>
        <v>124413.981</v>
      </c>
      <c r="BF130" s="953">
        <f>VLOOKUP(BC130&amp;"_令和4年度",データシート3!A:AB,MATCH("ea_"&amp;"風力（陸上）"&amp;"_年間発電",データシート3!$A$1:$AB$1,0),0)/10^3</f>
        <v>53728.029000000002</v>
      </c>
      <c r="BG130" s="953">
        <f>VLOOKUP(BC130&amp;"_令和4年度",データシート3!A:AB,MATCH("ea_"&amp;"中小水（河川）"&amp;"_年間発電",データシート3!$A$1:$AB$1,0),0)/10^3+VLOOKUP(BC130&amp;"_令和4年度",データシート3!A:AB,MATCH("ea_"&amp;"中小水（農業用水路）"&amp;"_年間発電",データシート3!$A$1:$AB$1,0),0)/10^3</f>
        <v>81400.710000000006</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259542.72000000003</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21861.712095052997</v>
      </c>
      <c r="BK130" s="953">
        <f t="shared" si="27"/>
        <v>237681.00790494704</v>
      </c>
      <c r="BL130" s="953">
        <f t="shared" si="28"/>
        <v>0</v>
      </c>
      <c r="BM130" s="953">
        <f t="shared" si="29"/>
        <v>237681.00790494704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20410</v>
      </c>
      <c r="AY131" s="20" t="str">
        <f>IF(IFERROR(比較地域マスタ!$AE66,"")=0,"",IFERROR(比較地域マスタ!$AE66,""))</f>
        <v>根羽村</v>
      </c>
      <c r="AZ131" s="18"/>
      <c r="BA131" s="24">
        <v>60</v>
      </c>
      <c r="BB131" s="24">
        <v>1</v>
      </c>
      <c r="BC131" s="20" t="str">
        <f t="shared" si="24"/>
        <v>20410</v>
      </c>
      <c r="BD131" s="20" t="str">
        <f t="shared" si="25"/>
        <v>根羽村</v>
      </c>
      <c r="BE131" s="953">
        <f>VLOOKUP(BC131&amp;"_令和4年度",データシート3!A:AB,MATCH("ea_"&amp;"太陽光（建物系）"&amp;"_年間発電",データシート3!$A$1:$AB$1,0),0)/10^3+VLOOKUP(BC131&amp;"_令和4年度",データシート3!A:AB,MATCH("ea_"&amp;"太陽光（土地系）"&amp;"_年間発電",データシート3!$A$1:$AB$1,0),0)/10^3</f>
        <v>44387.286999999997</v>
      </c>
      <c r="BF131" s="953">
        <f>VLOOKUP(BC131&amp;"_令和4年度",データシート3!A:AB,MATCH("ea_"&amp;"風力（陸上）"&amp;"_年間発電",データシート3!$A$1:$AB$1,0),0)/10^3</f>
        <v>301162.86200000002</v>
      </c>
      <c r="BG131" s="953">
        <f>VLOOKUP(BC131&amp;"_令和4年度",データシート3!A:AB,MATCH("ea_"&amp;"中小水（河川）"&amp;"_年間発電",データシート3!$A$1:$AB$1,0),0)/10^3+VLOOKUP(BC131&amp;"_令和4年度",データシート3!A:AB,MATCH("ea_"&amp;"中小水（農業用水路）"&amp;"_年間発電",データシート3!$A$1:$AB$1,0),0)/10^3</f>
        <v>43359.898000000001</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388910.04700000002</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4559.4716729914026</v>
      </c>
      <c r="BK131" s="953">
        <f t="shared" si="27"/>
        <v>384350.57532700861</v>
      </c>
      <c r="BL131" s="953">
        <f t="shared" si="28"/>
        <v>0</v>
      </c>
      <c r="BM131" s="953">
        <f t="shared" si="29"/>
        <v>384350.57532700861</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20563</v>
      </c>
      <c r="AY132" s="20" t="str">
        <f>IF(IFERROR(比較地域マスタ!$AE67,"")=0,"",IFERROR(比較地域マスタ!$AE67,""))</f>
        <v>野沢温泉村</v>
      </c>
      <c r="AZ132" s="18"/>
      <c r="BA132" s="24">
        <v>61</v>
      </c>
      <c r="BB132" s="24">
        <v>1</v>
      </c>
      <c r="BC132" s="20" t="str">
        <f t="shared" si="24"/>
        <v>20563</v>
      </c>
      <c r="BD132" s="20" t="str">
        <f t="shared" si="25"/>
        <v>野沢温泉村</v>
      </c>
      <c r="BE132" s="953">
        <f>VLOOKUP(BC132&amp;"_令和4年度",データシート3!A:AB,MATCH("ea_"&amp;"太陽光（建物系）"&amp;"_年間発電",データシート3!$A$1:$AB$1,0),0)/10^3+VLOOKUP(BC132&amp;"_令和4年度",データシート3!A:AB,MATCH("ea_"&amp;"太陽光（土地系）"&amp;"_年間発電",データシート3!$A$1:$AB$1,0),0)/10^3</f>
        <v>95364.312000000005</v>
      </c>
      <c r="BF132" s="953">
        <f>VLOOKUP(BC132&amp;"_令和4年度",データシート3!A:AB,MATCH("ea_"&amp;"風力（陸上）"&amp;"_年間発電",データシート3!$A$1:$AB$1,0),0)/10^3</f>
        <v>3544.6669999999999</v>
      </c>
      <c r="BG132" s="953">
        <f>VLOOKUP(BC132&amp;"_令和4年度",データシート3!A:AB,MATCH("ea_"&amp;"中小水（河川）"&amp;"_年間発電",データシート3!$A$1:$AB$1,0),0)/10^3+VLOOKUP(BC132&amp;"_令和4年度",データシート3!A:AB,MATCH("ea_"&amp;"中小水（農業用水路）"&amp;"_年間発電",データシート3!$A$1:$AB$1,0),0)/10^3</f>
        <v>12303.364</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981492.51100000006</v>
      </c>
      <c r="BI132" s="953">
        <f t="shared" si="26"/>
        <v>1092704.8540000001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18580.575385272659</v>
      </c>
      <c r="BK132" s="953">
        <f t="shared" si="27"/>
        <v>1074124.2786147273</v>
      </c>
      <c r="BL132" s="953">
        <f t="shared" si="28"/>
        <v>0</v>
      </c>
      <c r="BM132" s="953">
        <f t="shared" si="29"/>
        <v>1074124.2786147273</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20485</v>
      </c>
      <c r="AY133" s="20" t="str">
        <f>IF(IFERROR(比較地域マスタ!$AE68,"")=0,"",IFERROR(比較地域マスタ!$AE68,""))</f>
        <v>白馬村</v>
      </c>
      <c r="AZ133" s="18"/>
      <c r="BA133" s="24">
        <v>62</v>
      </c>
      <c r="BB133" s="24">
        <v>1</v>
      </c>
      <c r="BC133" s="20" t="str">
        <f t="shared" si="24"/>
        <v>20485</v>
      </c>
      <c r="BD133" s="20" t="str">
        <f t="shared" si="25"/>
        <v>白馬村</v>
      </c>
      <c r="BE133" s="953">
        <f>VLOOKUP(BC133&amp;"_令和4年度",データシート3!A:AB,MATCH("ea_"&amp;"太陽光（建物系）"&amp;"_年間発電",データシート3!$A$1:$AB$1,0),0)/10^3+VLOOKUP(BC133&amp;"_令和4年度",データシート3!A:AB,MATCH("ea_"&amp;"太陽光（土地系）"&amp;"_年間発電",データシート3!$A$1:$AB$1,0),0)/10^3</f>
        <v>382730.50400000002</v>
      </c>
      <c r="BF133" s="953">
        <f>VLOOKUP(BC133&amp;"_令和4年度",データシート3!A:AB,MATCH("ea_"&amp;"風力（陸上）"&amp;"_年間発電",データシート3!$A$1:$AB$1,0),0)/10^3</f>
        <v>91049.876000000004</v>
      </c>
      <c r="BG133" s="953">
        <f>VLOOKUP(BC133&amp;"_令和4年度",データシート3!A:AB,MATCH("ea_"&amp;"中小水（河川）"&amp;"_年間発電",データシート3!$A$1:$AB$1,0),0)/10^3+VLOOKUP(BC133&amp;"_令和4年度",データシート3!A:AB,MATCH("ea_"&amp;"中小水（農業用水路）"&amp;"_年間発電",データシート3!$A$1:$AB$1,0),0)/10^3</f>
        <v>24982.098999999995</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360.07100000000008</v>
      </c>
      <c r="BI133" s="953">
        <f t="shared" si="26"/>
        <v>499122.55</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54648.462202137736</v>
      </c>
      <c r="BK133" s="953">
        <f t="shared" si="27"/>
        <v>444474.08779786224</v>
      </c>
      <c r="BL133" s="953">
        <f t="shared" si="28"/>
        <v>0</v>
      </c>
      <c r="BM133" s="953">
        <f t="shared" si="29"/>
        <v>444474.08779786224</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20363</v>
      </c>
      <c r="AY134" s="20" t="str">
        <f>IF(IFERROR(比較地域マスタ!$AE69,"")=0,"",IFERROR(比較地域マスタ!$AE69,""))</f>
        <v>原村</v>
      </c>
      <c r="AZ134" s="18"/>
      <c r="BA134" s="24">
        <v>63</v>
      </c>
      <c r="BB134" s="24">
        <v>1</v>
      </c>
      <c r="BC134" s="20" t="str">
        <f t="shared" si="24"/>
        <v>20363</v>
      </c>
      <c r="BD134" s="20" t="str">
        <f t="shared" si="25"/>
        <v>原村</v>
      </c>
      <c r="BE134" s="953">
        <f>VLOOKUP(BC134&amp;"_令和4年度",データシート3!A:AB,MATCH("ea_"&amp;"太陽光（建物系）"&amp;"_年間発電",データシート3!$A$1:$AB$1,0),0)/10^3+VLOOKUP(BC134&amp;"_令和4年度",データシート3!A:AB,MATCH("ea_"&amp;"太陽光（土地系）"&amp;"_年間発電",データシート3!$A$1:$AB$1,0),0)/10^3</f>
        <v>674954.28299999982</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4787.9459999999999</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404.221</v>
      </c>
      <c r="BI134" s="953">
        <f t="shared" si="26"/>
        <v>680146.44999999984</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31768.713347450896</v>
      </c>
      <c r="BK134" s="953">
        <f t="shared" si="27"/>
        <v>648377.73665254889</v>
      </c>
      <c r="BL134" s="953">
        <f t="shared" si="28"/>
        <v>0</v>
      </c>
      <c r="BM134" s="953">
        <f t="shared" si="29"/>
        <v>648377.73665254889</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t="str">
        <f>比較地域マスタ!AD70</f>
        <v>20409</v>
      </c>
      <c r="AY135" s="20" t="str">
        <f>IF(IFERROR(比較地域マスタ!$AE70,"")=0,"",IFERROR(比較地域マスタ!$AE70,""))</f>
        <v>平谷村</v>
      </c>
      <c r="AZ135" s="18"/>
      <c r="BA135" s="24">
        <v>64</v>
      </c>
      <c r="BB135" s="24">
        <v>1</v>
      </c>
      <c r="BC135" s="20" t="str">
        <f t="shared" si="24"/>
        <v>20409</v>
      </c>
      <c r="BD135" s="20" t="str">
        <f t="shared" si="25"/>
        <v>平谷村</v>
      </c>
      <c r="BE135" s="953">
        <f>VLOOKUP(BC135&amp;"_令和4年度",データシート3!A:AB,MATCH("ea_"&amp;"太陽光（建物系）"&amp;"_年間発電",データシート3!$A$1:$AB$1,0),0)/10^3+VLOOKUP(BC135&amp;"_令和4年度",データシート3!A:AB,MATCH("ea_"&amp;"太陽光（土地系）"&amp;"_年間発電",データシート3!$A$1:$AB$1,0),0)/10^3</f>
        <v>17131.398999999998</v>
      </c>
      <c r="BF135" s="953">
        <f>VLOOKUP(BC135&amp;"_令和4年度",データシート3!A:AB,MATCH("ea_"&amp;"風力（陸上）"&amp;"_年間発電",データシート3!$A$1:$AB$1,0),0)/10^3</f>
        <v>156842.81200000001</v>
      </c>
      <c r="BG135" s="953">
        <f>VLOOKUP(BC135&amp;"_令和4年度",データシート3!A:AB,MATCH("ea_"&amp;"中小水（河川）"&amp;"_年間発電",データシート3!$A$1:$AB$1,0),0)/10^3+VLOOKUP(BC135&amp;"_令和4年度",データシート3!A:AB,MATCH("ea_"&amp;"中小水（農業用水路）"&amp;"_年間発電",データシート3!$A$1:$AB$1,0),0)/10^3</f>
        <v>9952.6869999999999</v>
      </c>
      <c r="BH135" s="953">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0</v>
      </c>
      <c r="BI135" s="953">
        <f t="shared" si="26"/>
        <v>183926.89800000002</v>
      </c>
      <c r="BJ135" s="953">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2387.8516943102786</v>
      </c>
      <c r="BK135" s="953">
        <f t="shared" si="27"/>
        <v>181539.04630568973</v>
      </c>
      <c r="BL135" s="953">
        <f t="shared" si="28"/>
        <v>0</v>
      </c>
      <c r="BM135" s="953">
        <f t="shared" si="29"/>
        <v>181539.04630568973</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t="str">
        <f>比較地域マスタ!AD71</f>
        <v>20362</v>
      </c>
      <c r="AY136" s="20" t="str">
        <f>IF(IFERROR(比較地域マスタ!$AE71,"")=0,"",IFERROR(比較地域マスタ!$AE71,""))</f>
        <v>富士見町</v>
      </c>
      <c r="AZ136" s="18"/>
      <c r="BA136" s="24">
        <v>65</v>
      </c>
      <c r="BB136" s="24">
        <v>1</v>
      </c>
      <c r="BC136" s="20" t="str">
        <f t="shared" si="24"/>
        <v>20362</v>
      </c>
      <c r="BD136" s="20" t="str">
        <f t="shared" si="25"/>
        <v>富士見町</v>
      </c>
      <c r="BE136" s="953">
        <f>VLOOKUP(BC136&amp;"_令和4年度",データシート3!A:AB,MATCH("ea_"&amp;"太陽光（建物系）"&amp;"_年間発電",データシート3!$A$1:$AB$1,0),0)/10^3+VLOOKUP(BC136&amp;"_令和4年度",データシート3!A:AB,MATCH("ea_"&amp;"太陽光（土地系）"&amp;"_年間発電",データシート3!$A$1:$AB$1,0),0)/10^3</f>
        <v>889644.65099999995</v>
      </c>
      <c r="BF136" s="953">
        <f>VLOOKUP(BC136&amp;"_令和4年度",データシート3!A:AB,MATCH("ea_"&amp;"風力（陸上）"&amp;"_年間発電",データシート3!$A$1:$AB$1,0),0)/10^3</f>
        <v>819.01099999999985</v>
      </c>
      <c r="BG136" s="953">
        <f>VLOOKUP(BC136&amp;"_令和4年度",データシート3!A:AB,MATCH("ea_"&amp;"中小水（河川）"&amp;"_年間発電",データシート3!$A$1:$AB$1,0),0)/10^3+VLOOKUP(BC136&amp;"_令和4年度",データシート3!A:AB,MATCH("ea_"&amp;"中小水（農業用水路）"&amp;"_年間発電",データシート3!$A$1:$AB$1,0),0)/10^3</f>
        <v>49340.436000000009</v>
      </c>
      <c r="BH136" s="953">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1013.4969999999998</v>
      </c>
      <c r="BI136" s="953">
        <f t="shared" si="26"/>
        <v>940817.59499999997</v>
      </c>
      <c r="BJ136" s="953">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92746.095472958041</v>
      </c>
      <c r="BK136" s="953">
        <f t="shared" ref="BK136:BK167" si="30">BI136-BJ136</f>
        <v>848071.49952704192</v>
      </c>
      <c r="BL136" s="953">
        <f t="shared" ref="BL136:BL167" si="31">IF(BK136&gt;0,0,BK136)</f>
        <v>0</v>
      </c>
      <c r="BM136" s="953">
        <f t="shared" ref="BM136:BM167" si="32">IF(BK136&gt;0,BK136,0)</f>
        <v>848071.49952704192</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t="str">
        <f>比較地域マスタ!AD72</f>
        <v>20402</v>
      </c>
      <c r="AY137" s="20" t="str">
        <f>IF(IFERROR(比較地域マスタ!$AE72,"")=0,"",IFERROR(比較地域マスタ!$AE72,""))</f>
        <v>松川町</v>
      </c>
      <c r="AZ137" s="18"/>
      <c r="BA137" s="24">
        <v>66</v>
      </c>
      <c r="BB137" s="24">
        <v>1</v>
      </c>
      <c r="BC137" s="20" t="str">
        <f t="shared" ref="BC137:BC180" si="33">AX137</f>
        <v>20402</v>
      </c>
      <c r="BD137" s="20" t="str">
        <f t="shared" ref="BD137:BD180" si="34">AY137</f>
        <v>松川町</v>
      </c>
      <c r="BE137" s="953">
        <f>VLOOKUP(BC137&amp;"_令和4年度",データシート3!A:AB,MATCH("ea_"&amp;"太陽光（建物系）"&amp;"_年間発電",データシート3!$A$1:$AB$1,0),0)/10^3+VLOOKUP(BC137&amp;"_令和4年度",データシート3!A:AB,MATCH("ea_"&amp;"太陽光（土地系）"&amp;"_年間発電",データシート3!$A$1:$AB$1,0),0)/10^3</f>
        <v>437749.74400000001</v>
      </c>
      <c r="BF137" s="953">
        <f>VLOOKUP(BC137&amp;"_令和4年度",データシート3!A:AB,MATCH("ea_"&amp;"風力（陸上）"&amp;"_年間発電",データシート3!$A$1:$AB$1,0),0)/10^3</f>
        <v>8581.2479999999996</v>
      </c>
      <c r="BG137" s="953">
        <f>VLOOKUP(BC137&amp;"_令和4年度",データシート3!A:AB,MATCH("ea_"&amp;"中小水（河川）"&amp;"_年間発電",データシート3!$A$1:$AB$1,0),0)/10^3+VLOOKUP(BC137&amp;"_令和4年度",データシート3!A:AB,MATCH("ea_"&amp;"中小水（農業用水路）"&amp;"_年間発電",データシート3!$A$1:$AB$1,0),0)/10^3</f>
        <v>5842.0820000000003</v>
      </c>
      <c r="BH137" s="953">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0</v>
      </c>
      <c r="BI137" s="953">
        <f t="shared" ref="BI137:BI200" si="35">SUM(BE137:BH137)</f>
        <v>452173.07400000002</v>
      </c>
      <c r="BJ137" s="953">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69256.291857258489</v>
      </c>
      <c r="BK137" s="953">
        <f t="shared" si="30"/>
        <v>382916.78214274155</v>
      </c>
      <c r="BL137" s="953">
        <f t="shared" si="31"/>
        <v>0</v>
      </c>
      <c r="BM137" s="953">
        <f t="shared" si="32"/>
        <v>382916.78214274155</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t="str">
        <f>比較地域マスタ!AD73</f>
        <v>20482</v>
      </c>
      <c r="AY138" s="20" t="str">
        <f>IF(IFERROR(比較地域マスタ!$AE73,"")=0,"",IFERROR(比較地域マスタ!$AE73,""))</f>
        <v>松川村</v>
      </c>
      <c r="AZ138" s="18"/>
      <c r="BA138" s="24">
        <v>67</v>
      </c>
      <c r="BB138" s="24">
        <v>1</v>
      </c>
      <c r="BC138" s="20" t="str">
        <f t="shared" si="33"/>
        <v>20482</v>
      </c>
      <c r="BD138" s="20" t="str">
        <f t="shared" si="34"/>
        <v>松川村</v>
      </c>
      <c r="BE138" s="953">
        <f>VLOOKUP(BC138&amp;"_令和4年度",データシート3!A:AB,MATCH("ea_"&amp;"太陽光（建物系）"&amp;"_年間発電",データシート3!$A$1:$AB$1,0),0)/10^3+VLOOKUP(BC138&amp;"_令和4年度",データシート3!A:AB,MATCH("ea_"&amp;"太陽光（土地系）"&amp;"_年間発電",データシート3!$A$1:$AB$1,0),0)/10^3</f>
        <v>561793.03499999992</v>
      </c>
      <c r="BF138" s="953">
        <f>VLOOKUP(BC138&amp;"_令和4年度",データシート3!A:AB,MATCH("ea_"&amp;"風力（陸上）"&amp;"_年間発電",データシート3!$A$1:$AB$1,0),0)/10^3</f>
        <v>0</v>
      </c>
      <c r="BG138" s="953">
        <f>VLOOKUP(BC138&amp;"_令和4年度",データシート3!A:AB,MATCH("ea_"&amp;"中小水（河川）"&amp;"_年間発電",データシート3!$A$1:$AB$1,0),0)/10^3+VLOOKUP(BC138&amp;"_令和4年度",データシート3!A:AB,MATCH("ea_"&amp;"中小水（農業用水路）"&amp;"_年間発電",データシート3!$A$1:$AB$1,0),0)/10^3</f>
        <v>21666.649000000001</v>
      </c>
      <c r="BH138" s="953">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0</v>
      </c>
      <c r="BI138" s="953">
        <f t="shared" si="35"/>
        <v>583459.68399999989</v>
      </c>
      <c r="BJ138" s="953">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37861.753394008701</v>
      </c>
      <c r="BK138" s="953">
        <f t="shared" si="30"/>
        <v>545597.93060599116</v>
      </c>
      <c r="BL138" s="953">
        <f t="shared" si="31"/>
        <v>0</v>
      </c>
      <c r="BM138" s="953">
        <f t="shared" si="32"/>
        <v>545597.93060599116</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t="str">
        <f>比較地域マスタ!AD74</f>
        <v>20202</v>
      </c>
      <c r="AY139" s="20" t="str">
        <f>IF(IFERROR(比較地域マスタ!$AE74,"")=0,"",IFERROR(比較地域マスタ!$AE74,""))</f>
        <v>松本市</v>
      </c>
      <c r="AZ139" s="18"/>
      <c r="BA139" s="24">
        <v>68</v>
      </c>
      <c r="BB139" s="24">
        <v>1</v>
      </c>
      <c r="BC139" s="20" t="str">
        <f t="shared" si="33"/>
        <v>20202</v>
      </c>
      <c r="BD139" s="20" t="str">
        <f t="shared" si="34"/>
        <v>松本市</v>
      </c>
      <c r="BE139" s="953">
        <f>VLOOKUP(BC139&amp;"_令和4年度",データシート3!A:AB,MATCH("ea_"&amp;"太陽光（建物系）"&amp;"_年間発電",データシート3!$A$1:$AB$1,0),0)/10^3+VLOOKUP(BC139&amp;"_令和4年度",データシート3!A:AB,MATCH("ea_"&amp;"太陽光（土地系）"&amp;"_年間発電",データシート3!$A$1:$AB$1,0),0)/10^3</f>
        <v>4740867.7369999997</v>
      </c>
      <c r="BF139" s="953">
        <f>VLOOKUP(BC139&amp;"_令和4年度",データシート3!A:AB,MATCH("ea_"&amp;"風力（陸上）"&amp;"_年間発電",データシート3!$A$1:$AB$1,0),0)/10^3</f>
        <v>27961.835999999996</v>
      </c>
      <c r="BG139" s="953">
        <f>VLOOKUP(BC139&amp;"_令和4年度",データシート3!A:AB,MATCH("ea_"&amp;"中小水（河川）"&amp;"_年間発電",データシート3!$A$1:$AB$1,0),0)/10^3+VLOOKUP(BC139&amp;"_令和4年度",データシート3!A:AB,MATCH("ea_"&amp;"中小水（農業用水路）"&amp;"_年間発電",データシート3!$A$1:$AB$1,0),0)/10^3</f>
        <v>407823.07904436003</v>
      </c>
      <c r="BH139" s="953">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31030.39</v>
      </c>
      <c r="BI139" s="953">
        <f t="shared" si="35"/>
        <v>5207683.0420443593</v>
      </c>
      <c r="BJ139" s="953">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1610443.9467910239</v>
      </c>
      <c r="BK139" s="953">
        <f t="shared" si="30"/>
        <v>3597239.0952533353</v>
      </c>
      <c r="BL139" s="953">
        <f t="shared" si="31"/>
        <v>0</v>
      </c>
      <c r="BM139" s="953">
        <f t="shared" si="32"/>
        <v>3597239.0952533353</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t="str">
        <f>比較地域マスタ!AD75</f>
        <v>20306</v>
      </c>
      <c r="AY140" s="20" t="str">
        <f>IF(IFERROR(比較地域マスタ!$AE75,"")=0,"",IFERROR(比較地域マスタ!$AE75,""))</f>
        <v>南相木村</v>
      </c>
      <c r="AZ140" s="18"/>
      <c r="BA140" s="24">
        <v>69</v>
      </c>
      <c r="BB140" s="24">
        <v>1</v>
      </c>
      <c r="BC140" s="20" t="str">
        <f t="shared" si="33"/>
        <v>20306</v>
      </c>
      <c r="BD140" s="20" t="str">
        <f t="shared" si="34"/>
        <v>南相木村</v>
      </c>
      <c r="BE140" s="953">
        <f>VLOOKUP(BC140&amp;"_令和4年度",データシート3!A:AB,MATCH("ea_"&amp;"太陽光（建物系）"&amp;"_年間発電",データシート3!$A$1:$AB$1,0),0)/10^3+VLOOKUP(BC140&amp;"_令和4年度",データシート3!A:AB,MATCH("ea_"&amp;"太陽光（土地系）"&amp;"_年間発電",データシート3!$A$1:$AB$1,0),0)/10^3</f>
        <v>111891.037</v>
      </c>
      <c r="BF140" s="953">
        <f>VLOOKUP(BC140&amp;"_令和4年度",データシート3!A:AB,MATCH("ea_"&amp;"風力（陸上）"&amp;"_年間発電",データシート3!$A$1:$AB$1,0),0)/10^3</f>
        <v>323.59100000000001</v>
      </c>
      <c r="BG140" s="953">
        <f>VLOOKUP(BC140&amp;"_令和4年度",データシート3!A:AB,MATCH("ea_"&amp;"中小水（河川）"&amp;"_年間発電",データシート3!$A$1:$AB$1,0),0)/10^3+VLOOKUP(BC140&amp;"_令和4年度",データシート3!A:AB,MATCH("ea_"&amp;"中小水（農業用水路）"&amp;"_年間発電",データシート3!$A$1:$AB$1,0),0)/10^3</f>
        <v>8418.3130000000001</v>
      </c>
      <c r="BH140" s="953">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0</v>
      </c>
      <c r="BI140" s="953">
        <f t="shared" si="35"/>
        <v>120632.94099999999</v>
      </c>
      <c r="BJ140" s="953">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3342.6946084661072</v>
      </c>
      <c r="BK140" s="953">
        <f t="shared" si="30"/>
        <v>117290.24639153389</v>
      </c>
      <c r="BL140" s="953">
        <f t="shared" si="31"/>
        <v>0</v>
      </c>
      <c r="BM140" s="953">
        <f t="shared" si="32"/>
        <v>117290.24639153389</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t="str">
        <f>比較地域マスタ!AD76</f>
        <v>20305</v>
      </c>
      <c r="AY141" s="20" t="str">
        <f>IF(IFERROR(比較地域マスタ!$AE76,"")=0,"",IFERROR(比較地域マスタ!$AE76,""))</f>
        <v>南牧村</v>
      </c>
      <c r="AZ141" s="18"/>
      <c r="BA141" s="24">
        <v>70</v>
      </c>
      <c r="BB141" s="24">
        <v>1</v>
      </c>
      <c r="BC141" s="20" t="str">
        <f t="shared" si="33"/>
        <v>20305</v>
      </c>
      <c r="BD141" s="20" t="str">
        <f t="shared" si="34"/>
        <v>南牧村</v>
      </c>
      <c r="BE141" s="953">
        <f>VLOOKUP(BC141&amp;"_令和4年度",データシート3!A:AB,MATCH("ea_"&amp;"太陽光（建物系）"&amp;"_年間発電",データシート3!$A$1:$AB$1,0),0)/10^3+VLOOKUP(BC141&amp;"_令和4年度",データシート3!A:AB,MATCH("ea_"&amp;"太陽光（土地系）"&amp;"_年間発電",データシート3!$A$1:$AB$1,0),0)/10^3</f>
        <v>1151863.2590000001</v>
      </c>
      <c r="BF141" s="953">
        <f>VLOOKUP(BC141&amp;"_令和4年度",データシート3!A:AB,MATCH("ea_"&amp;"風力（陸上）"&amp;"_年間発電",データシート3!$A$1:$AB$1,0),0)/10^3</f>
        <v>0</v>
      </c>
      <c r="BG141" s="953">
        <f>VLOOKUP(BC141&amp;"_令和4年度",データシート3!A:AB,MATCH("ea_"&amp;"中小水（河川）"&amp;"_年間発電",データシート3!$A$1:$AB$1,0),0)/10^3+VLOOKUP(BC141&amp;"_令和4年度",データシート3!A:AB,MATCH("ea_"&amp;"中小水（農業用水路）"&amp;"_年間発電",データシート3!$A$1:$AB$1,0),0)/10^3</f>
        <v>38016.972999999998</v>
      </c>
      <c r="BH141" s="953">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10272.325999999999</v>
      </c>
      <c r="BI141" s="953">
        <f t="shared" si="35"/>
        <v>1200152.558</v>
      </c>
      <c r="BJ141" s="953">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21639.423015842258</v>
      </c>
      <c r="BK141" s="953">
        <f t="shared" si="30"/>
        <v>1178513.1349841577</v>
      </c>
      <c r="BL141" s="953">
        <f t="shared" si="31"/>
        <v>0</v>
      </c>
      <c r="BM141" s="953">
        <f t="shared" si="32"/>
        <v>1178513.1349841577</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t="str">
        <f>比較地域マスタ!AD77</f>
        <v>20385</v>
      </c>
      <c r="AY142" s="20" t="str">
        <f>IF(IFERROR(比較地域マスタ!$AE77,"")=0,"",IFERROR(比較地域マスタ!$AE77,""))</f>
        <v>南箕輪村</v>
      </c>
      <c r="AZ142" s="18"/>
      <c r="BA142" s="24">
        <v>71</v>
      </c>
      <c r="BB142" s="24">
        <v>1</v>
      </c>
      <c r="BC142" s="20" t="str">
        <f t="shared" si="33"/>
        <v>20385</v>
      </c>
      <c r="BD142" s="20" t="str">
        <f t="shared" si="34"/>
        <v>南箕輪村</v>
      </c>
      <c r="BE142" s="953">
        <f>VLOOKUP(BC142&amp;"_令和4年度",データシート3!A:AB,MATCH("ea_"&amp;"太陽光（建物系）"&amp;"_年間発電",データシート3!$A$1:$AB$1,0),0)/10^3+VLOOKUP(BC142&amp;"_令和4年度",データシート3!A:AB,MATCH("ea_"&amp;"太陽光（土地系）"&amp;"_年間発電",データシート3!$A$1:$AB$1,0),0)/10^3</f>
        <v>530902.16499999992</v>
      </c>
      <c r="BF142" s="953">
        <f>VLOOKUP(BC142&amp;"_令和4年度",データシート3!A:AB,MATCH("ea_"&amp;"風力（陸上）"&amp;"_年間発電",データシート3!$A$1:$AB$1,0),0)/10^3</f>
        <v>330.73700000000002</v>
      </c>
      <c r="BG142" s="953">
        <f>VLOOKUP(BC142&amp;"_令和4年度",データシート3!A:AB,MATCH("ea_"&amp;"中小水（河川）"&amp;"_年間発電",データシート3!$A$1:$AB$1,0),0)/10^3+VLOOKUP(BC142&amp;"_令和4年度",データシート3!A:AB,MATCH("ea_"&amp;"中小水（農業用水路）"&amp;"_年間発電",データシート3!$A$1:$AB$1,0),0)/10^3</f>
        <v>12521.759</v>
      </c>
      <c r="BH142" s="953">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0</v>
      </c>
      <c r="BI142" s="953">
        <f t="shared" si="35"/>
        <v>543754.66099999985</v>
      </c>
      <c r="BJ142" s="953">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131567.29378471614</v>
      </c>
      <c r="BK142" s="953">
        <f t="shared" si="30"/>
        <v>412187.36721528368</v>
      </c>
      <c r="BL142" s="953">
        <f t="shared" si="31"/>
        <v>0</v>
      </c>
      <c r="BM142" s="953">
        <f t="shared" si="32"/>
        <v>412187.36721528368</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t="str">
        <f>比較地域マスタ!AD78</f>
        <v>20383</v>
      </c>
      <c r="AY143" s="20" t="str">
        <f>IF(IFERROR(比較地域マスタ!$AE78,"")=0,"",IFERROR(比較地域マスタ!$AE78,""))</f>
        <v>箕輪町</v>
      </c>
      <c r="AZ143" s="18"/>
      <c r="BA143" s="24">
        <v>72</v>
      </c>
      <c r="BB143" s="24">
        <v>1</v>
      </c>
      <c r="BC143" s="20" t="str">
        <f t="shared" si="33"/>
        <v>20383</v>
      </c>
      <c r="BD143" s="20" t="str">
        <f t="shared" si="34"/>
        <v>箕輪町</v>
      </c>
      <c r="BE143" s="953">
        <f>VLOOKUP(BC143&amp;"_令和4年度",データシート3!A:AB,MATCH("ea_"&amp;"太陽光（建物系）"&amp;"_年間発電",データシート3!$A$1:$AB$1,0),0)/10^3+VLOOKUP(BC143&amp;"_令和4年度",データシート3!A:AB,MATCH("ea_"&amp;"太陽光（土地系）"&amp;"_年間発電",データシート3!$A$1:$AB$1,0),0)/10^3</f>
        <v>779076.00800000003</v>
      </c>
      <c r="BF143" s="953">
        <f>VLOOKUP(BC143&amp;"_令和4年度",データシート3!A:AB,MATCH("ea_"&amp;"風力（陸上）"&amp;"_年間発電",データシート3!$A$1:$AB$1,0),0)/10^3</f>
        <v>711.85</v>
      </c>
      <c r="BG143" s="953">
        <f>VLOOKUP(BC143&amp;"_令和4年度",データシート3!A:AB,MATCH("ea_"&amp;"中小水（河川）"&amp;"_年間発電",データシート3!$A$1:$AB$1,0),0)/10^3+VLOOKUP(BC143&amp;"_令和4年度",データシート3!A:AB,MATCH("ea_"&amp;"中小水（農業用水路）"&amp;"_年間発電",データシート3!$A$1:$AB$1,0),0)/10^3</f>
        <v>24958.904706710004</v>
      </c>
      <c r="BH143" s="953">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0</v>
      </c>
      <c r="BI143" s="953">
        <f t="shared" si="35"/>
        <v>804746.76270671003</v>
      </c>
      <c r="BJ143" s="953">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193372.24555970728</v>
      </c>
      <c r="BK143" s="953">
        <f t="shared" si="30"/>
        <v>611374.51714700274</v>
      </c>
      <c r="BL143" s="953">
        <f t="shared" si="31"/>
        <v>0</v>
      </c>
      <c r="BM143" s="953">
        <f t="shared" si="32"/>
        <v>611374.51714700274</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t="str">
        <f>比較地域マスタ!AD79</f>
        <v>20388</v>
      </c>
      <c r="AY144" s="20" t="str">
        <f>IF(IFERROR(比較地域マスタ!$AE79,"")=0,"",IFERROR(比較地域マスタ!$AE79,""))</f>
        <v>宮田村</v>
      </c>
      <c r="AZ144" s="18"/>
      <c r="BA144" s="24">
        <v>73</v>
      </c>
      <c r="BB144" s="24">
        <v>1</v>
      </c>
      <c r="BC144" s="20" t="str">
        <f t="shared" si="33"/>
        <v>20388</v>
      </c>
      <c r="BD144" s="20" t="str">
        <f t="shared" si="34"/>
        <v>宮田村</v>
      </c>
      <c r="BE144" s="953">
        <f>VLOOKUP(BC144&amp;"_令和4年度",データシート3!A:AB,MATCH("ea_"&amp;"太陽光（建物系）"&amp;"_年間発電",データシート3!$A$1:$AB$1,0),0)/10^3+VLOOKUP(BC144&amp;"_令和4年度",データシート3!A:AB,MATCH("ea_"&amp;"太陽光（土地系）"&amp;"_年間発電",データシート3!$A$1:$AB$1,0),0)/10^3</f>
        <v>288133.93699999998</v>
      </c>
      <c r="BF144" s="953">
        <f>VLOOKUP(BC144&amp;"_令和4年度",データシート3!A:AB,MATCH("ea_"&amp;"風力（陸上）"&amp;"_年間発電",データシート3!$A$1:$AB$1,0),0)/10^3</f>
        <v>3293.0819999999999</v>
      </c>
      <c r="BG144" s="953">
        <f>VLOOKUP(BC144&amp;"_令和4年度",データシート3!A:AB,MATCH("ea_"&amp;"中小水（河川）"&amp;"_年間発電",データシート3!$A$1:$AB$1,0),0)/10^3+VLOOKUP(BC144&amp;"_令和4年度",データシート3!A:AB,MATCH("ea_"&amp;"中小水（農業用水路）"&amp;"_年間発電",データシート3!$A$1:$AB$1,0),0)/10^3</f>
        <v>51683.252</v>
      </c>
      <c r="BH144" s="953">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0</v>
      </c>
      <c r="BI144" s="953">
        <f t="shared" si="35"/>
        <v>343110.27099999995</v>
      </c>
      <c r="BJ144" s="953">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66834.919841715106</v>
      </c>
      <c r="BK144" s="953">
        <f t="shared" si="30"/>
        <v>276275.35115828482</v>
      </c>
      <c r="BL144" s="953">
        <f t="shared" si="31"/>
        <v>0</v>
      </c>
      <c r="BM144" s="953">
        <f t="shared" si="32"/>
        <v>276275.35115828482</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t="str">
        <f>比較地域マスタ!AD80</f>
        <v>20323</v>
      </c>
      <c r="AY145" s="20" t="str">
        <f>IF(IFERROR(比較地域マスタ!$AE80,"")=0,"",IFERROR(比較地域マスタ!$AE80,""))</f>
        <v>御代田町</v>
      </c>
      <c r="AZ145" s="18"/>
      <c r="BA145" s="24">
        <v>74</v>
      </c>
      <c r="BB145" s="24">
        <v>1</v>
      </c>
      <c r="BC145" s="20" t="str">
        <f t="shared" si="33"/>
        <v>20323</v>
      </c>
      <c r="BD145" s="20" t="str">
        <f t="shared" si="34"/>
        <v>御代田町</v>
      </c>
      <c r="BE145" s="953">
        <f>VLOOKUP(BC145&amp;"_令和4年度",データシート3!A:AB,MATCH("ea_"&amp;"太陽光（建物系）"&amp;"_年間発電",データシート3!$A$1:$AB$1,0),0)/10^3+VLOOKUP(BC145&amp;"_令和4年度",データシート3!A:AB,MATCH("ea_"&amp;"太陽光（土地系）"&amp;"_年間発電",データシート3!$A$1:$AB$1,0),0)/10^3</f>
        <v>482562.11200000008</v>
      </c>
      <c r="BF145" s="953">
        <f>VLOOKUP(BC145&amp;"_令和4年度",データシート3!A:AB,MATCH("ea_"&amp;"風力（陸上）"&amp;"_年間発電",データシート3!$A$1:$AB$1,0),0)/10^3</f>
        <v>54736.241999999998</v>
      </c>
      <c r="BG145" s="953">
        <f>VLOOKUP(BC145&amp;"_令和4年度",データシート3!A:AB,MATCH("ea_"&amp;"中小水（河川）"&amp;"_年間発電",データシート3!$A$1:$AB$1,0),0)/10^3+VLOOKUP(BC145&amp;"_令和4年度",データシート3!A:AB,MATCH("ea_"&amp;"中小水（農業用水路）"&amp;"_年間発電",データシート3!$A$1:$AB$1,0),0)/10^3</f>
        <v>4784.7785781899984</v>
      </c>
      <c r="BH145" s="953">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387.29700000000003</v>
      </c>
      <c r="BI145" s="953">
        <f t="shared" si="35"/>
        <v>542470.42957819009</v>
      </c>
      <c r="BJ145" s="953">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186289.60505969942</v>
      </c>
      <c r="BK145" s="953">
        <f t="shared" si="30"/>
        <v>356180.8245184907</v>
      </c>
      <c r="BL145" s="953">
        <f t="shared" si="31"/>
        <v>0</v>
      </c>
      <c r="BM145" s="953">
        <f t="shared" si="32"/>
        <v>356180.8245184907</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t="str">
        <f>比較地域マスタ!AD81</f>
        <v>20414</v>
      </c>
      <c r="AY146" s="20" t="str">
        <f>IF(IFERROR(比較地域マスタ!$AE81,"")=0,"",IFERROR(比較地域マスタ!$AE81,""))</f>
        <v>泰阜村</v>
      </c>
      <c r="AZ146" s="18"/>
      <c r="BA146" s="24">
        <v>75</v>
      </c>
      <c r="BB146" s="24">
        <v>1</v>
      </c>
      <c r="BC146" s="20" t="str">
        <f t="shared" si="33"/>
        <v>20414</v>
      </c>
      <c r="BD146" s="20" t="str">
        <f t="shared" si="34"/>
        <v>泰阜村</v>
      </c>
      <c r="BE146" s="953">
        <f>VLOOKUP(BC146&amp;"_令和4年度",データシート3!A:AB,MATCH("ea_"&amp;"太陽光（建物系）"&amp;"_年間発電",データシート3!$A$1:$AB$1,0),0)/10^3+VLOOKUP(BC146&amp;"_令和4年度",データシート3!A:AB,MATCH("ea_"&amp;"太陽光（土地系）"&amp;"_年間発電",データシート3!$A$1:$AB$1,0),0)/10^3</f>
        <v>75407.837</v>
      </c>
      <c r="BF146" s="953">
        <f>VLOOKUP(BC146&amp;"_令和4年度",データシート3!A:AB,MATCH("ea_"&amp;"風力（陸上）"&amp;"_年間発電",データシート3!$A$1:$AB$1,0),0)/10^3</f>
        <v>168.94200000000001</v>
      </c>
      <c r="BG146" s="953">
        <f>VLOOKUP(BC146&amp;"_令和4年度",データシート3!A:AB,MATCH("ea_"&amp;"中小水（河川）"&amp;"_年間発電",データシート3!$A$1:$AB$1,0),0)/10^3+VLOOKUP(BC146&amp;"_令和4年度",データシート3!A:AB,MATCH("ea_"&amp;"中小水（農業用水路）"&amp;"_年間発電",データシート3!$A$1:$AB$1,0),0)/10^3</f>
        <v>1302.8279999999997</v>
      </c>
      <c r="BH146" s="953">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0</v>
      </c>
      <c r="BI146" s="953">
        <f t="shared" si="35"/>
        <v>76879.606999999989</v>
      </c>
      <c r="BJ146" s="953">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7192.8258370197464</v>
      </c>
      <c r="BK146" s="953">
        <f t="shared" si="30"/>
        <v>69686.781162980245</v>
      </c>
      <c r="BL146" s="953">
        <f t="shared" si="31"/>
        <v>0</v>
      </c>
      <c r="BM146" s="953">
        <f t="shared" si="32"/>
        <v>69686.781162980245</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t="str">
        <f>比較地域マスタ!AD82</f>
        <v>20450</v>
      </c>
      <c r="AY147" s="20" t="str">
        <f>IF(IFERROR(比較地域マスタ!$AE82,"")=0,"",IFERROR(比較地域マスタ!$AE82,""))</f>
        <v>山形村</v>
      </c>
      <c r="AZ147" s="18"/>
      <c r="BA147" s="24">
        <v>76</v>
      </c>
      <c r="BB147" s="24">
        <v>1</v>
      </c>
      <c r="BC147" s="20" t="str">
        <f t="shared" si="33"/>
        <v>20450</v>
      </c>
      <c r="BD147" s="20" t="str">
        <f t="shared" si="34"/>
        <v>山形村</v>
      </c>
      <c r="BE147" s="953">
        <f>VLOOKUP(BC147&amp;"_令和4年度",データシート3!A:AB,MATCH("ea_"&amp;"太陽光（建物系）"&amp;"_年間発電",データシート3!$A$1:$AB$1,0),0)/10^3+VLOOKUP(BC147&amp;"_令和4年度",データシート3!A:AB,MATCH("ea_"&amp;"太陽光（土地系）"&amp;"_年間発電",データシート3!$A$1:$AB$1,0),0)/10^3</f>
        <v>421162.772</v>
      </c>
      <c r="BF147" s="953">
        <f>VLOOKUP(BC147&amp;"_令和4年度",データシート3!A:AB,MATCH("ea_"&amp;"風力（陸上）"&amp;"_年間発電",データシート3!$A$1:$AB$1,0),0)/10^3</f>
        <v>2272.2860000000005</v>
      </c>
      <c r="BG147" s="953">
        <f>VLOOKUP(BC147&amp;"_令和4年度",データシート3!A:AB,MATCH("ea_"&amp;"中小水（河川）"&amp;"_年間発電",データシート3!$A$1:$AB$1,0),0)/10^3+VLOOKUP(BC147&amp;"_令和4年度",データシート3!A:AB,MATCH("ea_"&amp;"中小水（農業用水路）"&amp;"_年間発電",データシート3!$A$1:$AB$1,0),0)/10^3</f>
        <v>7107.0910000000013</v>
      </c>
      <c r="BH147" s="953">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0</v>
      </c>
      <c r="BI147" s="953">
        <f t="shared" si="35"/>
        <v>430542.14900000003</v>
      </c>
      <c r="BJ147" s="953">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39362.744552983844</v>
      </c>
      <c r="BK147" s="953">
        <f t="shared" si="30"/>
        <v>391179.40444701619</v>
      </c>
      <c r="BL147" s="953">
        <f t="shared" si="31"/>
        <v>0</v>
      </c>
      <c r="BM147" s="953">
        <f t="shared" si="32"/>
        <v>391179.40444701619</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t="str">
        <f>比較地域マスタ!AD83</f>
        <v>20561</v>
      </c>
      <c r="AY148" s="20" t="str">
        <f>IF(IFERROR(比較地域マスタ!$AE83,"")=0,"",IFERROR(比較地域マスタ!$AE83,""))</f>
        <v>山ノ内町</v>
      </c>
      <c r="AZ148" s="18"/>
      <c r="BA148" s="24">
        <v>77</v>
      </c>
      <c r="BB148" s="24">
        <v>1</v>
      </c>
      <c r="BC148" s="20" t="str">
        <f t="shared" si="33"/>
        <v>20561</v>
      </c>
      <c r="BD148" s="20" t="str">
        <f t="shared" si="34"/>
        <v>山ノ内町</v>
      </c>
      <c r="BE148" s="953">
        <f>VLOOKUP(BC148&amp;"_令和4年度",データシート3!A:AB,MATCH("ea_"&amp;"太陽光（建物系）"&amp;"_年間発電",データシート3!$A$1:$AB$1,0),0)/10^3+VLOOKUP(BC148&amp;"_令和4年度",データシート3!A:AB,MATCH("ea_"&amp;"太陽光（土地系）"&amp;"_年間発電",データシート3!$A$1:$AB$1,0),0)/10^3</f>
        <v>457802.337</v>
      </c>
      <c r="BF148" s="953">
        <f>VLOOKUP(BC148&amp;"_令和4年度",データシート3!A:AB,MATCH("ea_"&amp;"風力（陸上）"&amp;"_年間発電",データシート3!$A$1:$AB$1,0),0)/10^3</f>
        <v>4550.6809999999996</v>
      </c>
      <c r="BG148" s="953">
        <f>VLOOKUP(BC148&amp;"_令和4年度",データシート3!A:AB,MATCH("ea_"&amp;"中小水（河川）"&amp;"_年間発電",データシート3!$A$1:$AB$1,0),0)/10^3+VLOOKUP(BC148&amp;"_令和4年度",データシート3!A:AB,MATCH("ea_"&amp;"中小水（農業用水路）"&amp;"_年間発電",データシート3!$A$1:$AB$1,0),0)/10^3</f>
        <v>115530.769</v>
      </c>
      <c r="BH148" s="953">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1211118.8870000001</v>
      </c>
      <c r="BI148" s="953">
        <f t="shared" si="35"/>
        <v>1789002.6740000001</v>
      </c>
      <c r="BJ148" s="953">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53949.107271620829</v>
      </c>
      <c r="BK148" s="953">
        <f t="shared" si="30"/>
        <v>1735053.5667283793</v>
      </c>
      <c r="BL148" s="953">
        <f t="shared" si="31"/>
        <v>0</v>
      </c>
      <c r="BM148" s="953">
        <f t="shared" si="32"/>
        <v>1735053.5667283793</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根羽村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20410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2024-03-14T13:34:26Z</dcterms:created>
  <dcterms:modified xsi:type="dcterms:W3CDTF">2024-03-14T13:34:26Z</dcterms:modified>
  <cp:category/>
  <cp:contentStatus/>
</cp:coreProperties>
</file>