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E629F4BB-255F-4FCA-A4C8-E4E4CC1AC320}"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<sst xmlns="http://schemas.openxmlformats.org/spreadsheetml/2006/main" count="24436" uniqueCount="2348">
  <si>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</si>
  <si>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</si>
  <si>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</si>
  <si>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</si>
  <si>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</si>
  <si>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</si>
  <si>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</si>
  <si>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</si>
  <si>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</si>
  <si>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</si>
  <si>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</si>
  <si>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</si>
  <si>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</si>
  <si>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</si>
  <si>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</si>
  <si>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</si>
  <si>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</si>
  <si>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</si>
  <si>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</si>
  <si>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</si>
  <si>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</si>
  <si>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</si>
  <si>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</si>
  <si>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</si>
  <si>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</si>
  <si>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</si>
  <si>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</si>
  <si>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</si>
  <si>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</si>
  <si>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</si>
  <si>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</si>
  <si>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</si>
  <si>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</si>
  <si>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</si>
  <si>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</si>
  <si>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</si>
  <si>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</si>
  <si>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</si>
  <si>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</si>
  <si>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</si>
  <si>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</si>
  <si>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</si>
  <si>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</si>
  <si>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</si>
  <si>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</si>
  <si>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</si>
  <si>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</si>
  <si>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</si>
  <si>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</si>
  <si>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</si>
  <si>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</si>
  <si>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</si>
  <si>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</si>
  <si>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</si>
  <si>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</si>
  <si>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</si>
  <si>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</si>
  <si>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</si>
  <si>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</si>
  <si>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</si>
  <si>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</si>
  <si>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</si>
  <si>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</si>
  <si>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</si>
  <si>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</si>
  <si>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</si>
  <si>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</si>
  <si>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</si>
  <si>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</si>
  <si>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</si>
  <si>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</si>
  <si>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</si>
  <si>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</si>
  <si>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</si>
  <si>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</si>
  <si>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</si>
  <si>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</si>
  <si>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</si>
  <si>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</si>
  <si>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</si>
  <si>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</si>
  <si>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</si>
  <si>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</si>
  <si>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</si>
  <si>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</si>
  <si>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</si>
  <si>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</si>
  <si>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</si>
  <si>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</si>
  <si>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</si>
  <si>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</si>
  <si>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</si>
  <si>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</si>
  <si>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</si>
  <si>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</si>
  <si>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</si>
  <si>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</si>
  <si>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</si>
  <si>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</si>
  <si>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</si>
  <si>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</si>
  <si>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</si>
  <si>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</si>
  <si>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</si>
  <si>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</si>
  <si>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</si>
  <si>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</si>
  <si>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</si>
  <si>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</si>
  <si>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</si>
  <si>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</si>
  <si>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</si>
  <si>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</si>
  <si>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</si>
  <si>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</si>
  <si>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</si>
  <si>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</si>
  <si>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</si>
  <si>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</si>
  <si>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</si>
  <si>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</si>
  <si>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</si>
  <si>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</si>
  <si>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</si>
  <si>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</si>
  <si>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</si>
  <si>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</si>
  <si>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</si>
  <si>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</si>
  <si>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</si>
  <si>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</si>
  <si>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</si>
  <si>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</si>
  <si>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</si>
  <si>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</si>
  <si>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</si>
  <si>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</si>
  <si>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</si>
  <si>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</si>
  <si>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</si>
  <si>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</si>
  <si>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</si>
  <si>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</si>
  <si>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</si>
  <si>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</si>
  <si>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</si>
  <si>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</si>
  <si>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</si>
  <si>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</si>
  <si>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</si>
  <si>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</si>
  <si>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</si>
  <si>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</si>
  <si>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</si>
  <si>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</si>
  <si>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</si>
  <si>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</si>
  <si>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</si>
  <si>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</si>
  <si>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</si>
  <si>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</si>
  <si>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</si>
  <si>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</si>
  <si>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</si>
  <si>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</si>
  <si>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</si>
  <si>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</si>
  <si>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</si>
  <si>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</si>
  <si>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</si>
  <si>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</si>
  <si>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</si>
  <si>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</si>
  <si>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</si>
  <si>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</si>
  <si>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</si>
  <si>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</si>
  <si>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</si>
  <si>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</si>
  <si>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</si>
  <si>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</si>
  <si>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</si>
  <si>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</si>
  <si>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</si>
  <si>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</si>
  <si>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</si>
  <si>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</si>
  <si>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</si>
  <si>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</si>
  <si>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</si>
  <si>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</si>
  <si>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</si>
  <si>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</si>
  <si>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</si>
  <si>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</si>
  <si>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</si>
  <si>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</si>
  <si>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</si>
  <si>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</si>
  <si>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</si>
  <si>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</si>
  <si>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</si>
  <si>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</si>
  <si>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</si>
  <si>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</si>
  <si>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</si>
  <si>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</si>
  <si>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</si>
  <si>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</si>
  <si>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</si>
  <si>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</si>
  <si>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</si>
  <si>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</si>
  <si>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</si>
  <si>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</si>
  <si>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</si>
  <si>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</si>
  <si>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</si>
  <si>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</si>
  <si>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</si>
  <si>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</si>
  <si>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</si>
  <si>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</si>
  <si>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</si>
  <si>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</si>
  <si>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</si>
  <si>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</si>
  <si>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</si>
  <si>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</si>
  <si>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</si>
  <si>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</si>
  <si>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</si>
  <si>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</si>
  <si>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</si>
  <si>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</si>
  <si>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</si>
  <si>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</si>
  <si>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</si>
  <si>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</si>
  <si>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</si>
  <si>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</si>
  <si>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</si>
  <si>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</si>
  <si>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</si>
  <si>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</si>
  <si>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</si>
  <si>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</si>
  <si>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</si>
  <si>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</si>
  <si>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</si>
  <si>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</si>
  <si>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</si>
  <si>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</si>
  <si>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</si>
  <si>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</si>
  <si>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</si>
  <si>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</si>
  <si>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</si>
  <si>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</si>
  <si>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</si>
  <si>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</si>
  <si>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</si>
  <si>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</si>
  <si>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</si>
  <si>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</si>
  <si>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</si>
  <si>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</si>
  <si>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</si>
  <si>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</si>
  <si>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</si>
  <si>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</si>
  <si>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</si>
  <si>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</si>
  <si>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</si>
  <si>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</si>
  <si>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</si>
  <si>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</si>
  <si>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</si>
  <si>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</si>
  <si>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</si>
  <si>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</si>
  <si>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</si>
  <si>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</si>
  <si>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</si>
  <si>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</si>
  <si>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</si>
  <si>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</si>
  <si>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</si>
  <si>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</si>
  <si>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</si>
  <si>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</si>
  <si>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</si>
  <si>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</si>
  <si>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</si>
  <si>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</si>
  <si>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</si>
  <si>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</si>
  <si>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</si>
  <si>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</si>
  <si>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</si>
  <si>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</si>
  <si>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</si>
  <si>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</si>
  <si>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</si>
  <si>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</si>
  <si>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</si>
  <si>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</si>
  <si>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</si>
  <si>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</si>
  <si>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</si>
  <si>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</si>
  <si>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</si>
  <si>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</si>
  <si>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</si>
  <si>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</si>
  <si>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</si>
  <si>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</si>
  <si>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</si>
  <si>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</si>
  <si>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</si>
  <si>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</si>
  <si>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</si>
  <si>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</si>
  <si>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</si>
  <si>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</si>
  <si>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</si>
  <si>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</si>
  <si>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</si>
  <si>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</si>
  <si>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</si>
  <si>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</si>
  <si>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</si>
  <si>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</si>
  <si>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</si>
  <si>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</si>
  <si>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</si>
  <si>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</si>
  <si>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</si>
  <si>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</si>
  <si>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</si>
  <si>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</si>
  <si>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</si>
  <si>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</si>
  <si>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</si>
  <si>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</si>
  <si>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</si>
  <si>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</si>
  <si>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</si>
  <si>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</si>
  <si>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</si>
  <si>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</si>
  <si>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</si>
  <si>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</si>
  <si>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</si>
  <si>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</si>
  <si>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</si>
  <si>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</si>
  <si>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</si>
  <si>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</si>
  <si>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</si>
  <si>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</si>
  <si>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</si>
  <si>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</si>
  <si>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</si>
  <si>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</si>
  <si>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</si>
  <si>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</si>
  <si>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</si>
  <si>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</si>
  <si>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</si>
  <si>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</si>
  <si>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</si>
  <si>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</si>
  <si>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</si>
  <si>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</si>
  <si>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</si>
  <si>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</si>
  <si>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</si>
  <si>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</si>
  <si>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</si>
  <si>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</si>
  <si>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</si>
  <si>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</si>
  <si>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</si>
  <si>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</si>
  <si>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</si>
  <si>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</si>
  <si>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</si>
  <si>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</si>
  <si>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</si>
  <si>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</si>
  <si>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</si>
  <si>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</si>
  <si>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</si>
  <si>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</si>
  <si>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</si>
  <si>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</si>
  <si>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</si>
  <si>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</si>
  <si>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</si>
  <si>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</si>
  <si>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</si>
  <si>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</si>
  <si>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</si>
  <si>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</si>
  <si>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</si>
  <si>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</si>
  <si>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</si>
  <si>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</si>
  <si>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</si>
  <si>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</si>
  <si>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</si>
  <si>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</si>
  <si>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</si>
  <si>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</si>
  <si>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</si>
  <si>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</si>
  <si>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</si>
  <si>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</si>
  <si>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</si>
  <si>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</si>
  <si>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</si>
  <si>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</si>
  <si>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</si>
  <si>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</si>
  <si>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</si>
  <si>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</si>
  <si>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</si>
  <si>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</si>
  <si>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</si>
  <si>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</si>
  <si>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</si>
  <si>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</si>
  <si>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</si>
  <si>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</si>
  <si>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</si>
  <si>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</si>
  <si>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</si>
  <si>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</si>
  <si>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</si>
  <si>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</si>
  <si>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</si>
  <si>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</si>
  <si>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</si>
  <si>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</si>
  <si>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</si>
  <si>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</si>
  <si>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</si>
  <si>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</si>
  <si>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</si>
  <si>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</si>
  <si>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</si>
  <si>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</si>
  <si>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</si>
  <si>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</si>
  <si>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</si>
  <si>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</si>
  <si>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</si>
  <si>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</si>
  <si>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</si>
  <si>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</si>
  <si>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</si>
  <si>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</si>
  <si>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</si>
  <si>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</si>
  <si>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</si>
  <si>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</si>
  <si>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</si>
  <si>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</si>
  <si>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</si>
  <si>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</si>
  <si>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</si>
  <si>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</si>
  <si>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</si>
  <si>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</si>
  <si>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</si>
  <si>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</si>
  <si>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</si>
  <si>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</si>
  <si>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</si>
  <si>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</si>
  <si>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</si>
  <si>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</si>
  <si>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</si>
  <si>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</si>
  <si>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</si>
  <si>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</si>
  <si>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</si>
  <si>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</si>
  <si>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</si>
  <si>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</si>
  <si>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</si>
  <si>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</si>
  <si>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</si>
  <si>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</si>
  <si>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</si>
  <si>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</si>
  <si>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</si>
  <si>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</si>
  <si>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</si>
  <si>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</si>
  <si>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</si>
  <si>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</si>
  <si>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</si>
  <si>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</si>
  <si>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</si>
  <si>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</si>
  <si>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</si>
  <si>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</si>
  <si>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</si>
  <si>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</si>
  <si>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</si>
  <si>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</si>
  <si>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</si>
  <si>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</si>
  <si>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</si>
  <si>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</si>
  <si>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</si>
  <si>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</si>
  <si>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</si>
  <si>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</si>
  <si>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</si>
  <si>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</si>
  <si>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</si>
  <si>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</si>
  <si>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</si>
  <si>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</si>
  <si>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</si>
  <si>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</si>
  <si>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</si>
  <si>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</si>
  <si>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</si>
  <si>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</si>
  <si>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</si>
  <si>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</si>
  <si>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</si>
  <si>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</si>
  <si>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</si>
  <si>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</si>
  <si>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</si>
  <si>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</si>
  <si>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</si>
  <si>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</si>
  <si>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</si>
  <si>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</si>
  <si>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</si>
  <si>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</si>
  <si>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</si>
  <si>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</si>
  <si>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</si>
  <si>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</si>
  <si>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</si>
  <si>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</si>
  <si>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</si>
  <si>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</si>
  <si>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</si>
  <si>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</si>
  <si>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</si>
  <si>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</si>
  <si>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</si>
  <si>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</si>
  <si>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</si>
  <si>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</si>
  <si>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</si>
  <si>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</si>
  <si>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</si>
  <si>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</si>
  <si>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</si>
  <si>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</si>
  <si>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</si>
  <si>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</si>
  <si>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</si>
  <si>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</si>
  <si>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</si>
  <si>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</si>
  <si>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</si>
  <si>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</si>
  <si>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</si>
  <si>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</si>
  <si>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</si>
  <si>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</si>
  <si>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</si>
  <si>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</si>
  <si>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</si>
  <si>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</si>
  <si>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</si>
  <si>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</si>
  <si>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</si>
  <si>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</si>
  <si>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</si>
  <si>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</si>
  <si>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</si>
  <si>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</si>
  <si>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</si>
  <si>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</si>
  <si>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</si>
  <si>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</si>
  <si>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</si>
  <si>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</si>
  <si>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</si>
  <si>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</si>
  <si>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</si>
  <si>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</si>
  <si>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</si>
  <si>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</si>
  <si>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</si>
  <si>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</si>
  <si>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</si>
  <si>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</si>
  <si>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</si>
  <si>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</si>
  <si>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</si>
  <si>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</si>
  <si>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</si>
  <si>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</si>
  <si>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</si>
  <si>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</si>
  <si>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</si>
  <si>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</si>
  <si>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</si>
  <si>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</si>
  <si>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</si>
  <si>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</si>
  <si>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</si>
  <si>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</si>
  <si>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</si>
  <si>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</si>
  <si>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</si>
  <si>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</si>
  <si>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</si>
  <si>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</si>
  <si>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</si>
  <si>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</si>
  <si>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</si>
  <si>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</si>
  <si>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</si>
  <si>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</si>
  <si>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</si>
  <si>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</si>
  <si>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</si>
  <si>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</si>
  <si>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</si>
  <si>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</si>
  <si>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</si>
  <si>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</si>
  <si>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</si>
  <si>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</si>
  <si>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</si>
  <si>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</si>
  <si>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</si>
  <si>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</si>
  <si>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</si>
  <si>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</si>
  <si>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</si>
  <si>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</si>
  <si>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</si>
  <si>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</si>
  <si>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</si>
  <si>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</si>
  <si>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</si>
  <si>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</si>
  <si>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</si>
  <si>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</si>
  <si>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</si>
  <si>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</si>
  <si>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</si>
  <si>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</si>
  <si>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</si>
  <si>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</si>
  <si>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</si>
  <si>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</si>
  <si>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</si>
  <si>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</si>
  <si>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</si>
  <si>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</si>
  <si>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</si>
  <si>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</si>
  <si>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</si>
  <si>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</si>
  <si>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</si>
  <si>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</si>
  <si>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</si>
  <si>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</si>
  <si>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</si>
  <si>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</si>
  <si>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</si>
  <si>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</si>
  <si>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</si>
  <si>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</si>
  <si>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</si>
  <si>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</si>
  <si>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</si>
  <si>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</si>
  <si>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</si>
  <si>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</si>
  <si>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</si>
  <si>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</si>
  <si>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</si>
  <si>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</si>
  <si>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</si>
  <si>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</si>
  <si>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</si>
  <si>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</si>
  <si>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</si>
  <si>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</si>
  <si>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</si>
  <si>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</si>
  <si>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</si>
  <si>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</si>
  <si>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</si>
  <si>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</si>
  <si>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</si>
  <si>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</si>
  <si>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</si>
  <si>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</si>
  <si>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</si>
  <si>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</si>
  <si>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</si>
  <si>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</si>
  <si>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</si>
  <si>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</si>
  <si>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</si>
  <si>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</si>
  <si>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</si>
  <si>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</si>
  <si>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</si>
  <si>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</si>
  <si>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</si>
  <si>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</si>
  <si>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</si>
  <si>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</si>
  <si>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</si>
  <si>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</si>
  <si>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</si>
  <si>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</si>
  <si>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</si>
  <si>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</si>
  <si>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</si>
  <si>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</si>
  <si>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</si>
  <si>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</si>
  <si>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</si>
  <si>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</si>
  <si>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</si>
  <si>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</si>
  <si>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</si>
  <si>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</si>
  <si>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</si>
  <si>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</si>
  <si>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</si>
  <si>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</si>
  <si>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</si>
  <si>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</si>
  <si>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</si>
  <si>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</si>
  <si>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</si>
  <si>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</si>
  <si>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</si>
  <si>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</si>
  <si>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</si>
  <si>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</si>
  <si>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</si>
  <si>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</si>
  <si>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</si>
  <si>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</si>
  <si>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</si>
  <si>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</si>
  <si>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</si>
  <si>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</si>
  <si>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</si>
  <si>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</si>
  <si>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</si>
  <si>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</si>
  <si>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</si>
  <si>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</si>
  <si>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</si>
  <si>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</si>
  <si>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</si>
  <si>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</si>
  <si>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</si>
  <si>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</si>
  <si>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</si>
  <si>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</si>
  <si>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</si>
  <si>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</si>
  <si>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</si>
  <si>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</si>
  <si>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</si>
  <si>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</si>
  <si>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</si>
  <si>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</si>
  <si>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</si>
  <si>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</si>
  <si>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</si>
  <si>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</si>
  <si>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</si>
  <si>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</si>
  <si>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</si>
  <si>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</si>
  <si>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</si>
  <si>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</si>
  <si>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</si>
  <si>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</si>
  <si>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</si>
  <si>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</si>
  <si>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</si>
  <si>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</si>
  <si>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</si>
  <si>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</si>
  <si>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</si>
  <si>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</si>
  <si>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</si>
  <si>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</si>
  <si>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</si>
  <si>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</si>
  <si>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</si>
  <si>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</si>
  <si>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</si>
  <si>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</si>
  <si>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</si>
  <si>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</si>
  <si>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</si>
  <si>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</si>
  <si>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</si>
  <si>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</si>
  <si>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</si>
  <si>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</si>
  <si>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</si>
  <si>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</si>
  <si>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</si>
  <si>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</si>
  <si>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</si>
  <si>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</si>
  <si>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</si>
  <si>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</si>
  <si>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</si>
  <si>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</si>
  <si>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</si>
  <si>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</si>
  <si>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</si>
  <si>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</si>
  <si>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</si>
  <si>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</si>
  <si>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</si>
  <si>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</si>
  <si>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</si>
  <si>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</si>
  <si>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</si>
  <si>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</si>
  <si>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</si>
  <si>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</si>
  <si>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</si>
  <si>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</si>
  <si>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</si>
  <si>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</si>
  <si>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</si>
  <si>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</si>
  <si>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</si>
  <si>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</si>
  <si>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</si>
  <si>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</si>
  <si>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</si>
  <si>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</si>
  <si>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</si>
  <si>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</si>
  <si>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</si>
  <si>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</si>
  <si>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</si>
  <si>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</si>
  <si>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</si>
  <si>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</si>
  <si>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</si>
  <si>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</si>
  <si>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</si>
  <si>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</si>
  <si>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</si>
  <si>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</si>
  <si>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</si>
  <si>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</si>
  <si>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</si>
  <si>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</si>
  <si>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</si>
  <si>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</si>
  <si>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</si>
  <si>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</si>
  <si>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</si>
  <si>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</si>
  <si>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</si>
  <si>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</si>
  <si>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</si>
  <si>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</si>
  <si>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</si>
  <si>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</si>
  <si>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</si>
  <si>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</si>
  <si>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</si>
  <si>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</si>
  <si>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</si>
  <si>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</si>
  <si>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</si>
  <si>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</si>
  <si>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</si>
  <si>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</si>
  <si>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</si>
  <si>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</si>
  <si>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</si>
  <si>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</si>
  <si>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</si>
  <si>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</si>
  <si>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</si>
  <si>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</si>
  <si>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</si>
  <si>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</si>
  <si>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</si>
  <si>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</si>
  <si>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</si>
  <si>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</si>
  <si>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</si>
  <si>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</si>
  <si>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</si>
  <si>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</si>
  <si>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</si>
  <si>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</si>
  <si>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</si>
  <si>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</si>
  <si>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</si>
  <si>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</si>
  <si>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</si>
  <si>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</si>
  <si>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</si>
  <si>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</si>
  <si>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</si>
  <si>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</si>
  <si>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</si>
  <si>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</si>
  <si>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</si>
  <si>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</si>
  <si>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</si>
  <si>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</si>
  <si>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</si>
  <si>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</si>
  <si>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</si>
  <si>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</si>
  <si>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</si>
  <si>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</si>
  <si>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</si>
  <si>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</si>
  <si>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</si>
  <si>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</si>
  <si>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</si>
  <si>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</si>
  <si>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</si>
  <si>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</si>
  <si>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</si>
  <si>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</si>
  <si>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</si>
  <si>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</si>
  <si>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</si>
  <si>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</si>
  <si>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</si>
  <si>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</si>
  <si>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</si>
  <si>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</si>
  <si>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</si>
  <si>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</si>
  <si>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</si>
  <si>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</si>
  <si>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</si>
  <si>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</si>
  <si>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</si>
  <si>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</si>
  <si>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</si>
  <si>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</si>
  <si>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</si>
  <si>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</si>
  <si>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</si>
  <si>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</si>
  <si>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</si>
  <si>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</si>
  <si>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</si>
  <si>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</si>
  <si>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</si>
  <si>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</si>
  <si>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</si>
  <si>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</si>
  <si>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</si>
  <si>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</si>
  <si>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</si>
  <si>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</si>
  <si>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</si>
  <si>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</si>
  <si>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</si>
  <si>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</si>
  <si>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</si>
  <si>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</si>
  <si>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</si>
  <si>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</si>
  <si>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</si>
  <si>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</si>
  <si>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</si>
  <si>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</si>
  <si>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</si>
  <si>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</si>
  <si>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</si>
  <si>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</si>
  <si>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</si>
  <si>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</si>
  <si>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</si>
  <si>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</si>
  <si>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</si>
  <si>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</si>
  <si>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</si>
  <si>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</si>
  <si>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</si>
  <si>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</si>
  <si>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</si>
  <si>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</si>
  <si>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</si>
  <si>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</si>
  <si>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</si>
  <si>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</si>
  <si>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</si>
  <si>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</si>
  <si>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</si>
  <si>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</si>
  <si>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</si>
  <si>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</si>
  <si>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</si>
  <si>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</si>
  <si>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</si>
  <si>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</si>
  <si>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</si>
  <si>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</si>
  <si>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</si>
  <si>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</si>
  <si>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</si>
  <si>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</si>
  <si>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</si>
  <si>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</si>
  <si>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</si>
  <si>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</si>
  <si>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</si>
  <si>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</si>
  <si>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</si>
  <si>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</si>
  <si>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</si>
  <si>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</si>
  <si>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</si>
  <si>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</si>
  <si>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</si>
  <si>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</si>
  <si>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</si>
  <si>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</si>
  <si>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</si>
  <si>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</si>
  <si>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</si>
  <si>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</si>
  <si>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</si>
  <si>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</si>
  <si>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</si>
  <si>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</si>
  <si>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</si>
  <si>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</si>
  <si>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</si>
  <si>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</si>
  <si>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</si>
  <si>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</si>
  <si>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</si>
  <si>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</si>
  <si>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</si>
  <si>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</si>
  <si>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</si>
  <si>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</si>
  <si>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</si>
  <si>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</si>
  <si>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</si>
  <si>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</si>
  <si>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</si>
  <si>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</si>
  <si>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</si>
  <si>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</si>
  <si>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</si>
  <si>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</si>
  <si>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</si>
  <si>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</si>
  <si>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</si>
  <si>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</si>
  <si>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</si>
  <si>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</si>
  <si>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</si>
  <si>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</si>
  <si>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</si>
  <si>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</si>
  <si>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</si>
  <si>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</si>
  <si>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</si>
  <si>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</si>
  <si>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</si>
  <si>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</si>
  <si>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</si>
  <si>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</si>
  <si>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</si>
  <si>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</si>
  <si>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</si>
  <si>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</si>
  <si>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</si>
  <si>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</si>
  <si>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</si>
  <si>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</si>
  <si>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</si>
  <si>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</si>
  <si>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</si>
  <si>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</si>
  <si>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</si>
  <si>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</si>
  <si>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</si>
  <si>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</si>
  <si>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</si>
  <si>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</si>
  <si>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</si>
  <si>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</si>
  <si>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</si>
  <si>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</si>
  <si>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</si>
  <si>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</si>
  <si>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</si>
  <si>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</si>
  <si>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</si>
  <si>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</si>
  <si>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</si>
  <si>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</si>
  <si>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</si>
  <si>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</si>
  <si>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</si>
  <si>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</si>
  <si>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</si>
  <si>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</si>
  <si>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</si>
  <si>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</si>
  <si>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</si>
  <si>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</si>
  <si>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</si>
  <si>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</si>
  <si>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</si>
  <si>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</si>
  <si>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</si>
  <si>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</si>
  <si>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</si>
  <si>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</si>
  <si>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</si>
  <si>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</si>
  <si>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</si>
  <si>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</si>
  <si>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</si>
  <si>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</si>
  <si>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</si>
  <si>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</si>
  <si>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</si>
  <si>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</si>
  <si>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</si>
  <si>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</si>
  <si>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</si>
  <si>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</si>
  <si>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</si>
  <si>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</si>
  <si>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</si>
  <si>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</si>
  <si>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</si>
  <si>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</si>
  <si>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</si>
  <si>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</si>
  <si>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</si>
  <si>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</si>
  <si>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</si>
  <si>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</si>
  <si>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</si>
  <si>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</si>
  <si>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</si>
  <si>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</si>
  <si>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</si>
  <si>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</si>
  <si>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</si>
  <si>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</si>
  <si>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</si>
  <si>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</si>
  <si>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</si>
  <si>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</si>
  <si>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</si>
  <si>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</si>
  <si>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</si>
  <si>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</si>
  <si>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</si>
  <si>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</si>
  <si>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</si>
  <si>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</si>
  <si>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</si>
  <si>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</si>
  <si>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</si>
  <si>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</si>
  <si>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</si>
  <si>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</si>
  <si>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</si>
  <si>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</si>
  <si>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</si>
  <si>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</si>
  <si>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</si>
  <si>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</si>
  <si>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</si>
  <si>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</si>
  <si>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</si>
  <si>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</si>
  <si>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</si>
  <si>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</si>
  <si>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</si>
  <si>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</si>
  <si>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</si>
  <si>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</si>
  <si>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</si>
  <si>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</si>
  <si>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</si>
  <si>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</si>
  <si>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</si>
  <si>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</si>
  <si>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</si>
  <si>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</si>
  <si>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</si>
  <si>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</si>
  <si>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</si>
  <si>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</si>
  <si>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</si>
  <si>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</si>
  <si>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</si>
  <si>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</si>
  <si>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</si>
  <si>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</si>
  <si>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</si>
  <si>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</si>
  <si>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</si>
  <si>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</si>
  <si>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</si>
  <si>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</si>
  <si>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</si>
  <si>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</si>
  <si>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</si>
  <si>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</si>
  <si>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</si>
  <si>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</si>
  <si>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</si>
  <si>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</si>
  <si>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</si>
  <si>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</si>
  <si>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</si>
  <si>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</si>
  <si>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</si>
  <si>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</si>
  <si>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</si>
  <si>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</si>
  <si>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</si>
  <si>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</si>
  <si>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</si>
  <si>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</si>
  <si>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</si>
  <si>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</si>
  <si>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</si>
  <si>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</si>
  <si>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</si>
  <si>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</si>
  <si>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</si>
  <si>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</si>
  <si>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</si>
  <si>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</si>
  <si>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</si>
  <si>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</si>
  <si>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</si>
  <si>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</si>
  <si>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</si>
  <si>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</si>
  <si>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</si>
  <si>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</si>
  <si>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</si>
  <si>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</si>
  <si>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</si>
  <si>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</si>
  <si>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</si>
  <si>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</si>
  <si>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</si>
  <si>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</si>
  <si>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</si>
  <si>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</si>
  <si>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</si>
  <si>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</si>
  <si>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</si>
  <si>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</si>
  <si>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</si>
  <si>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</si>
  <si>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</si>
  <si>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</si>
  <si>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</si>
  <si>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</si>
  <si>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</si>
  <si>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</si>
  <si>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</si>
  <si>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</si>
  <si>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</si>
  <si>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</si>
  <si>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</si>
  <si>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</si>
  <si>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</si>
  <si>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</si>
  <si>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</si>
  <si>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</si>
  <si>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</si>
  <si>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</si>
  <si>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</si>
  <si>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</si>
  <si>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</si>
  <si>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</si>
  <si>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</si>
  <si>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</si>
  <si>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</si>
  <si>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</si>
  <si>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</si>
  <si>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</si>
  <si>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</si>
  <si>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</si>
  <si>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</si>
  <si>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</si>
  <si>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</si>
  <si>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</si>
  <si>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</si>
  <si>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</si>
  <si>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</si>
  <si>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</si>
  <si>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</si>
  <si>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</si>
  <si>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</si>
  <si>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</si>
  <si>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</si>
  <si>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</si>
  <si>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</si>
  <si>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</si>
  <si>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</si>
  <si>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</si>
  <si>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</si>
  <si>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</si>
  <si>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</si>
  <si>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</si>
  <si>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</si>
  <si>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</si>
  <si>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</si>
  <si>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</si>
  <si>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</si>
  <si>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</si>
  <si>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</si>
  <si>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</si>
  <si>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</si>
  <si>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</si>
  <si>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</si>
  <si>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</si>
  <si>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</si>
  <si>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</si>
  <si>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</si>
  <si>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</si>
  <si>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</si>
  <si>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</si>
  <si>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</si>
  <si>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</si>
  <si>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</si>
  <si>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</si>
  <si>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</si>
  <si>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</si>
  <si>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</si>
  <si>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</si>
  <si>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</si>
  <si>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</si>
  <si>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</si>
  <si>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</si>
  <si>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</si>
  <si>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</si>
  <si>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</si>
  <si>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</si>
  <si>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</si>
  <si>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</si>
  <si>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</si>
  <si>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</si>
  <si>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</si>
  <si>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</si>
  <si>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</si>
  <si>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</si>
  <si>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</si>
  <si>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</si>
  <si>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</si>
  <si>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</si>
  <si>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</si>
  <si>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</si>
  <si>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</si>
  <si>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</si>
  <si>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</si>
  <si>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</si>
  <si>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</si>
  <si>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</si>
  <si>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</si>
  <si>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</si>
  <si>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</si>
  <si>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</si>
  <si>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</si>
  <si>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</si>
  <si>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</si>
  <si>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</si>
  <si>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</si>
  <si>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</si>
  <si>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</si>
  <si>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</si>
  <si>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</si>
  <si>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</si>
  <si>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</si>
  <si>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</si>
  <si>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</si>
  <si>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</si>
  <si>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</si>
  <si>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</si>
  <si>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</si>
  <si>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</si>
  <si>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</si>
  <si>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</si>
  <si>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</si>
  <si>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</si>
  <si>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</si>
  <si>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</si>
  <si>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</si>
  <si>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</si>
  <si>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</si>
  <si>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</si>
  <si>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</si>
  <si>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</si>
  <si>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</si>
  <si>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</si>
  <si>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</si>
  <si>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</si>
  <si>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</si>
  <si>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</si>
  <si>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</si>
  <si>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</si>
  <si>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</si>
  <si>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</si>
  <si>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</si>
  <si>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</si>
  <si>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</si>
  <si>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</si>
  <si>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</si>
  <si>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</si>
  <si>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</si>
  <si>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</si>
  <si>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</si>
  <si>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</si>
  <si>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</si>
  <si>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</si>
  <si>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</si>
  <si>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</si>
  <si>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</si>
  <si>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</si>
  <si>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</si>
  <si>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</si>
  <si>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</si>
  <si>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</si>
  <si>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</si>
  <si>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</si>
  <si>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</si>
  <si>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</si>
  <si>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</si>
  <si>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</si>
  <si>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</si>
  <si>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</si>
  <si>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</si>
  <si>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</si>
  <si>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</si>
  <si>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</si>
  <si>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</si>
  <si>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</si>
  <si>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</si>
  <si>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</si>
  <si>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</si>
  <si>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</si>
  <si>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</si>
  <si>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</si>
  <si>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</si>
  <si>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</si>
  <si>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</si>
  <si>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</si>
  <si>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</si>
  <si>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</si>
  <si>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</si>
  <si>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</si>
  <si>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</si>
  <si>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</si>
  <si>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</si>
  <si>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</si>
  <si>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</si>
  <si>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</si>
  <si>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</si>
  <si>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</si>
  <si>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</si>
  <si>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</si>
  <si>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</si>
  <si>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</si>
  <si>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</si>
  <si>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</si>
  <si>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</si>
  <si>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</si>
  <si>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</si>
  <si>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</si>
  <si>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</si>
  <si>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</si>
  <si>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</si>
  <si>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</si>
  <si>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</si>
  <si>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</si>
  <si>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</si>
  <si>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</si>
  <si>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</si>
  <si>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</si>
  <si>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</si>
  <si>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</si>
  <si>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</si>
  <si>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</si>
  <si>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</si>
  <si>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</si>
  <si>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</si>
  <si>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</si>
  <si>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</si>
  <si>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</si>
  <si>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</si>
  <si>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</si>
  <si>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</si>
  <si>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</si>
  <si>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</si>
  <si>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</si>
  <si>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</si>
  <si>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</si>
  <si>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</si>
  <si>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</si>
  <si>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</si>
  <si>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</si>
  <si>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</si>
  <si>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</si>
  <si>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</si>
  <si>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</si>
  <si>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</si>
  <si>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</si>
  <si>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</si>
  <si>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</si>
  <si>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</si>
  <si>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</si>
  <si>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</si>
  <si>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</si>
  <si>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</si>
  <si>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</si>
  <si>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</si>
  <si>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</si>
  <si>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</si>
  <si>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</si>
  <si>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</si>
  <si>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</si>
  <si>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</si>
  <si>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</si>
  <si>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</si>
  <si>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</si>
  <si>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</si>
  <si>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</si>
  <si>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</si>
  <si>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</si>
  <si>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</si>
  <si>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</si>
  <si>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</si>
  <si>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</si>
  <si>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</si>
  <si>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</si>
  <si>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</si>
  <si>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</si>
  <si>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</si>
  <si>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</si>
  <si>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</si>
  <si>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</si>
  <si>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</si>
  <si>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</si>
  <si>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</si>
  <si>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</si>
  <si>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</si>
  <si>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</si>
  <si>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</si>
  <si>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</si>
  <si>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</si>
  <si>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</si>
  <si>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</si>
  <si>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</si>
  <si>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</si>
  <si>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</si>
  <si>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</si>
  <si>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</si>
  <si>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</si>
  <si>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</si>
  <si>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</si>
  <si>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</si>
  <si>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</si>
  <si>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</si>
  <si>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</si>
  <si>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</si>
  <si>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</si>
  <si>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</si>
  <si>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</si>
  <si>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</si>
  <si>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</si>
  <si>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</si>
  <si>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</si>
  <si>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</si>
  <si>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</si>
  <si>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</si>
  <si>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</si>
  <si>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</si>
  <si>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</si>
  <si>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</si>
  <si>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</si>
  <si>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</si>
  <si>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</si>
  <si>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</si>
  <si>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</si>
  <si>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</si>
  <si>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</si>
  <si>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</si>
  <si>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</si>
  <si>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</si>
  <si>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</si>
  <si>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</si>
  <si>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</si>
  <si>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</si>
  <si>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</si>
  <si>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</si>
  <si>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18201</t>
  </si>
  <si>
    <t>福井市</t>
  </si>
  <si>
    <t>18201_令和3年度</t>
  </si>
  <si>
    <t>18201_令和4年度</t>
  </si>
  <si>
    <t>02303</t>
  </si>
  <si>
    <t>今別町</t>
  </si>
  <si>
    <t>02303_令和3年度</t>
  </si>
  <si>
    <t>02303_令和4年度</t>
  </si>
  <si>
    <t>02450</t>
  </si>
  <si>
    <t>新郷村</t>
  </si>
  <si>
    <t>02450_令和3年度</t>
  </si>
  <si>
    <t>02450_令和4年度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</si>
  <si>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</si>
  <si>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</si>
  <si>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</si>
  <si>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</si>
  <si>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</si>
  <si>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</si>
  <si>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</si>
  <si>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</si>
  <si>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</si>
  <si>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</si>
  <si>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</si>
  <si>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</si>
  <si>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</si>
  <si>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</si>
  <si>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</si>
  <si>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</si>
  <si>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</si>
  <si>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01436_令和4年度</t>
  </si>
  <si>
    <t>01436</t>
  </si>
  <si>
    <t>雨竜町</t>
  </si>
  <si>
    <t>01398_令和4年度</t>
  </si>
  <si>
    <t>01398</t>
  </si>
  <si>
    <t>喜茂別町</t>
  </si>
  <si>
    <t>01434_令和4年度</t>
  </si>
  <si>
    <t>01434</t>
  </si>
  <si>
    <t>秩父別町</t>
  </si>
  <si>
    <t>01396_令和4年度</t>
  </si>
  <si>
    <t>01396</t>
  </si>
  <si>
    <t>真狩村</t>
  </si>
  <si>
    <t>01436_令和3年度</t>
  </si>
  <si>
    <t>01398_令和3年度</t>
  </si>
  <si>
    <t>01434_令和3年度</t>
  </si>
  <si>
    <t>01396_令和3年度</t>
  </si>
  <si>
    <t>01367_令和4年度</t>
  </si>
  <si>
    <t>01367</t>
  </si>
  <si>
    <t>奥尻町</t>
  </si>
  <si>
    <t>01575_令和4年度</t>
  </si>
  <si>
    <t>01575</t>
  </si>
  <si>
    <t>壮瞥町</t>
  </si>
  <si>
    <t>01367_令和3年度</t>
  </si>
  <si>
    <t>01575_令和3年度</t>
  </si>
  <si>
    <t>01520_令和4年度</t>
  </si>
  <si>
    <t>01520</t>
  </si>
  <si>
    <t>幌延町</t>
  </si>
  <si>
    <t>01462_令和4年度</t>
  </si>
  <si>
    <t>01462</t>
  </si>
  <si>
    <t>南富良野町</t>
  </si>
  <si>
    <t>01518_令和4年度</t>
  </si>
  <si>
    <t>01518</t>
  </si>
  <si>
    <t>利尻町</t>
  </si>
  <si>
    <t>01519_令和4年度</t>
  </si>
  <si>
    <t>01519</t>
  </si>
  <si>
    <t>利尻富士町</t>
  </si>
  <si>
    <t>01517_令和4年度</t>
  </si>
  <si>
    <t>01517</t>
  </si>
  <si>
    <t>礼文町</t>
  </si>
  <si>
    <t>01520_令和3年度</t>
  </si>
  <si>
    <t>01462_令和3年度</t>
  </si>
  <si>
    <t>01518_令和3年度</t>
  </si>
  <si>
    <t>01519_令和3年度</t>
  </si>
  <si>
    <t>01517_令和3年度</t>
  </si>
  <si>
    <t>池田町</t>
  </si>
  <si>
    <t>01560_令和4年度</t>
  </si>
  <si>
    <t>01560</t>
  </si>
  <si>
    <t>滝上町</t>
  </si>
  <si>
    <t>01648_令和4年度</t>
  </si>
  <si>
    <t>01648</t>
  </si>
  <si>
    <t>陸別町</t>
  </si>
  <si>
    <t>01560_令和3年度</t>
  </si>
  <si>
    <t>01648_令和3年度</t>
  </si>
  <si>
    <t>美浜町</t>
  </si>
  <si>
    <t>18205</t>
  </si>
  <si>
    <t>大野市</t>
  </si>
  <si>
    <t>18205_令和3年度</t>
  </si>
  <si>
    <t>18205_令和4年度</t>
  </si>
  <si>
    <t>18442</t>
  </si>
  <si>
    <t>18442_令和3年度</t>
  </si>
  <si>
    <t>18442_令和4年度</t>
  </si>
  <si>
    <t>18423</t>
  </si>
  <si>
    <t>越前町</t>
  </si>
  <si>
    <t>18423_令和3年度</t>
  </si>
  <si>
    <t>18423_令和4年度</t>
  </si>
  <si>
    <t>18322</t>
  </si>
  <si>
    <t>永平寺町</t>
  </si>
  <si>
    <t>18322_令和3年度</t>
  </si>
  <si>
    <t>18322_令和4年度</t>
  </si>
  <si>
    <t>18483</t>
  </si>
  <si>
    <t>おおい町</t>
  </si>
  <si>
    <t>18483_令和3年度</t>
  </si>
  <si>
    <t>18483_令和4年度</t>
  </si>
  <si>
    <t>18207</t>
  </si>
  <si>
    <t>鯖江市</t>
  </si>
  <si>
    <t>18207_令和3年度</t>
  </si>
  <si>
    <t>18207_令和4年度</t>
  </si>
  <si>
    <t>18204</t>
  </si>
  <si>
    <t>小浜市</t>
  </si>
  <si>
    <t>18204_令和3年度</t>
  </si>
  <si>
    <t>18204_令和4年度</t>
  </si>
  <si>
    <t>18208</t>
  </si>
  <si>
    <t>あわら市</t>
  </si>
  <si>
    <t>18208_令和3年度</t>
  </si>
  <si>
    <t>18208_令和4年度</t>
  </si>
  <si>
    <t>18501</t>
  </si>
  <si>
    <t>若狭町</t>
  </si>
  <si>
    <t>18501_令和3年度</t>
  </si>
  <si>
    <t>18501_令和4年度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</si>
  <si>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</si>
  <si>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</si>
  <si>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</si>
  <si>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</si>
  <si>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</si>
  <si>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</si>
  <si>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</si>
  <si>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</si>
  <si>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</si>
  <si>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</si>
  <si>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</si>
  <si>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</si>
  <si>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</si>
  <si>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</si>
  <si>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</si>
  <si>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</si>
  <si>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</si>
  <si>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</si>
  <si>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</si>
  <si>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</si>
  <si>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</si>
  <si>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</si>
  <si>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</si>
  <si>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</si>
  <si>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</si>
  <si>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</si>
  <si>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</si>
  <si>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</si>
  <si>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</si>
  <si>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</si>
  <si>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</si>
  <si>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</si>
  <si>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</si>
  <si>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</si>
  <si>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</si>
  <si>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</si>
  <si>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</si>
  <si>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</si>
  <si>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</si>
  <si>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</si>
  <si>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</si>
  <si>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</si>
  <si>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</si>
  <si>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</si>
  <si>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</si>
  <si>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</si>
  <si>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</si>
  <si>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</si>
  <si>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</si>
  <si>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</si>
  <si>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</si>
  <si>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</si>
  <si>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</si>
  <si>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</si>
  <si>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</si>
  <si>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</si>
  <si>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</si>
  <si>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</si>
  <si>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</si>
  <si>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</si>
  <si>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</si>
  <si>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</si>
  <si>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</si>
  <si>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</si>
  <si>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</si>
  <si>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</si>
  <si>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</si>
  <si>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</si>
  <si>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</si>
  <si>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</si>
  <si>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</si>
  <si>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</si>
  <si>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</si>
  <si>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</si>
  <si>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</si>
  <si>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</si>
  <si>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</si>
  <si>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</si>
  <si>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</si>
  <si>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</si>
  <si>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</si>
  <si>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</si>
  <si>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</si>
  <si>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</si>
  <si>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</si>
  <si>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</si>
  <si>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</si>
  <si>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</si>
  <si>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</si>
  <si>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</si>
  <si>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</si>
  <si>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</si>
  <si>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</si>
  <si>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</si>
  <si>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</si>
  <si>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</si>
  <si>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</si>
  <si>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</si>
  <si>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</si>
  <si>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</si>
  <si>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</si>
  <si>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</si>
  <si>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</si>
  <si>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</si>
  <si>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</si>
  <si>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</si>
  <si>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</si>
  <si>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</si>
  <si>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</si>
  <si>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</si>
  <si>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</si>
  <si>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</si>
  <si>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</si>
  <si>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</si>
  <si>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</si>
  <si>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</si>
  <si>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</si>
  <si>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</si>
  <si>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</si>
  <si>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</si>
  <si>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</si>
  <si>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</si>
  <si>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</si>
  <si>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</si>
  <si>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</si>
  <si>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</si>
  <si>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</si>
  <si>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</si>
  <si>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</si>
  <si>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</si>
  <si>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</si>
  <si>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</si>
  <si>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</si>
  <si>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</si>
  <si>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</si>
  <si>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</si>
  <si>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</si>
  <si>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</si>
  <si>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</si>
  <si>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</si>
  <si>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</si>
  <si>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</si>
  <si>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</si>
  <si>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</si>
  <si>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</si>
  <si>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</si>
  <si>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</si>
  <si>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02303_平成2年度</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</si>
  <si>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</si>
  <si>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</si>
  <si>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</si>
  <si>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</si>
  <si>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</si>
  <si>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</si>
  <si>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</si>
  <si>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</si>
  <si>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</si>
  <si>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</si>
  <si>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</si>
  <si>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</si>
  <si>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</si>
  <si>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</si>
  <si>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</si>
  <si>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</si>
  <si>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</si>
  <si>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</si>
  <si>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</si>
  <si>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</si>
  <si>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</si>
  <si>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</si>
  <si>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</si>
  <si>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</si>
  <si>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</si>
  <si>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</si>
  <si>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</si>
  <si>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</si>
  <si>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</si>
  <si>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</si>
  <si>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</si>
  <si>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</si>
  <si>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</si>
  <si>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</si>
  <si>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</si>
  <si>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</si>
  <si>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</si>
  <si>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</si>
  <si>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</si>
  <si>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</si>
  <si>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</si>
  <si>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</si>
  <si>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</si>
  <si>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</si>
  <si>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</si>
  <si>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</si>
  <si>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</si>
  <si>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</si>
  <si>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</si>
  <si>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</si>
  <si>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</si>
  <si>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</si>
  <si>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</si>
  <si>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</si>
  <si>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</si>
  <si>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</si>
  <si>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</si>
  <si>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</si>
  <si>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</si>
  <si>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</si>
  <si>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</si>
  <si>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</si>
  <si>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</si>
  <si>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</si>
  <si>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</si>
  <si>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</si>
  <si>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</si>
  <si>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</si>
  <si>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</si>
  <si>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</si>
  <si>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</si>
  <si>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</si>
  <si>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</si>
  <si>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</si>
  <si>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</si>
  <si>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</si>
  <si>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</si>
  <si>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</si>
  <si>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</si>
  <si>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</si>
  <si>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</si>
  <si>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</si>
  <si>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</si>
  <si>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</si>
  <si>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</si>
  <si>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</si>
  <si>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</si>
  <si>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</si>
  <si>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</si>
  <si>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</si>
  <si>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</si>
  <si>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</si>
  <si>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</si>
  <si>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</si>
  <si>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</si>
  <si>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</si>
  <si>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</si>
  <si>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</si>
  <si>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</si>
  <si>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</si>
  <si>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</si>
  <si>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</si>
  <si>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</si>
  <si>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</si>
  <si>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</si>
  <si>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</si>
  <si>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</si>
  <si>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</si>
  <si>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</si>
  <si>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</si>
  <si>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</si>
  <si>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</si>
  <si>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</si>
  <si>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</si>
  <si>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</si>
  <si>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</si>
  <si>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</si>
  <si>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</si>
  <si>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</si>
  <si>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</si>
  <si>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</si>
  <si>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</si>
  <si>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</si>
  <si>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</si>
  <si>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</si>
  <si>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</si>
  <si>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</si>
  <si>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</si>
  <si>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</si>
  <si>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</si>
  <si>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02450_平成2年度</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</si>
  <si>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</si>
  <si>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</si>
  <si>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</si>
  <si>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</si>
  <si>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</si>
  <si>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</si>
  <si>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</si>
  <si>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</si>
  <si>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</si>
  <si>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</si>
  <si>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</si>
  <si>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</si>
  <si>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</si>
  <si>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</si>
  <si>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</si>
  <si>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</si>
  <si>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</si>
  <si>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</si>
  <si>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</si>
  <si>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</si>
  <si>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</si>
  <si>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</si>
  <si>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</si>
  <si>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</si>
  <si>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</si>
  <si>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</si>
  <si>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</si>
  <si>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</si>
  <si>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</si>
  <si>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</si>
  <si>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</si>
  <si>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</si>
  <si>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</si>
  <si>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</si>
  <si>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</si>
  <si>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</si>
  <si>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</si>
  <si>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</si>
  <si>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</si>
  <si>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</si>
  <si>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</si>
  <si>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</si>
  <si>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</si>
  <si>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</si>
  <si>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</si>
  <si>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</si>
  <si>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</si>
  <si>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</si>
  <si>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</si>
  <si>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</si>
  <si>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</si>
  <si>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</si>
  <si>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</si>
  <si>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</si>
  <si>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</si>
  <si>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</si>
  <si>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</si>
  <si>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</si>
  <si>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</si>
  <si>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</si>
  <si>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</si>
  <si>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</si>
  <si>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</si>
  <si>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</si>
  <si>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</si>
  <si>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</si>
  <si>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</si>
  <si>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</si>
  <si>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</si>
  <si>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</si>
  <si>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</si>
  <si>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</si>
  <si>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</si>
  <si>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</si>
  <si>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</si>
  <si>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</si>
  <si>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</si>
  <si>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</si>
  <si>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</si>
  <si>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</si>
  <si>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</si>
  <si>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</si>
  <si>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</si>
  <si>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</si>
  <si>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</si>
  <si>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</si>
  <si>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</si>
  <si>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</si>
  <si>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</si>
  <si>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</si>
  <si>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</si>
  <si>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</si>
  <si>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</si>
  <si>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</si>
  <si>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</si>
  <si>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</si>
  <si>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</si>
  <si>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</si>
  <si>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</si>
  <si>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</si>
  <si>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</si>
  <si>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</si>
  <si>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</si>
  <si>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</si>
  <si>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</si>
  <si>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</si>
  <si>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</si>
  <si>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</si>
  <si>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</si>
  <si>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</si>
  <si>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</si>
  <si>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</si>
  <si>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</si>
  <si>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</si>
  <si>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</si>
  <si>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</si>
  <si>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</si>
  <si>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</si>
  <si>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</si>
  <si>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</si>
  <si>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</si>
  <si>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</si>
  <si>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</si>
  <si>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</si>
  <si>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</si>
  <si>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</si>
  <si>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</si>
  <si>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</si>
  <si>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</si>
  <si>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</si>
  <si>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</si>
  <si>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</si>
  <si>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</si>
  <si>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</si>
  <si>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</si>
  <si>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</si>
  <si>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</si>
  <si>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</si>
  <si>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</si>
  <si>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</si>
  <si>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</si>
  <si>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</si>
  <si>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</si>
  <si>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</si>
  <si>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</si>
  <si>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</si>
  <si>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</si>
  <si>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</si>
  <si>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</si>
  <si>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</si>
  <si>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</si>
  <si>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</si>
  <si>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</si>
  <si>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</si>
  <si>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</si>
  <si>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</si>
  <si>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</si>
  <si>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</si>
  <si>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</si>
  <si>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</si>
  <si>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</si>
  <si>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</si>
  <si>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</si>
  <si>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</si>
  <si>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</si>
  <si>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</si>
  <si>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</si>
  <si>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</si>
  <si>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</si>
  <si>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</si>
  <si>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</si>
  <si>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</si>
  <si>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</si>
  <si>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</si>
  <si>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</si>
  <si>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</si>
  <si>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</si>
  <si>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</si>
  <si>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</si>
  <si>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</si>
  <si>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</si>
  <si>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</si>
  <si>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</si>
  <si>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</si>
  <si>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</si>
  <si>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</si>
  <si>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</si>
  <si>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</si>
  <si>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</si>
  <si>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</si>
  <si>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</si>
  <si>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</si>
  <si>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</si>
  <si>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</si>
  <si>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</si>
  <si>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</si>
  <si>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</si>
  <si>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</si>
  <si>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</si>
  <si>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</si>
  <si>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</si>
  <si>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</si>
  <si>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</si>
  <si>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</si>
  <si>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</si>
  <si>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</si>
  <si>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</si>
  <si>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</si>
  <si>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</si>
  <si>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</si>
  <si>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</si>
  <si>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</si>
  <si>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</si>
  <si>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</si>
  <si>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</si>
  <si>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</si>
  <si>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</si>
  <si>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</si>
  <si>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</si>
  <si>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</si>
  <si>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</si>
  <si>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</si>
  <si>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</si>
  <si>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</si>
  <si>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</si>
  <si>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</si>
  <si>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</si>
  <si>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</si>
  <si>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</si>
  <si>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</si>
  <si>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</si>
  <si>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</si>
  <si>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</si>
  <si>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</si>
  <si>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</si>
  <si>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</si>
  <si>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</si>
  <si>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</si>
  <si>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</si>
  <si>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</si>
  <si>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</si>
  <si>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</si>
  <si>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</si>
  <si>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</si>
  <si>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</si>
  <si>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</si>
  <si>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</si>
  <si>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</si>
  <si>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</si>
  <si>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</si>
  <si>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</si>
  <si>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</si>
  <si>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</si>
  <si>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</si>
  <si>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</si>
  <si>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</si>
  <si>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</si>
  <si>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</si>
  <si>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</si>
  <si>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</si>
  <si>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</si>
  <si>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</si>
  <si>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</si>
  <si>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</si>
  <si>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</si>
  <si>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</si>
  <si>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</si>
  <si>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</si>
  <si>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</si>
  <si>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18481</t>
  </si>
  <si>
    <t>高浜町</t>
  </si>
  <si>
    <t>18481_令和3年度</t>
  </si>
  <si>
    <t>18481_令和4年度</t>
  </si>
  <si>
    <t>18404</t>
  </si>
  <si>
    <t>南越前町</t>
  </si>
  <si>
    <t>18404_令和3年度</t>
  </si>
  <si>
    <t>18404_令和4年度</t>
  </si>
  <si>
    <t>18206</t>
  </si>
  <si>
    <t>勝山市</t>
  </si>
  <si>
    <t>18206_令和3年度</t>
  </si>
  <si>
    <t>18206_令和4年度</t>
  </si>
  <si>
    <t>18210</t>
  </si>
  <si>
    <t>坂井市</t>
  </si>
  <si>
    <t>18210_令和3年度</t>
  </si>
  <si>
    <t>18210_令和4年度</t>
  </si>
  <si>
    <t>18209</t>
  </si>
  <si>
    <t>越前市</t>
  </si>
  <si>
    <t>18209_令和3年度</t>
  </si>
  <si>
    <t>18209_令和4年度</t>
  </si>
  <si>
    <t>18202</t>
  </si>
  <si>
    <t>敦賀市</t>
  </si>
  <si>
    <t>18202_令和3年度</t>
  </si>
  <si>
    <t>18202_令和4年度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</si>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</sst>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c:v>
                </c:pt>
                <c:pt idx="1">
                  <c:v>0.21325393264656564</c:v>
                </c:pt>
                <c:pt idx="2">
                  <c:v>0.14097252858308312</c:v>
                </c:pt>
                <c:pt idx="3">
                  <c:v>0.19060439743587645</c:v>
                </c:pt>
                <c:pt idx="4">
                  <c:v>0.13256573477249384</c:v>
                </c:pt>
                <c:pt idx="5">
                  <c:v>0.21103352196861278</c:v>
                </c:pt>
                <c:pt idx="6">
                  <c:v>0.21573096335905848</c:v>
                </c:pt>
                <c:pt idx="7">
                  <c:v>0.20970735730620521</c:v>
                </c:pt>
                <c:pt idx="8">
                  <c:v>0.26326057001292358</c:v>
                </c:pt>
                <c:pt idx="9">
                  <c:v>0.21982804180448387</c:v>
                </c:pt>
                <c:pt idx="10">
                  <c:v>0.24423730445312097</c:v>
                </c:pt>
                <c:pt idx="11">
                  <c:v>0.23485743148771104</c:v>
                </c:pt>
                <c:pt idx="12">
                  <c:v>0.30020570622984449</c:v>
                </c:pt>
                <c:pt idx="13">
                  <c:v>0.47895225550728637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9.2564497294174544</c:v>
                </c:pt>
                <c:pt idx="1">
                  <c:v>8.9830305514331918</c:v>
                </c:pt>
                <c:pt idx="2">
                  <c:v>8.9771203991426169</c:v>
                </c:pt>
                <c:pt idx="3">
                  <c:v>8.6740888512620842</c:v>
                </c:pt>
                <c:pt idx="4">
                  <c:v>8.5418651589766714</c:v>
                </c:pt>
                <c:pt idx="5">
                  <c:v>8.3234196794032247</c:v>
                </c:pt>
                <c:pt idx="6">
                  <c:v>7.9635171953285226</c:v>
                </c:pt>
                <c:pt idx="7">
                  <c:v>7.7580811332485577</c:v>
                </c:pt>
                <c:pt idx="8">
                  <c:v>7.6790108129010308</c:v>
                </c:pt>
                <c:pt idx="9">
                  <c:v>7.4587235856468039</c:v>
                </c:pt>
                <c:pt idx="10">
                  <c:v>7.280703258301263</c:v>
                </c:pt>
                <c:pt idx="11">
                  <c:v>6.8061892494434337</c:v>
                </c:pt>
                <c:pt idx="12">
                  <c:v>6.312852841374796</c:v>
                </c:pt>
                <c:pt idx="13">
                  <c:v>6.2076950332206602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6.7840187110893124</c:v>
                </c:pt>
                <c:pt idx="1">
                  <c:v>4.9438545295118237</c:v>
                </c:pt>
                <c:pt idx="2">
                  <c:v>5.5605677963293099</c:v>
                </c:pt>
                <c:pt idx="3">
                  <c:v>7.4016051519157022</c:v>
                </c:pt>
                <c:pt idx="4">
                  <c:v>7.8085908269790218</c:v>
                </c:pt>
                <c:pt idx="5">
                  <c:v>7.3969738223729458</c:v>
                </c:pt>
                <c:pt idx="6">
                  <c:v>7.2034626007586109</c:v>
                </c:pt>
                <c:pt idx="7">
                  <c:v>6.686412723460422</c:v>
                </c:pt>
                <c:pt idx="8">
                  <c:v>6.4173877595597943</c:v>
                </c:pt>
                <c:pt idx="9">
                  <c:v>6.2129266583759559</c:v>
                </c:pt>
                <c:pt idx="10">
                  <c:v>5.631220581067419</c:v>
                </c:pt>
                <c:pt idx="11">
                  <c:v>4.596787576689616</c:v>
                </c:pt>
                <c:pt idx="12">
                  <c:v>4.1282386924749224</c:v>
                </c:pt>
                <c:pt idx="13">
                  <c:v>4.2619453994581873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4.2438125709363836</c:v>
                </c:pt>
                <c:pt idx="1">
                  <c:v>3.2771727101293338</c:v>
                </c:pt>
                <c:pt idx="2">
                  <c:v>3.8216227333350581</c:v>
                </c:pt>
                <c:pt idx="3">
                  <c:v>4.5533143240310885</c:v>
                </c:pt>
                <c:pt idx="4">
                  <c:v>4.4135313572708537</c:v>
                </c:pt>
                <c:pt idx="5">
                  <c:v>4.5355648959852051</c:v>
                </c:pt>
                <c:pt idx="6">
                  <c:v>4.5506151752342978</c:v>
                </c:pt>
                <c:pt idx="7">
                  <c:v>3.4127500522415946</c:v>
                </c:pt>
                <c:pt idx="8">
                  <c:v>3.0104689124007344</c:v>
                </c:pt>
                <c:pt idx="9">
                  <c:v>2.7677793547406266</c:v>
                </c:pt>
                <c:pt idx="10">
                  <c:v>2.5198584907881623</c:v>
                </c:pt>
                <c:pt idx="11">
                  <c:v>2.5214926198188916</c:v>
                </c:pt>
                <c:pt idx="12">
                  <c:v>2.2169031737668705</c:v>
                </c:pt>
                <c:pt idx="13">
                  <c:v>2.4868527825410833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6.0998964047388977</c:v>
                </c:pt>
                <c:pt idx="1">
                  <c:v>7.6945892145963448</c:v>
                </c:pt>
                <c:pt idx="2">
                  <c:v>6.7635944218590334</c:v>
                </c:pt>
                <c:pt idx="3">
                  <c:v>7.6291120160222103</c:v>
                </c:pt>
                <c:pt idx="4">
                  <c:v>7.6218679393623461</c:v>
                </c:pt>
                <c:pt idx="5">
                  <c:v>7.4989845994747508</c:v>
                </c:pt>
                <c:pt idx="6">
                  <c:v>7.2976271562666373</c:v>
                </c:pt>
                <c:pt idx="7">
                  <c:v>6.2627390458415384</c:v>
                </c:pt>
                <c:pt idx="8">
                  <c:v>7.2082280968642873</c:v>
                </c:pt>
                <c:pt idx="9">
                  <c:v>7.0471922534848082</c:v>
                </c:pt>
                <c:pt idx="10">
                  <c:v>6.4088608631744588</c:v>
                </c:pt>
                <c:pt idx="11">
                  <c:v>5.9626237215514371</c:v>
                </c:pt>
                <c:pt idx="12">
                  <c:v>4.8965895504305754</c:v>
                </c:pt>
                <c:pt idx="13">
                  <c:v>5.5259977389500925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1900</c:v>
                </c:pt>
                <c:pt idx="1">
                  <c:v>1887</c:v>
                </c:pt>
                <c:pt idx="2">
                  <c:v>1851</c:v>
                </c:pt>
                <c:pt idx="3">
                  <c:v>1852</c:v>
                </c:pt>
                <c:pt idx="4">
                  <c:v>1852</c:v>
                </c:pt>
                <c:pt idx="5">
                  <c:v>1861</c:v>
                </c:pt>
                <c:pt idx="6">
                  <c:v>1824</c:v>
                </c:pt>
                <c:pt idx="7">
                  <c:v>1800</c:v>
                </c:pt>
                <c:pt idx="8">
                  <c:v>1766</c:v>
                </c:pt>
                <c:pt idx="9">
                  <c:v>1736</c:v>
                </c:pt>
                <c:pt idx="10">
                  <c:v>1715</c:v>
                </c:pt>
                <c:pt idx="11">
                  <c:v>1673</c:v>
                </c:pt>
                <c:pt idx="12">
                  <c:v>1655</c:v>
                </c:pt>
                <c:pt idx="13">
                  <c:v>1643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1047</c:v>
                </c:pt>
                <c:pt idx="1">
                  <c:v>1018</c:v>
                </c:pt>
                <c:pt idx="2">
                  <c:v>1008</c:v>
                </c:pt>
                <c:pt idx="3">
                  <c:v>987</c:v>
                </c:pt>
                <c:pt idx="4">
                  <c:v>958</c:v>
                </c:pt>
                <c:pt idx="5">
                  <c:v>938</c:v>
                </c:pt>
                <c:pt idx="6">
                  <c:v>912</c:v>
                </c:pt>
                <c:pt idx="7">
                  <c:v>887</c:v>
                </c:pt>
                <c:pt idx="8">
                  <c:v>923</c:v>
                </c:pt>
                <c:pt idx="9">
                  <c:v>906</c:v>
                </c:pt>
                <c:pt idx="10">
                  <c:v>900</c:v>
                </c:pt>
                <c:pt idx="11">
                  <c:v>826</c:v>
                </c:pt>
                <c:pt idx="12">
                  <c:v>869</c:v>
                </c:pt>
                <c:pt idx="13">
                  <c:v>843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1073</c:v>
                </c:pt>
                <c:pt idx="1">
                  <c:v>1071</c:v>
                </c:pt>
                <c:pt idx="2">
                  <c:v>1062</c:v>
                </c:pt>
                <c:pt idx="3">
                  <c:v>1055</c:v>
                </c:pt>
                <c:pt idx="4">
                  <c:v>1041</c:v>
                </c:pt>
                <c:pt idx="5">
                  <c:v>1034</c:v>
                </c:pt>
                <c:pt idx="6">
                  <c:v>992</c:v>
                </c:pt>
                <c:pt idx="7">
                  <c:v>971</c:v>
                </c:pt>
                <c:pt idx="8">
                  <c:v>966</c:v>
                </c:pt>
                <c:pt idx="9">
                  <c:v>947</c:v>
                </c:pt>
                <c:pt idx="10">
                  <c:v>943</c:v>
                </c:pt>
                <c:pt idx="11">
                  <c:v>933</c:v>
                </c:pt>
                <c:pt idx="12">
                  <c:v>918</c:v>
                </c:pt>
                <c:pt idx="13">
                  <c:v>912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21</c:v>
                </c:pt>
                <c:pt idx="1">
                  <c:v>96</c:v>
                </c:pt>
                <c:pt idx="2">
                  <c:v>96</c:v>
                </c:pt>
                <c:pt idx="3">
                  <c:v>96</c:v>
                </c:pt>
                <c:pt idx="4">
                  <c:v>96</c:v>
                </c:pt>
                <c:pt idx="5">
                  <c:v>96</c:v>
                </c:pt>
                <c:pt idx="6">
                  <c:v>119</c:v>
                </c:pt>
                <c:pt idx="7">
                  <c:v>119</c:v>
                </c:pt>
                <c:pt idx="8">
                  <c:v>119</c:v>
                </c:pt>
                <c:pt idx="9">
                  <c:v>119</c:v>
                </c:pt>
                <c:pt idx="10">
                  <c:v>119</c:v>
                </c:pt>
                <c:pt idx="11">
                  <c:v>119</c:v>
                </c:pt>
                <c:pt idx="12">
                  <c:v>137</c:v>
                </c:pt>
                <c:pt idx="13">
                  <c:v>137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284</c:v>
                </c:pt>
                <c:pt idx="1">
                  <c:v>170</c:v>
                </c:pt>
                <c:pt idx="2">
                  <c:v>170</c:v>
                </c:pt>
                <c:pt idx="3">
                  <c:v>170</c:v>
                </c:pt>
                <c:pt idx="4">
                  <c:v>170</c:v>
                </c:pt>
                <c:pt idx="5">
                  <c:v>170</c:v>
                </c:pt>
                <c:pt idx="6">
                  <c:v>131</c:v>
                </c:pt>
                <c:pt idx="7">
                  <c:v>131</c:v>
                </c:pt>
                <c:pt idx="8">
                  <c:v>131</c:v>
                </c:pt>
                <c:pt idx="9">
                  <c:v>131</c:v>
                </c:pt>
                <c:pt idx="10">
                  <c:v>131</c:v>
                </c:pt>
                <c:pt idx="11">
                  <c:v>131</c:v>
                </c:pt>
                <c:pt idx="12">
                  <c:v>122</c:v>
                </c:pt>
                <c:pt idx="13">
                  <c:v>122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34.981400000000001</c:v>
                </c:pt>
                <c:pt idx="1">
                  <c:v>22.808599999999998</c:v>
                </c:pt>
                <c:pt idx="2">
                  <c:v>17.599900000000002</c:v>
                </c:pt>
                <c:pt idx="3">
                  <c:v>18.0852</c:v>
                </c:pt>
                <c:pt idx="4">
                  <c:v>19.741599999999998</c:v>
                </c:pt>
                <c:pt idx="5">
                  <c:v>16.936599999999999</c:v>
                </c:pt>
                <c:pt idx="6">
                  <c:v>17.9956</c:v>
                </c:pt>
                <c:pt idx="7">
                  <c:v>18.686199999999999</c:v>
                </c:pt>
                <c:pt idx="8">
                  <c:v>18.349499999999999</c:v>
                </c:pt>
                <c:pt idx="9">
                  <c:v>18.593499999999999</c:v>
                </c:pt>
                <c:pt idx="10">
                  <c:v>17.3522</c:v>
                </c:pt>
                <c:pt idx="11">
                  <c:v>14.8803</c:v>
                </c:pt>
                <c:pt idx="12">
                  <c:v>15.3302</c:v>
                </c:pt>
                <c:pt idx="13">
                  <c:v>16.577100000000002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3.8216227333350581</c:v>
                </c:pt>
                <c:pt idx="1">
                  <c:v>4.5533143240310885</c:v>
                </c:pt>
                <c:pt idx="2">
                  <c:v>4.4135313572708537</c:v>
                </c:pt>
                <c:pt idx="3">
                  <c:v>4.5355648959852051</c:v>
                </c:pt>
                <c:pt idx="4">
                  <c:v>4.5506151752342978</c:v>
                </c:pt>
                <c:pt idx="5">
                  <c:v>3.4127500522415946</c:v>
                </c:pt>
                <c:pt idx="6">
                  <c:v>3.0104689124007344</c:v>
                </c:pt>
                <c:pt idx="7">
                  <c:v>2.7677793547406266</c:v>
                </c:pt>
                <c:pt idx="8">
                  <c:v>2.5198584907881623</c:v>
                </c:pt>
                <c:pt idx="9">
                  <c:v>2.5214926198188916</c:v>
                </c:pt>
                <c:pt idx="10">
                  <c:v>2.2169031737668705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6.7635944218590334</c:v>
                </c:pt>
                <c:pt idx="1">
                  <c:v>7.6291120160222103</c:v>
                </c:pt>
                <c:pt idx="2">
                  <c:v>7.6218679393623461</c:v>
                </c:pt>
                <c:pt idx="3">
                  <c:v>7.4989845994747508</c:v>
                </c:pt>
                <c:pt idx="4">
                  <c:v>7.2976271562666373</c:v>
                </c:pt>
                <c:pt idx="5">
                  <c:v>6.2627390458415384</c:v>
                </c:pt>
                <c:pt idx="6">
                  <c:v>7.2082280968642873</c:v>
                </c:pt>
                <c:pt idx="7">
                  <c:v>7.0471922534848082</c:v>
                </c:pt>
                <c:pt idx="8">
                  <c:v>6.4088608631744588</c:v>
                </c:pt>
                <c:pt idx="9">
                  <c:v>5.9626237215514371</c:v>
                </c:pt>
                <c:pt idx="10">
                  <c:v>4.8965895504305754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5.4460328674505867</c:v>
                </c:pt>
                <c:pt idx="2">
                  <c:v>0.70685038715755655</c:v>
                </c:pt>
                <c:pt idx="3">
                  <c:v>3.3970432752804025</c:v>
                </c:pt>
                <c:pt idx="4">
                  <c:v>2.6178382891863929</c:v>
                </c:pt>
                <c:pt idx="5">
                  <c:v>5.2604951927888717</c:v>
                </c:pt>
                <c:pt idx="7">
                  <c:v>9.9374835129196768</c:v>
                </c:pt>
                <c:pt idx="8">
                  <c:v>0.21120956837343224</c:v>
                </c:pt>
                <c:pt idx="9">
                  <c:v>0</c:v>
                </c:pt>
                <c:pt idx="10">
                  <c:v>0.19543983016948158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9.5499265298885465</c:v>
                </c:pt>
                <c:pt idx="4" formatCode="#,##0">
                  <c:v>2.6178382891863929</c:v>
                </c:pt>
                <c:pt idx="5" formatCode="#,##0">
                  <c:v>5.2604951927888717</c:v>
                </c:pt>
                <c:pt idx="6" formatCode="#,##0">
                  <c:v>10.148693081293109</c:v>
                </c:pt>
                <c:pt idx="10" formatCode="#,##0">
                  <c:v>0.19543983016948158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16.100000000000001</c:v>
                </c:pt>
                <c:pt idx="1">
                  <c:v>0</c:v>
                </c:pt>
                <c:pt idx="2">
                  <c:v>0</c:v>
                </c:pt>
                <c:pt idx="3">
                  <c:v>1280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6,747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19.321932</c:v>
                </c:pt>
                <c:pt idx="1">
                  <c:v>0</c:v>
                </c:pt>
                <c:pt idx="2">
                  <c:v>0</c:v>
                </c:pt>
                <c:pt idx="3">
                  <c:v>6727.68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池田町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4.8629280599999998</c:v>
                </c:pt>
                <c:pt idx="1">
                  <c:v>17.436800232</c:v>
                </c:pt>
                <c:pt idx="2">
                  <c:v>2.1015865440000003</c:v>
                </c:pt>
                <c:pt idx="3">
                  <c:v>0</c:v>
                </c:pt>
                <c:pt idx="4">
                  <c:v>0.11131642</c:v>
                </c:pt>
                <c:pt idx="5">
                  <c:v>1.6856708600000001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315,851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池田町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100536</c:v>
                </c:pt>
                <c:pt idx="1">
                  <c:v>205200</c:v>
                </c:pt>
                <c:pt idx="2">
                  <c:v>10115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1280</c:v>
                </c:pt>
                <c:pt idx="8">
                  <c:v>1280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5.5</c:v>
                </c:pt>
                <c:pt idx="1">
                  <c:v>10.6</c:v>
                </c:pt>
                <c:pt idx="2">
                  <c:v>10.6</c:v>
                </c:pt>
                <c:pt idx="3">
                  <c:v>10.6</c:v>
                </c:pt>
                <c:pt idx="4">
                  <c:v>11</c:v>
                </c:pt>
                <c:pt idx="5">
                  <c:v>10.6</c:v>
                </c:pt>
                <c:pt idx="6">
                  <c:v>10.6</c:v>
                </c:pt>
                <c:pt idx="7">
                  <c:v>16.100000000000001</c:v>
                </c:pt>
                <c:pt idx="8">
                  <c:v>16.100000000000001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3.8202110348655517E-4</c:v>
                </c:pt>
                <c:pt idx="1">
                  <c:v>7.7252704207108204E-4</c:v>
                </c:pt>
                <c:pt idx="2">
                  <c:v>8.0338317217072848E-4</c:v>
                </c:pt>
                <c:pt idx="3">
                  <c:v>7.8249036424028176E-4</c:v>
                </c:pt>
                <c:pt idx="4">
                  <c:v>8.3538871248313559E-4</c:v>
                </c:pt>
                <c:pt idx="5">
                  <c:v>9.0544325628377537E-4</c:v>
                </c:pt>
                <c:pt idx="6">
                  <c:v>9.4072541805552249E-4</c:v>
                </c:pt>
                <c:pt idx="7">
                  <c:v>0.48696541458058562</c:v>
                </c:pt>
                <c:pt idx="8">
                  <c:v>0.48696541458058562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2.6455790635102723</c:v>
                </c:pt>
                <c:pt idx="2">
                  <c:v>0.35021989262720371</c:v>
                </c:pt>
                <c:pt idx="3">
                  <c:v>4.5031856433372743</c:v>
                </c:pt>
                <c:pt idx="4">
                  <c:v>4.5355648959852051</c:v>
                </c:pt>
                <c:pt idx="5">
                  <c:v>7.3969738223729458</c:v>
                </c:pt>
                <c:pt idx="7">
                  <c:v>8.0917378135888818</c:v>
                </c:pt>
                <c:pt idx="8">
                  <c:v>0.23168186581434225</c:v>
                </c:pt>
                <c:pt idx="9">
                  <c:v>0</c:v>
                </c:pt>
                <c:pt idx="10">
                  <c:v>0.21103352196861278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7.4989845994747508</c:v>
                </c:pt>
                <c:pt idx="4" formatCode="#,##0">
                  <c:v>4.5355648959852051</c:v>
                </c:pt>
                <c:pt idx="5" formatCode="#,##0">
                  <c:v>7.3969738223729458</c:v>
                </c:pt>
                <c:pt idx="6" formatCode="#,##0">
                  <c:v>8.3234196794032247</c:v>
                </c:pt>
                <c:pt idx="10" formatCode="#,##0">
                  <c:v>0.21103352196861278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c:v>
                </c:pt>
                <c:pt idx="1">
                  <c:v>2</c:v>
                </c:pt>
                <c:pt idx="2">
                  <c:v>2</c:v>
                </c:pt>
                <c:pt idx="3">
                  <c:v>2</c:v>
                </c:pt>
                <c:pt idx="4">
                  <c:v>2</c:v>
                </c:pt>
                <c:pt idx="5">
                  <c:v>2</c:v>
                </c:pt>
                <c:pt idx="6">
                  <c:v>2</c:v>
                </c:pt>
                <c:pt idx="7">
                  <c:v>3</c:v>
                </c:pt>
                <c:pt idx="8">
                  <c:v>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13855.197371277525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6747.0019320000001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677814.30099999986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135081.33499999999</c:v>
                </c:pt>
                <c:pt idx="1">
                  <c:v>484355.56199999992</c:v>
                </c:pt>
                <c:pt idx="2">
                  <c:v>58377.40400000001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19.321932</c:v>
                </c:pt>
                <c:pt idx="1">
                  <c:v>0</c:v>
                </c:pt>
                <c:pt idx="2">
                  <c:v>6727.68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排出量比較シート!$DO$21:$DO$50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排出量比較シート!$DQ$21:$DQ$50</c:f>
              <c:numCache>
                <c:formatCode>0.0%;;</c:formatCode>
                <c:ptCount val="30"/>
                <c:pt idx="0">
                  <c:v>1</c:v>
                </c:pt>
                <c:pt idx="1">
                  <c:v>0</c:v>
                </c:pt>
                <c:pt idx="2">
                  <c:v>1</c:v>
                </c:pt>
                <c:pt idx="3">
                  <c:v>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排出量比較シート!$DR$21:$DR$50</c:f>
              <c:numCache>
                <c:formatCode>0.0%;;</c:formatCode>
                <c:ptCount val="30"/>
                <c:pt idx="0">
                  <c:v>0</c:v>
                </c:pt>
                <c:pt idx="1">
                  <c:v>0</c:v>
                </c:pt>
                <c:pt idx="2">
                  <c:v>0</c:v>
                </c:pt>
                <c:pt idx="3">
                  <c:v>0.1</c:v>
                </c:pt>
                <c:pt idx="4">
                  <c:v>0</c:v>
                </c:pt>
                <c:pt idx="5">
                  <c:v>0</c:v>
                </c:pt>
                <c:pt idx="6">
                  <c:v>1</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排出量比較シート!$DG$21:$DG$50</c:f>
              <c:numCache>
                <c:formatCode>#,##0;;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排出量比較シート!$DI$21:$DI$50</c:f>
              <c:numCache>
                <c:formatCode>#,##0;;</c:formatCode>
                <c:ptCount val="30"/>
                <c:pt idx="0">
                  <c:v>1</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2</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排出量比較シート!$DL$21:$DL$50</c:f>
              <c:numCache>
                <c:formatCode>#,##0;;</c:formatCode>
                <c:ptCount val="30"/>
                <c:pt idx="0">
                  <c:v>1</c:v>
                </c:pt>
                <c:pt idx="1">
                  <c:v>0</c:v>
                </c:pt>
                <c:pt idx="2">
                  <c:v>1</c:v>
                </c:pt>
                <c:pt idx="3">
                  <c:v>3</c:v>
                </c:pt>
                <c:pt idx="4">
                  <c:v>1</c:v>
                </c:pt>
                <c:pt idx="5">
                  <c:v>0</c:v>
                </c:pt>
                <c:pt idx="6">
                  <c:v>2</c:v>
                </c:pt>
                <c:pt idx="7">
                  <c:v>0</c:v>
                </c:pt>
                <c:pt idx="8">
                  <c:v>0</c:v>
                </c:pt>
                <c:pt idx="9">
                  <c:v>1</c:v>
                </c:pt>
                <c:pt idx="10">
                  <c:v>0</c:v>
                </c:pt>
                <c:pt idx="11">
                  <c:v>0</c:v>
                </c:pt>
                <c:pt idx="12">
                  <c:v>0</c:v>
                </c:pt>
                <c:pt idx="13">
                  <c:v>0</c:v>
                </c:pt>
                <c:pt idx="14">
                  <c:v>0</c:v>
                </c:pt>
                <c:pt idx="15">
                  <c:v>0</c:v>
                </c:pt>
                <c:pt idx="16">
                  <c:v>1</c:v>
                </c:pt>
                <c:pt idx="17">
                  <c:v>0</c:v>
                </c:pt>
                <c:pt idx="18">
                  <c:v>0</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12.976000000000001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排出量比較シート!$CY$21:$CY$50</c:f>
              <c:numCache>
                <c:formatCode>[=0]#;[&lt;1]0.00;#,##0</c:formatCode>
                <c:ptCount val="30"/>
                <c:pt idx="0">
                  <c:v>0</c:v>
                </c:pt>
                <c:pt idx="1">
                  <c:v>0</c:v>
                </c:pt>
                <c:pt idx="2">
                  <c:v>0</c:v>
                </c:pt>
                <c:pt idx="3">
                  <c:v>0</c:v>
                </c:pt>
                <c:pt idx="4">
                  <c:v>4.008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排出量比較シート!$DA$21:$DA$50</c:f>
              <c:numCache>
                <c:formatCode>[=0]#;[&lt;1]0.00;#,##0</c:formatCode>
                <c:ptCount val="30"/>
                <c:pt idx="0">
                  <c:v>3.395</c:v>
                </c:pt>
                <c:pt idx="1">
                  <c:v>0</c:v>
                </c:pt>
                <c:pt idx="2">
                  <c:v>10.472</c:v>
                </c:pt>
                <c:pt idx="3">
                  <c:v>3.9220000000000002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3.1920000000000002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排出量比較シート!$DB$21:$DB$50</c:f>
              <c:numCache>
                <c:formatCode>[=0]#;[&lt;1]0.00;#,##0</c:formatCode>
                <c:ptCount val="30"/>
                <c:pt idx="0">
                  <c:v>0</c:v>
                </c:pt>
                <c:pt idx="1">
                  <c:v>0</c:v>
                </c:pt>
                <c:pt idx="2">
                  <c:v>0</c:v>
                </c:pt>
                <c:pt idx="3">
                  <c:v>0.438</c:v>
                </c:pt>
                <c:pt idx="4">
                  <c:v>0</c:v>
                </c:pt>
                <c:pt idx="5">
                  <c:v>0</c:v>
                </c:pt>
                <c:pt idx="6">
                  <c:v>0.46600000000000003</c:v>
                </c:pt>
                <c:pt idx="7">
                  <c:v>0</c:v>
                </c:pt>
                <c:pt idx="8">
                  <c:v>0</c:v>
                </c:pt>
                <c:pt idx="9">
                  <c:v>0.39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0.64300000000000002</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排出量比較シート!$DD$21:$DD$50</c:f>
              <c:numCache>
                <c:formatCode>[=0]#;[&lt;1]0.00;#,##0</c:formatCode>
                <c:ptCount val="30"/>
                <c:pt idx="0">
                  <c:v>3.395</c:v>
                </c:pt>
                <c:pt idx="1">
                  <c:v>0</c:v>
                </c:pt>
                <c:pt idx="2">
                  <c:v>10.472</c:v>
                </c:pt>
                <c:pt idx="3">
                  <c:v>4.3600000000000003</c:v>
                </c:pt>
                <c:pt idx="4">
                  <c:v>4.008</c:v>
                </c:pt>
                <c:pt idx="5">
                  <c:v>0</c:v>
                </c:pt>
                <c:pt idx="6">
                  <c:v>0.46600000000000003</c:v>
                </c:pt>
                <c:pt idx="7">
                  <c:v>0</c:v>
                </c:pt>
                <c:pt idx="8">
                  <c:v>0</c:v>
                </c:pt>
                <c:pt idx="9">
                  <c:v>0.39</c:v>
                </c:pt>
                <c:pt idx="10">
                  <c:v>0</c:v>
                </c:pt>
                <c:pt idx="11">
                  <c:v>0</c:v>
                </c:pt>
                <c:pt idx="12">
                  <c:v>0</c:v>
                </c:pt>
                <c:pt idx="13">
                  <c:v>0</c:v>
                </c:pt>
                <c:pt idx="14">
                  <c:v>0</c:v>
                </c:pt>
                <c:pt idx="15">
                  <c:v>0</c:v>
                </c:pt>
                <c:pt idx="16">
                  <c:v>12.976000000000001</c:v>
                </c:pt>
                <c:pt idx="17">
                  <c:v>0</c:v>
                </c:pt>
                <c:pt idx="18">
                  <c:v>0</c:v>
                </c:pt>
                <c:pt idx="19">
                  <c:v>3.1920000000000002</c:v>
                </c:pt>
                <c:pt idx="20">
                  <c:v>0</c:v>
                </c:pt>
                <c:pt idx="21">
                  <c:v>0</c:v>
                </c:pt>
                <c:pt idx="22">
                  <c:v>0</c:v>
                </c:pt>
                <c:pt idx="23">
                  <c:v>0</c:v>
                </c:pt>
                <c:pt idx="24">
                  <c:v>0</c:v>
                </c:pt>
                <c:pt idx="25">
                  <c:v>0</c:v>
                </c:pt>
                <c:pt idx="26">
                  <c:v>0</c:v>
                </c:pt>
                <c:pt idx="27">
                  <c:v>0</c:v>
                </c:pt>
                <c:pt idx="28">
                  <c:v>0.64300000000000002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排出量比較シート!$CU$21:$CU$50</c:f>
              <c:numCache>
                <c:formatCode>\(0%\);;</c:formatCode>
                <c:ptCount val="30"/>
                <c:pt idx="0">
                  <c:v>1</c:v>
                </c:pt>
                <c:pt idx="1">
                  <c:v>0</c:v>
                </c:pt>
                <c:pt idx="2">
                  <c:v>1</c:v>
                </c:pt>
                <c:pt idx="3">
                  <c:v>0.82987472851510968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0.82593505849398841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排出量比較シート!$CM$21:$CM$50</c:f>
              <c:numCache>
                <c:formatCode>\(0%\);;</c:formatCode>
                <c:ptCount val="30"/>
                <c:pt idx="0">
                  <c:v>0</c:v>
                </c:pt>
                <c:pt idx="1">
                  <c:v>0</c:v>
                </c:pt>
                <c:pt idx="2">
                  <c:v>0</c:v>
                </c:pt>
                <c:pt idx="3">
                  <c:v>0</c:v>
                </c:pt>
                <c:pt idx="4">
                  <c:v>0.55255893564572534</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排出量比較シート!$BV$21:$BV$50</c:f>
              <c:numCache>
                <c:formatCode>0%</c:formatCode>
                <c:ptCount val="30"/>
                <c:pt idx="0">
                  <c:v>0.2356994300535501</c:v>
                </c:pt>
                <c:pt idx="1">
                  <c:v>0.35778822121205173</c:v>
                </c:pt>
                <c:pt idx="2">
                  <c:v>0.25012204377825148</c:v>
                </c:pt>
                <c:pt idx="3">
                  <c:v>6.3825388984763004E-2</c:v>
                </c:pt>
                <c:pt idx="4">
                  <c:v>0.32706338381577266</c:v>
                </c:pt>
                <c:pt idx="5">
                  <c:v>0.27424514991368881</c:v>
                </c:pt>
                <c:pt idx="6">
                  <c:v>0.12556048891386229</c:v>
                </c:pt>
                <c:pt idx="7">
                  <c:v>0.12932563562758964</c:v>
                </c:pt>
                <c:pt idx="8">
                  <c:v>0.13106197109054249</c:v>
                </c:pt>
                <c:pt idx="9">
                  <c:v>3.2356933674567094E-2</c:v>
                </c:pt>
                <c:pt idx="10">
                  <c:v>0.33542958508240645</c:v>
                </c:pt>
                <c:pt idx="11">
                  <c:v>0.10361326525698568</c:v>
                </c:pt>
                <c:pt idx="12">
                  <c:v>0.14187909634709883</c:v>
                </c:pt>
                <c:pt idx="13">
                  <c:v>0.17668164485286456</c:v>
                </c:pt>
                <c:pt idx="14">
                  <c:v>0.41087787973040074</c:v>
                </c:pt>
                <c:pt idx="15">
                  <c:v>0.13107909408036708</c:v>
                </c:pt>
                <c:pt idx="16">
                  <c:v>9.6763149249759262E-2</c:v>
                </c:pt>
                <c:pt idx="17">
                  <c:v>0.22095651889195256</c:v>
                </c:pt>
                <c:pt idx="18">
                  <c:v>7.9083721919602265E-2</c:v>
                </c:pt>
                <c:pt idx="19">
                  <c:v>0.24972186336595562</c:v>
                </c:pt>
                <c:pt idx="20">
                  <c:v>0.33039761253625116</c:v>
                </c:pt>
                <c:pt idx="21">
                  <c:v>0.38851647297305358</c:v>
                </c:pt>
                <c:pt idx="22">
                  <c:v>0.18467886933829369</c:v>
                </c:pt>
                <c:pt idx="23">
                  <c:v>0.25799758378238286</c:v>
                </c:pt>
                <c:pt idx="24">
                  <c:v>0.12998887765527214</c:v>
                </c:pt>
                <c:pt idx="25">
                  <c:v>0.17624341593900511</c:v>
                </c:pt>
                <c:pt idx="26">
                  <c:v>0.23914778601060344</c:v>
                </c:pt>
                <c:pt idx="27">
                  <c:v>0.33415780081836716</c:v>
                </c:pt>
                <c:pt idx="28">
                  <c:v>5.1431466290160918E-2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排出量比較シート!$BZ$21:$BZ$50</c:f>
              <c:numCache>
                <c:formatCode>0%</c:formatCode>
                <c:ptCount val="30"/>
                <c:pt idx="0">
                  <c:v>0.12726789284597109</c:v>
                </c:pt>
                <c:pt idx="1">
                  <c:v>0.13975004129351354</c:v>
                </c:pt>
                <c:pt idx="2">
                  <c:v>0.25367727764563597</c:v>
                </c:pt>
                <c:pt idx="3">
                  <c:v>0.17654526089236183</c:v>
                </c:pt>
                <c:pt idx="4">
                  <c:v>0.16822408947935458</c:v>
                </c:pt>
                <c:pt idx="5">
                  <c:v>0.12416293768800091</c:v>
                </c:pt>
                <c:pt idx="6">
                  <c:v>9.7830822571054299E-2</c:v>
                </c:pt>
                <c:pt idx="7">
                  <c:v>0.11210998118808958</c:v>
                </c:pt>
                <c:pt idx="8">
                  <c:v>0.13708000453581964</c:v>
                </c:pt>
                <c:pt idx="9">
                  <c:v>0.11119162998899557</c:v>
                </c:pt>
                <c:pt idx="10">
                  <c:v>0.13730995341590255</c:v>
                </c:pt>
                <c:pt idx="11">
                  <c:v>7.9082672200585999E-2</c:v>
                </c:pt>
                <c:pt idx="12">
                  <c:v>0.20051810447012047</c:v>
                </c:pt>
                <c:pt idx="13">
                  <c:v>0.21957005184474487</c:v>
                </c:pt>
                <c:pt idx="14">
                  <c:v>0.13375551467670635</c:v>
                </c:pt>
                <c:pt idx="15">
                  <c:v>0.11028926672066061</c:v>
                </c:pt>
                <c:pt idx="16">
                  <c:v>0.27545283075826732</c:v>
                </c:pt>
                <c:pt idx="17">
                  <c:v>0.1293858487694946</c:v>
                </c:pt>
                <c:pt idx="18">
                  <c:v>0.12275963939258085</c:v>
                </c:pt>
                <c:pt idx="19">
                  <c:v>0.19467725137258762</c:v>
                </c:pt>
                <c:pt idx="20">
                  <c:v>0.11228491657420625</c:v>
                </c:pt>
                <c:pt idx="21">
                  <c:v>0.13429090077949157</c:v>
                </c:pt>
                <c:pt idx="22">
                  <c:v>0.13365332813420408</c:v>
                </c:pt>
                <c:pt idx="23">
                  <c:v>0.1456676601012164</c:v>
                </c:pt>
                <c:pt idx="24">
                  <c:v>0.20255189111470387</c:v>
                </c:pt>
                <c:pt idx="25">
                  <c:v>0.23208979814897321</c:v>
                </c:pt>
                <c:pt idx="26">
                  <c:v>0.16926159909636793</c:v>
                </c:pt>
                <c:pt idx="27">
                  <c:v>0.15661179473112757</c:v>
                </c:pt>
                <c:pt idx="28">
                  <c:v>0.24624089684054393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排出量比較シート!$CA$21:$CA$50</c:f>
              <c:numCache>
                <c:formatCode>0%</c:formatCode>
                <c:ptCount val="30"/>
                <c:pt idx="0">
                  <c:v>0.23102067902027032</c:v>
                </c:pt>
                <c:pt idx="1">
                  <c:v>0.24710437420696629</c:v>
                </c:pt>
                <c:pt idx="2">
                  <c:v>0.24404583430543539</c:v>
                </c:pt>
                <c:pt idx="3">
                  <c:v>0.25175245367217031</c:v>
                </c:pt>
                <c:pt idx="4">
                  <c:v>0.26619162702288118</c:v>
                </c:pt>
                <c:pt idx="5">
                  <c:v>0.2312118317120784</c:v>
                </c:pt>
                <c:pt idx="6">
                  <c:v>0.14042890497410715</c:v>
                </c:pt>
                <c:pt idx="7">
                  <c:v>0.2735266546706091</c:v>
                </c:pt>
                <c:pt idx="8">
                  <c:v>0.43393202464617581</c:v>
                </c:pt>
                <c:pt idx="9">
                  <c:v>0.12436805986281832</c:v>
                </c:pt>
                <c:pt idx="10">
                  <c:v>0.22973799211877874</c:v>
                </c:pt>
                <c:pt idx="11">
                  <c:v>0.1249864649323512</c:v>
                </c:pt>
                <c:pt idx="12">
                  <c:v>0.23102244119851026</c:v>
                </c:pt>
                <c:pt idx="13">
                  <c:v>0.25181569563843942</c:v>
                </c:pt>
                <c:pt idx="14">
                  <c:v>0.21113500510235589</c:v>
                </c:pt>
                <c:pt idx="15">
                  <c:v>0.2595469204177433</c:v>
                </c:pt>
                <c:pt idx="16">
                  <c:v>0.33230577093886066</c:v>
                </c:pt>
                <c:pt idx="17">
                  <c:v>0.2660533222888708</c:v>
                </c:pt>
                <c:pt idx="18">
                  <c:v>0.26829922374399057</c:v>
                </c:pt>
                <c:pt idx="19">
                  <c:v>0.24430731529234648</c:v>
                </c:pt>
                <c:pt idx="20">
                  <c:v>0.15618005521488335</c:v>
                </c:pt>
                <c:pt idx="21">
                  <c:v>0.14865575809317</c:v>
                </c:pt>
                <c:pt idx="22">
                  <c:v>0.18576136302506599</c:v>
                </c:pt>
                <c:pt idx="23">
                  <c:v>0.31413265181866873</c:v>
                </c:pt>
                <c:pt idx="24">
                  <c:v>0.36178958032277081</c:v>
                </c:pt>
                <c:pt idx="25">
                  <c:v>0.21804981094904421</c:v>
                </c:pt>
                <c:pt idx="26">
                  <c:v>0.22700575002898771</c:v>
                </c:pt>
                <c:pt idx="27">
                  <c:v>0.12391245108826256</c:v>
                </c:pt>
                <c:pt idx="28">
                  <c:v>0.32123108394535754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排出量比較シート!$CB$21:$CB$50</c:f>
              <c:numCache>
                <c:formatCode>0%</c:formatCode>
                <c:ptCount val="30"/>
                <c:pt idx="0">
                  <c:v>0.39874185271588003</c:v>
                </c:pt>
                <c:pt idx="1">
                  <c:v>0.24450629664953302</c:v>
                </c:pt>
                <c:pt idx="2">
                  <c:v>0.22749065995470785</c:v>
                </c:pt>
                <c:pt idx="3">
                  <c:v>0.49186785991031823</c:v>
                </c:pt>
                <c:pt idx="4">
                  <c:v>0.23852089968199161</c:v>
                </c:pt>
                <c:pt idx="5">
                  <c:v>0.35356634572600648</c:v>
                </c:pt>
                <c:pt idx="6">
                  <c:v>0.6319774057635279</c:v>
                </c:pt>
                <c:pt idx="7">
                  <c:v>0.47629240080280433</c:v>
                </c:pt>
                <c:pt idx="8">
                  <c:v>0.29792599972746214</c:v>
                </c:pt>
                <c:pt idx="9">
                  <c:v>0.70092621947239009</c:v>
                </c:pt>
                <c:pt idx="10">
                  <c:v>0.28576473873749969</c:v>
                </c:pt>
                <c:pt idx="11">
                  <c:v>0.6877127034294217</c:v>
                </c:pt>
                <c:pt idx="12">
                  <c:v>0.41619291304554207</c:v>
                </c:pt>
                <c:pt idx="13">
                  <c:v>0.3315253112756496</c:v>
                </c:pt>
                <c:pt idx="14">
                  <c:v>0.23730661111745099</c:v>
                </c:pt>
                <c:pt idx="15">
                  <c:v>0.48667078555423721</c:v>
                </c:pt>
                <c:pt idx="16">
                  <c:v>0.29547824905311276</c:v>
                </c:pt>
                <c:pt idx="17">
                  <c:v>0.34955931796511847</c:v>
                </c:pt>
                <c:pt idx="18">
                  <c:v>0.52985741494382632</c:v>
                </c:pt>
                <c:pt idx="19">
                  <c:v>0.29749130003045166</c:v>
                </c:pt>
                <c:pt idx="20">
                  <c:v>0.38424330904563653</c:v>
                </c:pt>
                <c:pt idx="21">
                  <c:v>0.29252616904470796</c:v>
                </c:pt>
                <c:pt idx="22">
                  <c:v>0.46955197566114981</c:v>
                </c:pt>
                <c:pt idx="23">
                  <c:v>0.28220210429773196</c:v>
                </c:pt>
                <c:pt idx="24">
                  <c:v>0.30566965090725323</c:v>
                </c:pt>
                <c:pt idx="25">
                  <c:v>0.36852716297168248</c:v>
                </c:pt>
                <c:pt idx="26">
                  <c:v>0.36458486486404085</c:v>
                </c:pt>
                <c:pt idx="27">
                  <c:v>0.36927038173947691</c:v>
                </c:pt>
                <c:pt idx="28">
                  <c:v>0.36693723051984917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排出量比較シート!$CH$21:$CH$50</c:f>
              <c:numCache>
                <c:formatCode>0%</c:formatCode>
                <c:ptCount val="30"/>
                <c:pt idx="0">
                  <c:v>7.2701453643284324E-3</c:v>
                </c:pt>
                <c:pt idx="1">
                  <c:v>1.0851066637935457E-2</c:v>
                </c:pt>
                <c:pt idx="2">
                  <c:v>2.4664184315969208E-2</c:v>
                </c:pt>
                <c:pt idx="3">
                  <c:v>1.6009036540386698E-2</c:v>
                </c:pt>
                <c:pt idx="4">
                  <c:v>0</c:v>
                </c:pt>
                <c:pt idx="5">
                  <c:v>1.6813734960225316E-2</c:v>
                </c:pt>
                <c:pt idx="6">
                  <c:v>4.2023777774484799E-3</c:v>
                </c:pt>
                <c:pt idx="7">
                  <c:v>8.7453277109073042E-3</c:v>
                </c:pt>
                <c:pt idx="8">
                  <c:v>0</c:v>
                </c:pt>
                <c:pt idx="9">
                  <c:v>3.115715700122897E-2</c:v>
                </c:pt>
                <c:pt idx="10">
                  <c:v>1.1757730645412445E-2</c:v>
                </c:pt>
                <c:pt idx="11">
                  <c:v>4.6048941806554481E-3</c:v>
                </c:pt>
                <c:pt idx="12">
                  <c:v>1.0387444938728174E-2</c:v>
                </c:pt>
                <c:pt idx="13">
                  <c:v>2.0407296388301414E-2</c:v>
                </c:pt>
                <c:pt idx="14">
                  <c:v>6.9249893730859808E-3</c:v>
                </c:pt>
                <c:pt idx="15">
                  <c:v>1.241393322699182E-2</c:v>
                </c:pt>
                <c:pt idx="16">
                  <c:v>0</c:v>
                </c:pt>
                <c:pt idx="17">
                  <c:v>3.4044992084563568E-2</c:v>
                </c:pt>
                <c:pt idx="18">
                  <c:v>0</c:v>
                </c:pt>
                <c:pt idx="19">
                  <c:v>1.3802269938658544E-2</c:v>
                </c:pt>
                <c:pt idx="20">
                  <c:v>1.6894106629022632E-2</c:v>
                </c:pt>
                <c:pt idx="21">
                  <c:v>3.6010699109576938E-2</c:v>
                </c:pt>
                <c:pt idx="22">
                  <c:v>2.6354463841286414E-2</c:v>
                </c:pt>
                <c:pt idx="23">
                  <c:v>0</c:v>
                </c:pt>
                <c:pt idx="24">
                  <c:v>0</c:v>
                </c:pt>
                <c:pt idx="25">
                  <c:v>5.0898119912949251E-3</c:v>
                </c:pt>
                <c:pt idx="26">
                  <c:v>0</c:v>
                </c:pt>
                <c:pt idx="27">
                  <c:v>1.604757162276594E-2</c:v>
                </c:pt>
                <c:pt idx="28">
                  <c:v>1.415932240408843E-2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extLst>
                      <c:ext uri="{02D57815-91ED-43cb-92C2-25804820EDAC}">
                        <c15:formulaRef>
                          <c15:sqref>排出量比較シート!$BW$21:$BW$50</c15:sqref>
                        </c15:formulaRef>
                      </c:ext>
                    </c:extLst>
                    <c:numCache>
                      <c:formatCode>0%</c:formatCode>
                      <c:ptCount val="30"/>
                      <c:pt idx="0">
                        <c:v>0</c:v>
                      </c:pt>
                      <c:pt idx="1">
                        <c:v>5.1550491784617236E-2</c:v>
                      </c:pt>
                      <c:pt idx="2">
                        <c:v>1.772149921581492E-2</c:v>
                      </c:pt>
                      <c:pt idx="3">
                        <c:v>2.7010931892748745E-2</c:v>
                      </c:pt>
                      <c:pt idx="4">
                        <c:v>2.4199528789280868E-2</c:v>
                      </c:pt>
                      <c:pt idx="5">
                        <c:v>8.8051272834112848E-2</c:v>
                      </c:pt>
                      <c:pt idx="6">
                        <c:v>9.3661399193166836E-2</c:v>
                      </c:pt>
                      <c:pt idx="7">
                        <c:v>9.3158054872025026E-2</c:v>
                      </c:pt>
                      <c:pt idx="8">
                        <c:v>0</c:v>
                      </c:pt>
                      <c:pt idx="9">
                        <c:v>0</c:v>
                      </c:pt>
                      <c:pt idx="10">
                        <c:v>5.3965913826913861E-2</c:v>
                      </c:pt>
                      <c:pt idx="11">
                        <c:v>8.5373617650533265E-2</c:v>
                      </c:pt>
                      <c:pt idx="12">
                        <c:v>0</c:v>
                      </c:pt>
                      <c:pt idx="13">
                        <c:v>0</c:v>
                      </c:pt>
                      <c:pt idx="14">
                        <c:v>8.1018555593239283E-2</c:v>
                      </c:pt>
                      <c:pt idx="15">
                        <c:v>0</c:v>
                      </c:pt>
                      <c:pt idx="16">
                        <c:v>0</c:v>
                      </c:pt>
                      <c:pt idx="17">
                        <c:v>0</c:v>
                      </c:pt>
                      <c:pt idx="18">
                        <c:v>3.7998411323378362E-2</c:v>
                      </c:pt>
                      <c:pt idx="19">
                        <c:v>0</c:v>
                      </c:pt>
                      <c:pt idx="20">
                        <c:v>0.14910170781599141</c:v>
                      </c:pt>
                      <c:pt idx="21">
                        <c:v>5.538188343696291E-2</c:v>
                      </c:pt>
                      <c:pt idx="22">
                        <c:v>0.10905468383767107</c:v>
                      </c:pt>
                      <c:pt idx="23">
                        <c:v>4.115861864885445E-2</c:v>
                      </c:pt>
                      <c:pt idx="24">
                        <c:v>0</c:v>
                      </c:pt>
                      <c:pt idx="25">
                        <c:v>0</c:v>
                      </c:pt>
                      <c:pt idx="26">
                        <c:v>0</c:v>
                      </c:pt>
                      <c:pt idx="27">
                        <c:v>0.212178778423111</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3.7501438566708095E-2</c:v>
                      </c:pt>
                      <c:pt idx="1">
                        <c:v>1.2883837955245682E-2</c:v>
                      </c:pt>
                      <c:pt idx="2">
                        <c:v>1.0461198581148698E-2</c:v>
                      </c:pt>
                      <c:pt idx="3">
                        <c:v>1.6848918243165038E-2</c:v>
                      </c:pt>
                      <c:pt idx="4">
                        <c:v>2.2436661722909153E-2</c:v>
                      </c:pt>
                      <c:pt idx="5">
                        <c:v>1.3810445908957698E-2</c:v>
                      </c:pt>
                      <c:pt idx="6">
                        <c:v>9.9375789196516108E-3</c:v>
                      </c:pt>
                      <c:pt idx="7">
                        <c:v>1.9554260143759598E-2</c:v>
                      </c:pt>
                      <c:pt idx="8">
                        <c:v>3.8186804933489582E-2</c:v>
                      </c:pt>
                      <c:pt idx="9">
                        <c:v>1.8502577909087922E-2</c:v>
                      </c:pt>
                      <c:pt idx="10">
                        <c:v>1.5145521145670693E-2</c:v>
                      </c:pt>
                      <c:pt idx="11">
                        <c:v>1.3885600831811815E-2</c:v>
                      </c:pt>
                      <c:pt idx="12">
                        <c:v>8.7245589042373537E-3</c:v>
                      </c:pt>
                      <c:pt idx="13">
                        <c:v>1.4964795303736282E-2</c:v>
                      </c:pt>
                      <c:pt idx="14">
                        <c:v>1.4128641370834031E-2</c:v>
                      </c:pt>
                      <c:pt idx="15">
                        <c:v>2.0110009378180669E-2</c:v>
                      </c:pt>
                      <c:pt idx="16">
                        <c:v>1.7995817107619834E-2</c:v>
                      </c:pt>
                      <c:pt idx="17">
                        <c:v>1.2404560865499467E-2</c:v>
                      </c:pt>
                      <c:pt idx="18">
                        <c:v>1.6766868398985574E-2</c:v>
                      </c:pt>
                      <c:pt idx="19">
                        <c:v>1.2312799874648058E-2</c:v>
                      </c:pt>
                      <c:pt idx="20">
                        <c:v>2.2329313860385582E-2</c:v>
                      </c:pt>
                      <c:pt idx="21">
                        <c:v>1.1251663541384823E-2</c:v>
                      </c:pt>
                      <c:pt idx="22">
                        <c:v>1.1219961610684934E-2</c:v>
                      </c:pt>
                      <c:pt idx="23">
                        <c:v>1.6506368542459557E-2</c:v>
                      </c:pt>
                      <c:pt idx="24">
                        <c:v>2.5427992924177519E-2</c:v>
                      </c:pt>
                      <c:pt idx="25">
                        <c:v>1.2463090315985408E-2</c:v>
                      </c:pt>
                      <c:pt idx="26">
                        <c:v>4.9325967950798006E-3</c:v>
                      </c:pt>
                      <c:pt idx="27">
                        <c:v>1.6452635265064134E-2</c:v>
                      </c:pt>
                      <c:pt idx="28">
                        <c:v>2.4655453801707899E-2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0.198197991486842</c:v>
                      </c:pt>
                      <c:pt idx="1">
                        <c:v>0.29335389147218882</c:v>
                      </c:pt>
                      <c:pt idx="2">
                        <c:v>0.22193934598128787</c:v>
                      </c:pt>
                      <c:pt idx="3">
                        <c:v>1.9965538848849215E-2</c:v>
                      </c:pt>
                      <c:pt idx="4">
                        <c:v>0.28042719330358262</c:v>
                      </c:pt>
                      <c:pt idx="5">
                        <c:v>0.17238343117061827</c:v>
                      </c:pt>
                      <c:pt idx="6">
                        <c:v>2.1961510801043846E-2</c:v>
                      </c:pt>
                      <c:pt idx="7">
                        <c:v>1.6613320611805014E-2</c:v>
                      </c:pt>
                      <c:pt idx="8">
                        <c:v>9.2875166157052907E-2</c:v>
                      </c:pt>
                      <c:pt idx="9">
                        <c:v>1.3854355765479172E-2</c:v>
                      </c:pt>
                      <c:pt idx="10">
                        <c:v>0.26631815010982185</c:v>
                      </c:pt>
                      <c:pt idx="11">
                        <c:v>4.3540467746405898E-3</c:v>
                      </c:pt>
                      <c:pt idx="12">
                        <c:v>0.13315453744286149</c:v>
                      </c:pt>
                      <c:pt idx="13">
                        <c:v>0.16171684954912829</c:v>
                      </c:pt>
                      <c:pt idx="14">
                        <c:v>0.31573068276632738</c:v>
                      </c:pt>
                      <c:pt idx="15">
                        <c:v>0.11096908470218643</c:v>
                      </c:pt>
                      <c:pt idx="16">
                        <c:v>7.8767332142139435E-2</c:v>
                      </c:pt>
                      <c:pt idx="17">
                        <c:v>0.2085519580264531</c:v>
                      </c:pt>
                      <c:pt idx="18">
                        <c:v>2.4318442197238332E-2</c:v>
                      </c:pt>
                      <c:pt idx="19">
                        <c:v>0.23740906349130758</c:v>
                      </c:pt>
                      <c:pt idx="20">
                        <c:v>0.15896659085987416</c:v>
                      </c:pt>
                      <c:pt idx="21">
                        <c:v>0.32188292599470586</c:v>
                      </c:pt>
                      <c:pt idx="22">
                        <c:v>6.4404223889937703E-2</c:v>
                      </c:pt>
                      <c:pt idx="23">
                        <c:v>0.20033259659106886</c:v>
                      </c:pt>
                      <c:pt idx="24">
                        <c:v>0.10456088473109462</c:v>
                      </c:pt>
                      <c:pt idx="25">
                        <c:v>0.1637803256230197</c:v>
                      </c:pt>
                      <c:pt idx="26">
                        <c:v>0.23421518921552364</c:v>
                      </c:pt>
                      <c:pt idx="27">
                        <c:v>0.10552638713019205</c:v>
                      </c:pt>
                      <c:pt idx="28">
                        <c:v>2.6776012488453023E-2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0.39049076246088399</c:v>
                      </c:pt>
                      <c:pt idx="1">
                        <c:v>0.23862286629341989</c:v>
                      </c:pt>
                      <c:pt idx="2">
                        <c:v>0.22143318598216344</c:v>
                      </c:pt>
                      <c:pt idx="3">
                        <c:v>0.20047877917486348</c:v>
                      </c:pt>
                      <c:pt idx="4">
                        <c:v>0.23217998317726499</c:v>
                      </c:pt>
                      <c:pt idx="5">
                        <c:v>0.34545241598697818</c:v>
                      </c:pt>
                      <c:pt idx="6">
                        <c:v>0.1221750798430468</c:v>
                      </c:pt>
                      <c:pt idx="7">
                        <c:v>0.46576558986520039</c:v>
                      </c:pt>
                      <c:pt idx="8">
                        <c:v>0.28791049100907723</c:v>
                      </c:pt>
                      <c:pt idx="9">
                        <c:v>0.31878394948554628</c:v>
                      </c:pt>
                      <c:pt idx="10">
                        <c:v>0.27934173100734333</c:v>
                      </c:pt>
                      <c:pt idx="11">
                        <c:v>0.11739354913977365</c:v>
                      </c:pt>
                      <c:pt idx="12">
                        <c:v>0.4043818372284731</c:v>
                      </c:pt>
                      <c:pt idx="13">
                        <c:v>0.29922575623330538</c:v>
                      </c:pt>
                      <c:pt idx="14">
                        <c:v>0.23232564443679327</c:v>
                      </c:pt>
                      <c:pt idx="15">
                        <c:v>0.4780360864994383</c:v>
                      </c:pt>
                      <c:pt idx="16">
                        <c:v>0.28744538599359148</c:v>
                      </c:pt>
                      <c:pt idx="17">
                        <c:v>0.33570627051980112</c:v>
                      </c:pt>
                      <c:pt idx="18">
                        <c:v>0.51993187662632279</c:v>
                      </c:pt>
                      <c:pt idx="19">
                        <c:v>0.29078469093302145</c:v>
                      </c:pt>
                      <c:pt idx="20">
                        <c:v>0.37613568327324809</c:v>
                      </c:pt>
                      <c:pt idx="21">
                        <c:v>0.28559637586015801</c:v>
                      </c:pt>
                      <c:pt idx="22">
                        <c:v>0.45767769357951782</c:v>
                      </c:pt>
                      <c:pt idx="23">
                        <c:v>0.27309612639499187</c:v>
                      </c:pt>
                      <c:pt idx="24">
                        <c:v>0.29747572080912227</c:v>
                      </c:pt>
                      <c:pt idx="25">
                        <c:v>0.35685409166448501</c:v>
                      </c:pt>
                      <c:pt idx="26">
                        <c:v>0.35830683731756047</c:v>
                      </c:pt>
                      <c:pt idx="27">
                        <c:v>0.3600662952741851</c:v>
                      </c:pt>
                      <c:pt idx="28">
                        <c:v>0.28807417114162642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0.15127859363788548</c:v>
                      </c:pt>
                      <c:pt idx="1">
                        <c:v>8.804092977015078E-2</c:v>
                      </c:pt>
                      <c:pt idx="2">
                        <c:v>9.5825797618269468E-2</c:v>
                      </c:pt>
                      <c:pt idx="3">
                        <c:v>7.297915266882006E-2</c:v>
                      </c:pt>
                      <c:pt idx="4">
                        <c:v>9.6670500838387408E-2</c:v>
                      </c:pt>
                      <c:pt idx="5">
                        <c:v>0.12971662377695772</c:v>
                      </c:pt>
                      <c:pt idx="6">
                        <c:v>4.1923274769898967E-2</c:v>
                      </c:pt>
                      <c:pt idx="7">
                        <c:v>0.16809566694768549</c:v>
                      </c:pt>
                      <c:pt idx="8">
                        <c:v>0.11680582083515463</c:v>
                      </c:pt>
                      <c:pt idx="9">
                        <c:v>8.1627258193550323E-2</c:v>
                      </c:pt>
                      <c:pt idx="10">
                        <c:v>9.3142244434615357E-2</c:v>
                      </c:pt>
                      <c:pt idx="11">
                        <c:v>3.7653136093811379E-2</c:v>
                      </c:pt>
                      <c:pt idx="12">
                        <c:v>8.4721350899883405E-2</c:v>
                      </c:pt>
                      <c:pt idx="13">
                        <c:v>8.6603816227284011E-2</c:v>
                      </c:pt>
                      <c:pt idx="14">
                        <c:v>8.1996793749012878E-2</c:v>
                      </c:pt>
                      <c:pt idx="15">
                        <c:v>0.12527259600582188</c:v>
                      </c:pt>
                      <c:pt idx="16">
                        <c:v>0.12376851108354919</c:v>
                      </c:pt>
                      <c:pt idx="17">
                        <c:v>0.1134506841290067</c:v>
                      </c:pt>
                      <c:pt idx="18">
                        <c:v>0.14933929629527573</c:v>
                      </c:pt>
                      <c:pt idx="19">
                        <c:v>0.10010112367839923</c:v>
                      </c:pt>
                      <c:pt idx="20">
                        <c:v>0.12819609128794507</c:v>
                      </c:pt>
                      <c:pt idx="21">
                        <c:v>0.10824621315212406</c:v>
                      </c:pt>
                      <c:pt idx="22">
                        <c:v>0.1599866166923562</c:v>
                      </c:pt>
                      <c:pt idx="23">
                        <c:v>0.12225856094181051</c:v>
                      </c:pt>
                      <c:pt idx="24">
                        <c:v>0.10987701284925282</c:v>
                      </c:pt>
                      <c:pt idx="25">
                        <c:v>0.14254863325533321</c:v>
                      </c:pt>
                      <c:pt idx="26">
                        <c:v>0.11505100815131603</c:v>
                      </c:pt>
                      <c:pt idx="27">
                        <c:v>0.13836258010821259</c:v>
                      </c:pt>
                      <c:pt idx="28">
                        <c:v>9.9678501700970326E-2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0.23921216882299851</c:v>
                      </c:pt>
                      <c:pt idx="1">
                        <c:v>0.15058193652326912</c:v>
                      </c:pt>
                      <c:pt idx="2">
                        <c:v>0.12560738836389398</c:v>
                      </c:pt>
                      <c:pt idx="3">
                        <c:v>0.12749962650604341</c:v>
                      </c:pt>
                      <c:pt idx="4">
                        <c:v>0.13550948233887755</c:v>
                      </c:pt>
                      <c:pt idx="5">
                        <c:v>0.21573579221002046</c:v>
                      </c:pt>
                      <c:pt idx="6">
                        <c:v>8.0251805073147844E-2</c:v>
                      </c:pt>
                      <c:pt idx="7">
                        <c:v>0.29766992291751493</c:v>
                      </c:pt>
                      <c:pt idx="8">
                        <c:v>0.17110467017392264</c:v>
                      </c:pt>
                      <c:pt idx="9">
                        <c:v>0.23715669129199593</c:v>
                      </c:pt>
                      <c:pt idx="10">
                        <c:v>0.186199486572728</c:v>
                      </c:pt>
                      <c:pt idx="11">
                        <c:v>7.9740413045962286E-2</c:v>
                      </c:pt>
                      <c:pt idx="12">
                        <c:v>0.31966048632858968</c:v>
                      </c:pt>
                      <c:pt idx="13">
                        <c:v>0.21262194000602139</c:v>
                      </c:pt>
                      <c:pt idx="14">
                        <c:v>0.1503288506877804</c:v>
                      </c:pt>
                      <c:pt idx="15">
                        <c:v>0.35276349049361644</c:v>
                      </c:pt>
                      <c:pt idx="16">
                        <c:v>0.16367687491004229</c:v>
                      </c:pt>
                      <c:pt idx="17">
                        <c:v>0.2222555863907944</c:v>
                      </c:pt>
                      <c:pt idx="18">
                        <c:v>0.37059258033104708</c:v>
                      </c:pt>
                      <c:pt idx="19">
                        <c:v>0.19068356725462224</c:v>
                      </c:pt>
                      <c:pt idx="20">
                        <c:v>0.24793959198530308</c:v>
                      </c:pt>
                      <c:pt idx="21">
                        <c:v>0.17735016270803397</c:v>
                      </c:pt>
                      <c:pt idx="22">
                        <c:v>0.29769107688716162</c:v>
                      </c:pt>
                      <c:pt idx="23">
                        <c:v>0.15083756545318139</c:v>
                      </c:pt>
                      <c:pt idx="24">
                        <c:v>0.18759870795986941</c:v>
                      </c:pt>
                      <c:pt idx="25">
                        <c:v>0.2143054584091518</c:v>
                      </c:pt>
                      <c:pt idx="26">
                        <c:v>0.24325582916624441</c:v>
                      </c:pt>
                      <c:pt idx="27">
                        <c:v>0.22170371516597251</c:v>
                      </c:pt>
                      <c:pt idx="28">
                        <c:v>0.18839566944065611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8.2510902549960217E-3</c:v>
                      </c:pt>
                      <c:pt idx="1">
                        <c:v>5.8834303561131228E-3</c:v>
                      </c:pt>
                      <c:pt idx="2">
                        <c:v>6.0574739725444251E-3</c:v>
                      </c:pt>
                      <c:pt idx="3">
                        <c:v>5.5021734921175255E-3</c:v>
                      </c:pt>
                      <c:pt idx="4">
                        <c:v>6.3409165047266193E-3</c:v>
                      </c:pt>
                      <c:pt idx="5">
                        <c:v>8.1139297390282628E-3</c:v>
                      </c:pt>
                      <c:pt idx="6">
                        <c:v>3.5771745613798651E-3</c:v>
                      </c:pt>
                      <c:pt idx="7">
                        <c:v>1.0526810937603966E-2</c:v>
                      </c:pt>
                      <c:pt idx="8">
                        <c:v>1.0015508718384884E-2</c:v>
                      </c:pt>
                      <c:pt idx="9">
                        <c:v>4.9135078358189931E-3</c:v>
                      </c:pt>
                      <c:pt idx="10">
                        <c:v>6.4230077301563543E-3</c:v>
                      </c:pt>
                      <c:pt idx="11">
                        <c:v>3.154430163545623E-3</c:v>
                      </c:pt>
                      <c:pt idx="12">
                        <c:v>1.1811075817068969E-2</c:v>
                      </c:pt>
                      <c:pt idx="13">
                        <c:v>7.4458341082748658E-3</c:v>
                      </c:pt>
                      <c:pt idx="14">
                        <c:v>4.9809666806577132E-3</c:v>
                      </c:pt>
                      <c:pt idx="15">
                        <c:v>8.6346990547988799E-3</c:v>
                      </c:pt>
                      <c:pt idx="16">
                        <c:v>8.0328630595213162E-3</c:v>
                      </c:pt>
                      <c:pt idx="17">
                        <c:v>8.4309287192489771E-3</c:v>
                      </c:pt>
                      <c:pt idx="18">
                        <c:v>9.9255383175035315E-3</c:v>
                      </c:pt>
                      <c:pt idx="19">
                        <c:v>6.7066090974302016E-3</c:v>
                      </c:pt>
                      <c:pt idx="20">
                        <c:v>8.107625772388407E-3</c:v>
                      </c:pt>
                      <c:pt idx="21">
                        <c:v>6.9297931845499899E-3</c:v>
                      </c:pt>
                      <c:pt idx="22">
                        <c:v>1.1874282081632019E-2</c:v>
                      </c:pt>
                      <c:pt idx="23">
                        <c:v>9.1059779027400489E-3</c:v>
                      </c:pt>
                      <c:pt idx="24">
                        <c:v>8.1939300981309707E-3</c:v>
                      </c:pt>
                      <c:pt idx="25">
                        <c:v>1.1673071307197528E-2</c:v>
                      </c:pt>
                      <c:pt idx="26">
                        <c:v>6.2780275464804176E-3</c:v>
                      </c:pt>
                      <c:pt idx="27">
                        <c:v>9.2040864652917654E-3</c:v>
                      </c:pt>
                      <c:pt idx="28">
                        <c:v>7.9772075918969152E-3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0.28588690724333721</c:v>
                      </c:pt>
                      <c:pt idx="4">
                        <c:v>0</c:v>
                      </c:pt>
                      <c:pt idx="5">
                        <c:v>0</c:v>
                      </c:pt>
                      <c:pt idx="6">
                        <c:v>0.50622515135910118</c:v>
                      </c:pt>
                      <c:pt idx="7">
                        <c:v>0</c:v>
                      </c:pt>
                      <c:pt idx="8">
                        <c:v>0</c:v>
                      </c:pt>
                      <c:pt idx="9">
                        <c:v>0.3772287621510248</c:v>
                      </c:pt>
                      <c:pt idx="10">
                        <c:v>0</c:v>
                      </c:pt>
                      <c:pt idx="11">
                        <c:v>0.56716472412610242</c:v>
                      </c:pt>
                      <c:pt idx="12">
                        <c:v>0</c:v>
                      </c:pt>
                      <c:pt idx="13">
                        <c:v>2.4853720934069391E-2</c:v>
                      </c:pt>
                      <c:pt idx="14">
                        <c:v>0</c:v>
                      </c:pt>
                      <c:pt idx="15">
                        <c:v>0</c:v>
                      </c:pt>
                      <c:pt idx="16">
                        <c:v>0</c:v>
                      </c:pt>
                      <c:pt idx="17">
                        <c:v>5.4221187260684008E-3</c:v>
                      </c:pt>
                      <c:pt idx="18">
                        <c:v>0</c:v>
                      </c:pt>
                      <c:pt idx="19">
                        <c:v>0</c:v>
                      </c:pt>
                      <c:pt idx="20">
                        <c:v>0</c:v>
                      </c:pt>
                      <c:pt idx="21">
                        <c:v>0</c:v>
                      </c:pt>
                      <c:pt idx="22">
                        <c:v>0</c:v>
                      </c:pt>
                      <c:pt idx="23">
                        <c:v>0</c:v>
                      </c:pt>
                      <c:pt idx="24">
                        <c:v>0</c:v>
                      </c:pt>
                      <c:pt idx="25">
                        <c:v>0</c:v>
                      </c:pt>
                      <c:pt idx="26">
                        <c:v>0</c:v>
                      </c:pt>
                      <c:pt idx="27">
                        <c:v>0</c:v>
                      </c:pt>
                      <c:pt idx="28">
                        <c:v>7.0885851786325796E-2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排出量比較シート!$BE$21:$BE$50</c:f>
              <c:numCache>
                <c:formatCode>#,##0_);[Red]\(#,##0\)</c:formatCode>
                <c:ptCount val="30"/>
                <c:pt idx="0">
                  <c:v>4.2495728343667336</c:v>
                </c:pt>
                <c:pt idx="1">
                  <c:v>8.8889974324734933</c:v>
                </c:pt>
                <c:pt idx="2">
                  <c:v>5.9138289461889251</c:v>
                </c:pt>
                <c:pt idx="3">
                  <c:v>1.7085687391111042</c:v>
                </c:pt>
                <c:pt idx="4">
                  <c:v>7.2535249028526074</c:v>
                </c:pt>
                <c:pt idx="5">
                  <c:v>4.8965895504305754</c:v>
                </c:pt>
                <c:pt idx="6">
                  <c:v>5.0002374250938395</c:v>
                </c:pt>
                <c:pt idx="7">
                  <c:v>1.7312768883321366</c:v>
                </c:pt>
                <c:pt idx="8">
                  <c:v>1.9251078447101337</c:v>
                </c:pt>
                <c:pt idx="9">
                  <c:v>0.92529577682764907</c:v>
                </c:pt>
                <c:pt idx="10">
                  <c:v>7.2824061635772317</c:v>
                </c:pt>
                <c:pt idx="11">
                  <c:v>4.6249772167118381</c:v>
                </c:pt>
                <c:pt idx="12">
                  <c:v>1.6545604037526982</c:v>
                </c:pt>
                <c:pt idx="13">
                  <c:v>3.0976798178948775</c:v>
                </c:pt>
                <c:pt idx="14">
                  <c:v>11.254943285407315</c:v>
                </c:pt>
                <c:pt idx="15">
                  <c:v>2.1115190226002327</c:v>
                </c:pt>
                <c:pt idx="16">
                  <c:v>1.6115914657186399</c:v>
                </c:pt>
                <c:pt idx="17">
                  <c:v>3.5650024122625075</c:v>
                </c:pt>
                <c:pt idx="18">
                  <c:v>1.0575218686365919</c:v>
                </c:pt>
                <c:pt idx="19">
                  <c:v>4.957450000003977</c:v>
                </c:pt>
                <c:pt idx="20">
                  <c:v>5.2333756965965783</c:v>
                </c:pt>
                <c:pt idx="21">
                  <c:v>6.9817438270975316</c:v>
                </c:pt>
                <c:pt idx="22">
                  <c:v>1.9578912100246839</c:v>
                </c:pt>
                <c:pt idx="23">
                  <c:v>3.6619332894063983</c:v>
                </c:pt>
                <c:pt idx="24">
                  <c:v>1.9933254924819295</c:v>
                </c:pt>
                <c:pt idx="25">
                  <c:v>1.8080836480252331</c:v>
                </c:pt>
                <c:pt idx="26">
                  <c:v>4.514607897924539</c:v>
                </c:pt>
                <c:pt idx="27">
                  <c:v>4.3091887861015632</c:v>
                </c:pt>
                <c:pt idx="28">
                  <c:v>0.74662121746940757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排出量比較シート!$BI$21:$BI$50</c:f>
              <c:numCache>
                <c:formatCode>#,##0_);[Red]\(#,##0\)</c:formatCode>
                <c:ptCount val="30"/>
                <c:pt idx="0">
                  <c:v>2.2945926513375929</c:v>
                </c:pt>
                <c:pt idx="1">
                  <c:v>3.4719917666318723</c:v>
                </c:pt>
                <c:pt idx="2">
                  <c:v>5.997888090428324</c:v>
                </c:pt>
                <c:pt idx="3">
                  <c:v>4.726014499824104</c:v>
                </c:pt>
                <c:pt idx="4">
                  <c:v>3.7308291991057136</c:v>
                </c:pt>
                <c:pt idx="5">
                  <c:v>2.2169031737668705</c:v>
                </c:pt>
                <c:pt idx="6">
                  <c:v>3.8959496301666121</c:v>
                </c:pt>
                <c:pt idx="7">
                  <c:v>1.5008116406340959</c:v>
                </c:pt>
                <c:pt idx="8">
                  <c:v>2.0135039164220982</c:v>
                </c:pt>
                <c:pt idx="9">
                  <c:v>3.1796939315133264</c:v>
                </c:pt>
                <c:pt idx="10">
                  <c:v>2.9810931878021729</c:v>
                </c:pt>
                <c:pt idx="11">
                  <c:v>3.5300070532208365</c:v>
                </c:pt>
                <c:pt idx="12">
                  <c:v>2.3383946221376699</c:v>
                </c:pt>
                <c:pt idx="13">
                  <c:v>3.849622968928176</c:v>
                </c:pt>
                <c:pt idx="14">
                  <c:v>3.663888483810755</c:v>
                </c:pt>
                <c:pt idx="15">
                  <c:v>1.7766211027253804</c:v>
                </c:pt>
                <c:pt idx="16">
                  <c:v>4.5876703548811886</c:v>
                </c:pt>
                <c:pt idx="17">
                  <c:v>2.0875639482781505</c:v>
                </c:pt>
                <c:pt idx="18">
                  <c:v>1.6415641562188272</c:v>
                </c:pt>
                <c:pt idx="19">
                  <c:v>3.8647106296956313</c:v>
                </c:pt>
                <c:pt idx="20">
                  <c:v>1.7785514519398979</c:v>
                </c:pt>
                <c:pt idx="21">
                  <c:v>2.4132430225619048</c:v>
                </c:pt>
                <c:pt idx="22">
                  <c:v>1.4169389128388123</c:v>
                </c:pt>
                <c:pt idx="23">
                  <c:v>2.0675591061523928</c:v>
                </c:pt>
                <c:pt idx="24">
                  <c:v>3.1060491896860967</c:v>
                </c:pt>
                <c:pt idx="25">
                  <c:v>2.3810124575199172</c:v>
                </c:pt>
                <c:pt idx="26">
                  <c:v>3.1953034767460418</c:v>
                </c:pt>
                <c:pt idx="27">
                  <c:v>2.0196140505289089</c:v>
                </c:pt>
                <c:pt idx="28">
                  <c:v>3.5746341967508095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排出量比較シート!$BJ$21:$BJ$50</c:f>
              <c:numCache>
                <c:formatCode>#,##0_);[Red]\(#,##0\)</c:formatCode>
                <c:ptCount val="30"/>
                <c:pt idx="0">
                  <c:v>4.1652166978870069</c:v>
                </c:pt>
                <c:pt idx="1">
                  <c:v>6.1391348782744819</c:v>
                </c:pt>
                <c:pt idx="2">
                  <c:v>5.7701644257786224</c:v>
                </c:pt>
                <c:pt idx="3">
                  <c:v>6.7392675419725663</c:v>
                </c:pt>
                <c:pt idx="4">
                  <c:v>5.9035272399337524</c:v>
                </c:pt>
                <c:pt idx="5">
                  <c:v>4.1282386924749224</c:v>
                </c:pt>
                <c:pt idx="6">
                  <c:v>5.5923473402384483</c:v>
                </c:pt>
                <c:pt idx="7">
                  <c:v>3.6616899138055055</c:v>
                </c:pt>
                <c:pt idx="8">
                  <c:v>6.3738240602241687</c:v>
                </c:pt>
                <c:pt idx="9">
                  <c:v>3.5564940028222152</c:v>
                </c:pt>
                <c:pt idx="10">
                  <c:v>4.9877692494018602</c:v>
                </c:pt>
                <c:pt idx="11">
                  <c:v>5.5790110588229362</c:v>
                </c:pt>
                <c:pt idx="12">
                  <c:v>2.6941289691485779</c:v>
                </c:pt>
                <c:pt idx="13">
                  <c:v>4.4149713393145715</c:v>
                </c:pt>
                <c:pt idx="14">
                  <c:v>5.7835007071941353</c:v>
                </c:pt>
                <c:pt idx="15">
                  <c:v>4.1809738125239182</c:v>
                </c:pt>
                <c:pt idx="16">
                  <c:v>5.5345567874378929</c:v>
                </c:pt>
                <c:pt idx="17">
                  <c:v>4.2926125941280082</c:v>
                </c:pt>
                <c:pt idx="18">
                  <c:v>3.5877458667908755</c:v>
                </c:pt>
                <c:pt idx="19">
                  <c:v>4.8499610081082256</c:v>
                </c:pt>
                <c:pt idx="20">
                  <c:v>2.4738341750729291</c:v>
                </c:pt>
                <c:pt idx="21">
                  <c:v>2.6713833096633661</c:v>
                </c:pt>
                <c:pt idx="22">
                  <c:v>1.9693673733877828</c:v>
                </c:pt>
                <c:pt idx="23">
                  <c:v>4.4586960781562244</c:v>
                </c:pt>
                <c:pt idx="24">
                  <c:v>5.5478930688534058</c:v>
                </c:pt>
                <c:pt idx="25">
                  <c:v>2.2369760341481602</c:v>
                </c:pt>
                <c:pt idx="26">
                  <c:v>4.2853917615181754</c:v>
                </c:pt>
                <c:pt idx="27">
                  <c:v>1.5979340999378218</c:v>
                </c:pt>
                <c:pt idx="28">
                  <c:v>4.663253068291044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排出量比較シート!$BK$21:$BK$50</c:f>
              <c:numCache>
                <c:formatCode>#,##0_);[Red]\(#,##0\)</c:formatCode>
                <c:ptCount val="30"/>
                <c:pt idx="0">
                  <c:v>7.1891669183989295</c:v>
                </c:pt>
                <c:pt idx="1">
                  <c:v>6.0745874634402082</c:v>
                </c:pt>
                <c:pt idx="2">
                  <c:v>5.3787376334590489</c:v>
                </c:pt>
                <c:pt idx="3">
                  <c:v>13.167018056354902</c:v>
                </c:pt>
                <c:pt idx="4">
                  <c:v>5.2898531945375771</c:v>
                </c:pt>
                <c:pt idx="5">
                  <c:v>6.312852841374796</c:v>
                </c:pt>
                <c:pt idx="6">
                  <c:v>25.167448004127902</c:v>
                </c:pt>
                <c:pt idx="7">
                  <c:v>6.3761064973432644</c:v>
                </c:pt>
                <c:pt idx="8">
                  <c:v>4.3760953268604821</c:v>
                </c:pt>
                <c:pt idx="9">
                  <c:v>20.04405229706148</c:v>
                </c:pt>
                <c:pt idx="10">
                  <c:v>6.2041483138815661</c:v>
                </c:pt>
                <c:pt idx="11">
                  <c:v>30.69737815052536</c:v>
                </c:pt>
                <c:pt idx="12">
                  <c:v>4.8535431362135588</c:v>
                </c:pt>
                <c:pt idx="13">
                  <c:v>5.8124841814503103</c:v>
                </c:pt>
                <c:pt idx="14">
                  <c:v>6.5004045755191884</c:v>
                </c:pt>
                <c:pt idx="15">
                  <c:v>7.8396530632987158</c:v>
                </c:pt>
                <c:pt idx="16">
                  <c:v>4.9211939480221911</c:v>
                </c:pt>
                <c:pt idx="17">
                  <c:v>5.6399323180135026</c:v>
                </c:pt>
                <c:pt idx="18">
                  <c:v>7.085349424145658</c:v>
                </c:pt>
                <c:pt idx="19">
                  <c:v>5.905763417982743</c:v>
                </c:pt>
                <c:pt idx="20">
                  <c:v>6.0862715674697796</c:v>
                </c:pt>
                <c:pt idx="21">
                  <c:v>5.2567726649109936</c:v>
                </c:pt>
                <c:pt idx="22">
                  <c:v>4.9780014849054712</c:v>
                </c:pt>
                <c:pt idx="23">
                  <c:v>4.0054843340705979</c:v>
                </c:pt>
                <c:pt idx="24">
                  <c:v>4.6873172414591409</c:v>
                </c:pt>
                <c:pt idx="25">
                  <c:v>3.7807252751662181</c:v>
                </c:pt>
                <c:pt idx="26">
                  <c:v>6.882596480763449</c:v>
                </c:pt>
                <c:pt idx="27">
                  <c:v>4.7619890486893972</c:v>
                </c:pt>
                <c:pt idx="28">
                  <c:v>5.3267608634753794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排出量比較シート!$BQ$21:$BQ$50</c:f>
              <c:numCache>
                <c:formatCode>#,##0_);[Red]\(#,##0\)</c:formatCode>
                <c:ptCount val="30"/>
                <c:pt idx="0">
                  <c:v>0.1310780099685778</c:v>
                </c:pt>
                <c:pt idx="1">
                  <c:v>0.26958714056447552</c:v>
                </c:pt>
                <c:pt idx="2">
                  <c:v>0.5831543871088436</c:v>
                </c:pt>
                <c:pt idx="3">
                  <c:v>0.42855264670179999</c:v>
                </c:pt>
                <c:pt idx="4">
                  <c:v>0</c:v>
                </c:pt>
                <c:pt idx="5">
                  <c:v>0.30020570622984449</c:v>
                </c:pt>
                <c:pt idx="6">
                  <c:v>0.16735269844</c:v>
                </c:pt>
                <c:pt idx="7">
                  <c:v>0.1170733371872513</c:v>
                </c:pt>
                <c:pt idx="8">
                  <c:v>0</c:v>
                </c:pt>
                <c:pt idx="9">
                  <c:v>0.89098633638000002</c:v>
                </c:pt>
                <c:pt idx="10">
                  <c:v>0.25526838993882051</c:v>
                </c:pt>
                <c:pt idx="11">
                  <c:v>0.20554830134999999</c:v>
                </c:pt>
                <c:pt idx="12">
                  <c:v>0.1211359216</c:v>
                </c:pt>
                <c:pt idx="13">
                  <c:v>0.35779194953999999</c:v>
                </c:pt>
                <c:pt idx="14">
                  <c:v>0.18969228204076591</c:v>
                </c:pt>
                <c:pt idx="15">
                  <c:v>0.19997282051713819</c:v>
                </c:pt>
                <c:pt idx="16">
                  <c:v>0</c:v>
                </c:pt>
                <c:pt idx="17">
                  <c:v>0.54929575970680955</c:v>
                </c:pt>
                <c:pt idx="18">
                  <c:v>0</c:v>
                </c:pt>
                <c:pt idx="19">
                  <c:v>0.27400109139497109</c:v>
                </c:pt>
                <c:pt idx="20">
                  <c:v>0.26759638597066893</c:v>
                </c:pt>
                <c:pt idx="21">
                  <c:v>0.64712179201522035</c:v>
                </c:pt>
                <c:pt idx="22">
                  <c:v>0.27939944231112313</c:v>
                </c:pt>
                <c:pt idx="23">
                  <c:v>0</c:v>
                </c:pt>
                <c:pt idx="24">
                  <c:v>0</c:v>
                </c:pt>
                <c:pt idx="25">
                  <c:v>5.2216451797371208E-2</c:v>
                </c:pt>
                <c:pt idx="26">
                  <c:v>0</c:v>
                </c:pt>
                <c:pt idx="27">
                  <c:v>0.20694419077342599</c:v>
                </c:pt>
                <c:pt idx="28">
                  <c:v>0.20554830134999999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排出量比較シート!$BR$21:$BR$50</c:f>
              <c:numCache>
                <c:formatCode>#,##0_);[Red]\(#,##0\)</c:formatCode>
                <c:ptCount val="30"/>
                <c:pt idx="0">
                  <c:v>18.029627111958842</c:v>
                </c:pt>
                <c:pt idx="1">
                  <c:v>24.844298681384529</c:v>
                </c:pt>
                <c:pt idx="2">
                  <c:v>23.643773482963766</c:v>
                </c:pt>
                <c:pt idx="3">
                  <c:v>26.769421483964475</c:v>
                </c:pt>
                <c:pt idx="4">
                  <c:v>22.17773453642965</c:v>
                </c:pt>
                <c:pt idx="5">
                  <c:v>17.85478996427701</c:v>
                </c:pt>
                <c:pt idx="6">
                  <c:v>39.823335098066799</c:v>
                </c:pt>
                <c:pt idx="7">
                  <c:v>13.386958277302254</c:v>
                </c:pt>
                <c:pt idx="8">
                  <c:v>14.688531148216882</c:v>
                </c:pt>
                <c:pt idx="9">
                  <c:v>28.596522344604669</c:v>
                </c:pt>
                <c:pt idx="10">
                  <c:v>21.710685304601654</c:v>
                </c:pt>
                <c:pt idx="11">
                  <c:v>44.636921780630971</c:v>
                </c:pt>
                <c:pt idx="12">
                  <c:v>11.661763052852507</c:v>
                </c:pt>
                <c:pt idx="13">
                  <c:v>17.532550257127937</c:v>
                </c:pt>
                <c:pt idx="14">
                  <c:v>27.39242933397216</c:v>
                </c:pt>
                <c:pt idx="15">
                  <c:v>16.108739821665385</c:v>
                </c:pt>
                <c:pt idx="16">
                  <c:v>16.655012556059912</c:v>
                </c:pt>
                <c:pt idx="17">
                  <c:v>16.134407032388978</c:v>
                </c:pt>
                <c:pt idx="18">
                  <c:v>13.372181315791952</c:v>
                </c:pt>
                <c:pt idx="19">
                  <c:v>19.851886147185549</c:v>
                </c:pt>
                <c:pt idx="20">
                  <c:v>15.839629277049855</c:v>
                </c:pt>
                <c:pt idx="21">
                  <c:v>17.970264616249015</c:v>
                </c:pt>
                <c:pt idx="22">
                  <c:v>10.601598423467873</c:v>
                </c:pt>
                <c:pt idx="23">
                  <c:v>14.193672807785614</c:v>
                </c:pt>
                <c:pt idx="24">
                  <c:v>15.334584992480572</c:v>
                </c:pt>
                <c:pt idx="25">
                  <c:v>10.2590138666569</c:v>
                </c:pt>
                <c:pt idx="26">
                  <c:v>18.877899616952206</c:v>
                </c:pt>
                <c:pt idx="27">
                  <c:v>12.895670176031116</c:v>
                </c:pt>
                <c:pt idx="28">
                  <c:v>14.516817647336641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extLst>
                      <c:ext uri="{02D57815-91ED-43cb-92C2-25804820EDAC}">
                        <c15:formulaRef>
                          <c15:sqref>排出量比較シート!$BF$21:$BF$68</c15:sqref>
                        </c15:formulaRef>
                      </c:ext>
                    </c:extLst>
                    <c:numCache>
                      <c:formatCode>#,##0_);[Red]\(#,##0\)</c:formatCode>
                      <c:ptCount val="48"/>
                      <c:pt idx="0">
                        <c:v>0</c:v>
                      </c:pt>
                      <c:pt idx="1">
                        <c:v>1.28073581506929</c:v>
                      </c:pt>
                      <c:pt idx="2">
                        <c:v>0.41900311323724798</c:v>
                      </c:pt>
                      <c:pt idx="3">
                        <c:v>0.72306702051164951</c:v>
                      </c:pt>
                      <c:pt idx="4">
                        <c:v>0.53669072539535789</c:v>
                      </c:pt>
                      <c:pt idx="5">
                        <c:v>1.5721369825403351</c:v>
                      </c:pt>
                      <c:pt idx="6">
                        <c:v>3.7299092858232861</c:v>
                      </c:pt>
                      <c:pt idx="7">
                        <c:v>1.2471029937664331</c:v>
                      </c:pt>
                      <c:pt idx="8">
                        <c:v>0</c:v>
                      </c:pt>
                      <c:pt idx="9">
                        <c:v>0</c:v>
                      </c:pt>
                      <c:pt idx="10">
                        <c:v>1.171636972271378</c:v>
                      </c:pt>
                      <c:pt idx="11">
                        <c:v>3.8108154931963489</c:v>
                      </c:pt>
                      <c:pt idx="12">
                        <c:v>0</c:v>
                      </c:pt>
                      <c:pt idx="13">
                        <c:v>0</c:v>
                      </c:pt>
                      <c:pt idx="14">
                        <c:v>2.219295058828302</c:v>
                      </c:pt>
                      <c:pt idx="15">
                        <c:v>0</c:v>
                      </c:pt>
                      <c:pt idx="16">
                        <c:v>0</c:v>
                      </c:pt>
                      <c:pt idx="17">
                        <c:v>0</c:v>
                      </c:pt>
                      <c:pt idx="18">
                        <c:v>0.50812164592825748</c:v>
                      </c:pt>
                      <c:pt idx="19">
                        <c:v>0</c:v>
                      </c:pt>
                      <c:pt idx="20">
                        <c:v>2.3617157763803109</c:v>
                      </c:pt>
                      <c:pt idx="21">
                        <c:v>0.99522710030848194</c:v>
                      </c:pt>
                      <c:pt idx="22">
                        <c:v>1.156153964245241</c:v>
                      </c:pt>
                      <c:pt idx="23">
                        <c:v>0.58419196632226322</c:v>
                      </c:pt>
                      <c:pt idx="24">
                        <c:v>0</c:v>
                      </c:pt>
                      <c:pt idx="25">
                        <c:v>0</c:v>
                      </c:pt>
                      <c:pt idx="26">
                        <c:v>0</c:v>
                      </c:pt>
                      <c:pt idx="27">
                        <c:v>2.7361875448976272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0.6761369535197792</c:v>
                      </c:pt>
                      <c:pt idx="1">
                        <c:v>0.32008991832268224</c:v>
                      </c:pt>
                      <c:pt idx="2">
                        <c:v>0.24734220961298176</c:v>
                      </c:pt>
                      <c:pt idx="3">
                        <c:v>0.45103579400014315</c:v>
                      </c:pt>
                      <c:pt idx="4">
                        <c:v>0.49759432757435146</c:v>
                      </c:pt>
                      <c:pt idx="5">
                        <c:v>0.24658261101744841</c:v>
                      </c:pt>
                      <c:pt idx="6">
                        <c:v>0.39574753538077073</c:v>
                      </c:pt>
                      <c:pt idx="7">
                        <c:v>0.26177206468802411</c:v>
                      </c:pt>
                      <c:pt idx="8">
                        <c:v>0.5609080737164438</c:v>
                      </c:pt>
                      <c:pt idx="9">
                        <c:v>0.52910938261002149</c:v>
                      </c:pt>
                      <c:pt idx="10">
                        <c:v>0.3288196433678463</c:v>
                      </c:pt>
                      <c:pt idx="11">
                        <c:v>0.61981047820664836</c:v>
                      </c:pt>
                      <c:pt idx="12">
                        <c:v>0.10174373868187052</c:v>
                      </c:pt>
                      <c:pt idx="13">
                        <c:v>0.26237102575038851</c:v>
                      </c:pt>
                      <c:pt idx="14">
                        <c:v>0.38701781033560673</c:v>
                      </c:pt>
                      <c:pt idx="15">
                        <c:v>0.32394690888436328</c:v>
                      </c:pt>
                      <c:pt idx="16">
                        <c:v>0.29972055988396612</c:v>
                      </c:pt>
                      <c:pt idx="17">
                        <c:v>0.20014023406201173</c:v>
                      </c:pt>
                      <c:pt idx="18">
                        <c:v>0.22420960432925741</c:v>
                      </c:pt>
                      <c:pt idx="19">
                        <c:v>0.24443230126459375</c:v>
                      </c:pt>
                      <c:pt idx="20">
                        <c:v>0.35368805355939859</c:v>
                      </c:pt>
                      <c:pt idx="21">
                        <c:v>0.20219537121168676</c:v>
                      </c:pt>
                      <c:pt idx="22">
                        <c:v>0.11894952732320745</c:v>
                      </c:pt>
                      <c:pt idx="23">
                        <c:v>0.23428599433639605</c:v>
                      </c:pt>
                      <c:pt idx="24">
                        <c:v>0.38992771868399478</c:v>
                      </c:pt>
                      <c:pt idx="25">
                        <c:v>0.12785901637309163</c:v>
                      </c:pt>
                      <c:pt idx="26">
                        <c:v>9.3117067148416652E-2</c:v>
                      </c:pt>
                      <c:pt idx="27">
                        <c:v>0.21216775790480535</c:v>
                      </c:pt>
                      <c:pt idx="28">
                        <c:v>0.35791872685172649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3.5734358808469544</c:v>
                      </c:pt>
                      <c:pt idx="1">
                        <c:v>7.2881716990815208</c:v>
                      </c:pt>
                      <c:pt idx="2">
                        <c:v>5.2474836233386952</c:v>
                      </c:pt>
                      <c:pt idx="3">
                        <c:v>0.53446592459931153</c:v>
                      </c:pt>
                      <c:pt idx="4">
                        <c:v>6.2192398498828982</c:v>
                      </c:pt>
                      <c:pt idx="5">
                        <c:v>3.0778699568727919</c:v>
                      </c:pt>
                      <c:pt idx="6">
                        <c:v>0.87458060388978254</c:v>
                      </c:pt>
                      <c:pt idx="7">
                        <c:v>0.22240182987767929</c:v>
                      </c:pt>
                      <c:pt idx="8">
                        <c:v>1.3641997709936899</c:v>
                      </c:pt>
                      <c:pt idx="9">
                        <c:v>0.39618639421762764</c:v>
                      </c:pt>
                      <c:pt idx="10">
                        <c:v>5.781949547938007</c:v>
                      </c:pt>
                      <c:pt idx="11">
                        <c:v>0.19435124530884057</c:v>
                      </c:pt>
                      <c:pt idx="12">
                        <c:v>1.5528166650708277</c:v>
                      </c:pt>
                      <c:pt idx="13">
                        <c:v>2.8353087921444891</c:v>
                      </c:pt>
                      <c:pt idx="14">
                        <c:v>8.6486304162434049</c:v>
                      </c:pt>
                      <c:pt idx="15">
                        <c:v>1.7875721137158695</c:v>
                      </c:pt>
                      <c:pt idx="16">
                        <c:v>1.3118709058346738</c:v>
                      </c:pt>
                      <c:pt idx="17">
                        <c:v>3.3648621782004957</c:v>
                      </c:pt>
                      <c:pt idx="18">
                        <c:v>0.32519061837907703</c:v>
                      </c:pt>
                      <c:pt idx="19">
                        <c:v>4.7130176987393835</c:v>
                      </c:pt>
                      <c:pt idx="20">
                        <c:v>2.5179718666568687</c:v>
                      </c:pt>
                      <c:pt idx="21">
                        <c:v>5.7843213555773634</c:v>
                      </c:pt>
                      <c:pt idx="22">
                        <c:v>0.68278771845623554</c:v>
                      </c:pt>
                      <c:pt idx="23">
                        <c:v>2.8434553287477389</c:v>
                      </c:pt>
                      <c:pt idx="24">
                        <c:v>1.6033977737979346</c:v>
                      </c:pt>
                      <c:pt idx="25">
                        <c:v>1.6802246316521414</c:v>
                      </c:pt>
                      <c:pt idx="26">
                        <c:v>4.421490830776122</c:v>
                      </c:pt>
                      <c:pt idx="27">
                        <c:v>1.3608334832991313</c:v>
                      </c:pt>
                      <c:pt idx="28">
                        <c:v>0.38870249061768114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7.0404028378342343</c:v>
                      </c:pt>
                      <c:pt idx="1">
                        <c:v>5.9284177624018088</c:v>
                      </c:pt>
                      <c:pt idx="2">
                        <c:v>5.2355160909732597</c:v>
                      </c:pt>
                      <c:pt idx="3">
                        <c:v>5.3667009383225599</c:v>
                      </c:pt>
                      <c:pt idx="4">
                        <c:v>5.1492260315780847</c:v>
                      </c:pt>
                      <c:pt idx="5">
                        <c:v>6.167980330099545</c:v>
                      </c:pt>
                      <c:pt idx="6">
                        <c:v>4.8654191452227193</c:v>
                      </c:pt>
                      <c:pt idx="7">
                        <c:v>6.2351845185285111</c:v>
                      </c:pt>
                      <c:pt idx="8">
                        <c:v>4.2289822150852476</c:v>
                      </c:pt>
                      <c:pt idx="9">
                        <c:v>9.1161123345647503</c:v>
                      </c:pt>
                      <c:pt idx="10">
                        <c:v>6.0647004143431174</c:v>
                      </c:pt>
                      <c:pt idx="11">
                        <c:v>5.2400866705027349</c:v>
                      </c:pt>
                      <c:pt idx="12">
                        <c:v>4.7158051686356242</c:v>
                      </c:pt>
                      <c:pt idx="13">
                        <c:v>5.2461906093875399</c:v>
                      </c:pt>
                      <c:pt idx="14">
                        <c:v>6.3639637977044021</c:v>
                      </c:pt>
                      <c:pt idx="15">
                        <c:v>7.7005589427865804</c:v>
                      </c:pt>
                      <c:pt idx="16">
                        <c:v>4.7874065129047541</c:v>
                      </c:pt>
                      <c:pt idx="17">
                        <c:v>5.4164216118917556</c:v>
                      </c:pt>
                      <c:pt idx="18">
                        <c:v>6.9526233261071599</c:v>
                      </c:pt>
                      <c:pt idx="19">
                        <c:v>5.7726245777468801</c:v>
                      </c:pt>
                      <c:pt idx="20">
                        <c:v>5.9578497809180924</c:v>
                      </c:pt>
                      <c:pt idx="21">
                        <c:v>5.1322424476487516</c:v>
                      </c:pt>
                      <c:pt idx="22">
                        <c:v>4.8521151147090285</c:v>
                      </c:pt>
                      <c:pt idx="23">
                        <c:v>3.8762370631241794</c:v>
                      </c:pt>
                      <c:pt idx="24">
                        <c:v>4.5616667239469066</c:v>
                      </c:pt>
                      <c:pt idx="25">
                        <c:v>3.6609710747592041</c:v>
                      </c:pt>
                      <c:pt idx="26">
                        <c:v>6.764080506948531</c:v>
                      </c:pt>
                      <c:pt idx="27">
                        <c:v>4.6432961853613222</c:v>
                      </c:pt>
                      <c:pt idx="28">
                        <c:v>4.1819202113706382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1.5569673575336573</c:v>
                </c:pt>
                <c:pt idx="2">
                  <c:v>0.26286805368595179</c:v>
                </c:pt>
                <c:pt idx="3">
                  <c:v>3.7061623277304832</c:v>
                </c:pt>
                <c:pt idx="4">
                  <c:v>2.4868527825410833</c:v>
                </c:pt>
                <c:pt idx="5">
                  <c:v>4.2619453994581873</c:v>
                </c:pt>
                <c:pt idx="7">
                  <c:v>6.0646641809483928</c:v>
                </c:pt>
                <c:pt idx="8">
                  <c:v>0.14303085227226711</c:v>
                </c:pt>
                <c:pt idx="9">
                  <c:v>0</c:v>
                </c:pt>
                <c:pt idx="10">
                  <c:v>0.47895225550728637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5.5259977389500925</c:v>
                </c:pt>
                <c:pt idx="4">
                  <c:v>2.4868527825410833</c:v>
                </c:pt>
                <c:pt idx="5">
                  <c:v>4.2619453994581873</c:v>
                </c:pt>
                <c:pt idx="6">
                  <c:v>6.2076950332206602</c:v>
                </c:pt>
                <c:pt idx="10">
                  <c:v>0.47895225550728637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780123.36157088494</c:v>
                </c:pt>
                <c:pt idx="1">
                  <c:v>663959.10362872237</c:v>
                </c:pt>
                <c:pt idx="2">
                  <c:v>328402.81428325886</c:v>
                </c:pt>
                <c:pt idx="3">
                  <c:v>553634.78365274961</c:v>
                </c:pt>
                <c:pt idx="4">
                  <c:v>588930.42654407583</c:v>
                </c:pt>
                <c:pt idx="5">
                  <c:v>958505.82248537103</c:v>
                </c:pt>
                <c:pt idx="6">
                  <c:v>3237392.9523667493</c:v>
                </c:pt>
                <c:pt idx="7">
                  <c:v>674767.93881546112</c:v>
                </c:pt>
                <c:pt idx="8">
                  <c:v>740016.66762991855</c:v>
                </c:pt>
                <c:pt idx="9">
                  <c:v>826304.91369177285</c:v>
                </c:pt>
                <c:pt idx="10">
                  <c:v>317805.98359012906</c:v>
                </c:pt>
                <c:pt idx="11">
                  <c:v>225913.36353768624</c:v>
                </c:pt>
                <c:pt idx="12">
                  <c:v>962952.25233610102</c:v>
                </c:pt>
                <c:pt idx="13">
                  <c:v>970961.6786489035</c:v>
                </c:pt>
                <c:pt idx="14">
                  <c:v>1235786.568700501</c:v>
                </c:pt>
                <c:pt idx="15">
                  <c:v>926480.2342704928</c:v>
                </c:pt>
                <c:pt idx="16">
                  <c:v>750355.18762710341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780123.36157088494</c:v>
                </c:pt>
                <c:pt idx="1">
                  <c:v>663959.10362872237</c:v>
                </c:pt>
                <c:pt idx="2">
                  <c:v>328402.81428325886</c:v>
                </c:pt>
                <c:pt idx="3">
                  <c:v>553634.78365274961</c:v>
                </c:pt>
                <c:pt idx="4">
                  <c:v>588930.42654407583</c:v>
                </c:pt>
                <c:pt idx="5">
                  <c:v>958505.82248537103</c:v>
                </c:pt>
                <c:pt idx="6">
                  <c:v>3237392.9523667493</c:v>
                </c:pt>
                <c:pt idx="7">
                  <c:v>674767.93881546112</c:v>
                </c:pt>
                <c:pt idx="8">
                  <c:v>740016.66762991855</c:v>
                </c:pt>
                <c:pt idx="9">
                  <c:v>826304.91369177285</c:v>
                </c:pt>
                <c:pt idx="10">
                  <c:v>317805.98359012906</c:v>
                </c:pt>
                <c:pt idx="11">
                  <c:v>225913.36353768624</c:v>
                </c:pt>
                <c:pt idx="12">
                  <c:v>962952.25233610102</c:v>
                </c:pt>
                <c:pt idx="13">
                  <c:v>970961.6786489035</c:v>
                </c:pt>
                <c:pt idx="14">
                  <c:v>1235786.568700501</c:v>
                </c:pt>
                <c:pt idx="15">
                  <c:v>926480.2342704928</c:v>
                </c:pt>
                <c:pt idx="16">
                  <c:v>750355.18762710341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283506.22042911494</c:v>
                </c:pt>
                <c:pt idx="1">
                  <c:v>13855.197371277525</c:v>
                </c:pt>
                <c:pt idx="2">
                  <c:v>116070.58571674125</c:v>
                </c:pt>
                <c:pt idx="3">
                  <c:v>1091239.6573472505</c:v>
                </c:pt>
                <c:pt idx="4">
                  <c:v>140134.10145592428</c:v>
                </c:pt>
                <c:pt idx="5">
                  <c:v>52139.897514629127</c:v>
                </c:pt>
                <c:pt idx="6">
                  <c:v>214094.26520180047</c:v>
                </c:pt>
                <c:pt idx="7">
                  <c:v>217197.2681845389</c:v>
                </c:pt>
                <c:pt idx="8">
                  <c:v>162959.86437008152</c:v>
                </c:pt>
                <c:pt idx="9">
                  <c:v>758381.95730822696</c:v>
                </c:pt>
                <c:pt idx="10">
                  <c:v>550050.03340987093</c:v>
                </c:pt>
                <c:pt idx="11">
                  <c:v>68633.255462313697</c:v>
                </c:pt>
                <c:pt idx="12">
                  <c:v>550095.42466389912</c:v>
                </c:pt>
                <c:pt idx="13">
                  <c:v>2180142.6748844166</c:v>
                </c:pt>
                <c:pt idx="14">
                  <c:v>52402.207299499059</c:v>
                </c:pt>
                <c:pt idx="15">
                  <c:v>63099.928729507199</c:v>
                </c:pt>
                <c:pt idx="16">
                  <c:v>150757.44037289667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283506.22042911494</c:v>
                </c:pt>
                <c:pt idx="1">
                  <c:v>13855.197371277525</c:v>
                </c:pt>
                <c:pt idx="2">
                  <c:v>116070.58571674125</c:v>
                </c:pt>
                <c:pt idx="3">
                  <c:v>1091239.6573472505</c:v>
                </c:pt>
                <c:pt idx="4">
                  <c:v>140134.10145592428</c:v>
                </c:pt>
                <c:pt idx="5">
                  <c:v>52139.897514629127</c:v>
                </c:pt>
                <c:pt idx="6">
                  <c:v>214094.26520180047</c:v>
                </c:pt>
                <c:pt idx="7">
                  <c:v>217197.2681845389</c:v>
                </c:pt>
                <c:pt idx="8">
                  <c:v>162959.86437008152</c:v>
                </c:pt>
                <c:pt idx="9">
                  <c:v>758381.95730822696</c:v>
                </c:pt>
                <c:pt idx="10">
                  <c:v>550050.03340987093</c:v>
                </c:pt>
                <c:pt idx="11">
                  <c:v>68633.255462313697</c:v>
                </c:pt>
                <c:pt idx="12">
                  <c:v>550095.42466389912</c:v>
                </c:pt>
                <c:pt idx="13">
                  <c:v>2180142.6748844166</c:v>
                </c:pt>
                <c:pt idx="14">
                  <c:v>52402.207299499059</c:v>
                </c:pt>
                <c:pt idx="15">
                  <c:v>63099.928729507199</c:v>
                </c:pt>
                <c:pt idx="16">
                  <c:v>150757.44037289667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285089.6425685499</c:v>
                </c:pt>
                <c:pt idx="7">
                  <c:v>6587.4719999999998</c:v>
                </c:pt>
                <c:pt idx="8">
                  <c:v>95910.694000000003</c:v>
                </c:pt>
                <c:pt idx="9">
                  <c:v>26729.044999999998</c:v>
                </c:pt>
                <c:pt idx="10">
                  <c:v>205.66</c:v>
                </c:pt>
                <c:pt idx="11">
                  <c:v>0</c:v>
                </c:pt>
                <c:pt idx="12">
                  <c:v>26691.065999999999</c:v>
                </c:pt>
                <c:pt idx="13">
                  <c:v>28732.233533319999</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3451487.2175685498</c:v>
                </c:pt>
                <c:pt idx="7">
                  <c:v>891965.20700000005</c:v>
                </c:pt>
                <c:pt idx="8">
                  <c:v>902976.53200000001</c:v>
                </c:pt>
                <c:pt idx="9">
                  <c:v>1584686.8709999998</c:v>
                </c:pt>
                <c:pt idx="10">
                  <c:v>867856.01699999999</c:v>
                </c:pt>
                <c:pt idx="11">
                  <c:v>294546.61899999995</c:v>
                </c:pt>
                <c:pt idx="12">
                  <c:v>1513047.6770000001</c:v>
                </c:pt>
                <c:pt idx="13">
                  <c:v>3151104.3535333201</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再エネ比較シート!$CO$13:$CO$42</c:f>
              <c:numCache>
                <c:formatCode>0.0%</c:formatCode>
                <c:ptCount val="30"/>
                <c:pt idx="0">
                  <c:v>6.5217391304347824E-2</c:v>
                </c:pt>
                <c:pt idx="1">
                  <c:v>5.9303187546330613E-3</c:v>
                </c:pt>
                <c:pt idx="2">
                  <c:v>1.4740108611326609E-2</c:v>
                </c:pt>
                <c:pt idx="3">
                  <c:v>0</c:v>
                </c:pt>
                <c:pt idx="4">
                  <c:v>1.2772351615326822E-2</c:v>
                </c:pt>
                <c:pt idx="5">
                  <c:v>3.2894736842105261E-3</c:v>
                </c:pt>
                <c:pt idx="6">
                  <c:v>8.090614886731392E-4</c:v>
                </c:pt>
                <c:pt idx="7">
                  <c:v>5.6513409961685822E-2</c:v>
                </c:pt>
                <c:pt idx="8">
                  <c:v>3.6205648081100651E-3</c:v>
                </c:pt>
                <c:pt idx="9">
                  <c:v>1.9480519480519481E-3</c:v>
                </c:pt>
                <c:pt idx="10">
                  <c:v>1.9677996422182469E-2</c:v>
                </c:pt>
                <c:pt idx="11">
                  <c:v>8.090614886731392E-4</c:v>
                </c:pt>
                <c:pt idx="12">
                  <c:v>3.0546623794212219E-2</c:v>
                </c:pt>
                <c:pt idx="13">
                  <c:v>1.2264922322158627E-2</c:v>
                </c:pt>
                <c:pt idx="14">
                  <c:v>3.5411855273287142E-2</c:v>
                </c:pt>
                <c:pt idx="15">
                  <c:v>3.0939226519337018E-2</c:v>
                </c:pt>
                <c:pt idx="16">
                  <c:v>3.2599837000814993E-2</c:v>
                </c:pt>
                <c:pt idx="17">
                  <c:v>4.2366691015339665E-2</c:v>
                </c:pt>
                <c:pt idx="18">
                  <c:v>7.301587301587302E-2</c:v>
                </c:pt>
                <c:pt idx="19">
                  <c:v>1.3011152416356878E-2</c:v>
                </c:pt>
                <c:pt idx="20">
                  <c:v>7.4754901960784312E-2</c:v>
                </c:pt>
                <c:pt idx="21">
                  <c:v>1.0554089709762533E-2</c:v>
                </c:pt>
                <c:pt idx="22">
                  <c:v>0.10969976905311778</c:v>
                </c:pt>
                <c:pt idx="23">
                  <c:v>9.285051067780872E-3</c:v>
                </c:pt>
                <c:pt idx="24">
                  <c:v>2.4549918166939444E-3</c:v>
                </c:pt>
                <c:pt idx="25">
                  <c:v>1.9977802441731411E-2</c:v>
                </c:pt>
                <c:pt idx="26">
                  <c:v>1.1689691817215728E-2</c:v>
                </c:pt>
                <c:pt idx="27">
                  <c:v>7.6555023923444973E-2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再エネ比較シート!$CC$13:$CC$42</c:f>
              <c:numCache>
                <c:formatCode>0.0%</c:formatCode>
                <c:ptCount val="30"/>
                <c:pt idx="0">
                  <c:v>4.4147309164043635E-2</c:v>
                </c:pt>
                <c:pt idx="1">
                  <c:v>5.2792779059734713E-3</c:v>
                </c:pt>
                <c:pt idx="2">
                  <c:v>9.1361597318125685E-3</c:v>
                </c:pt>
                <c:pt idx="3">
                  <c:v>0</c:v>
                </c:pt>
                <c:pt idx="4">
                  <c:v>1.0643287974141919E-2</c:v>
                </c:pt>
                <c:pt idx="5">
                  <c:v>1.3945620175758212E-3</c:v>
                </c:pt>
                <c:pt idx="6">
                  <c:v>1.937617990626332E-4</c:v>
                </c:pt>
                <c:pt idx="7">
                  <c:v>3.1920308816086693E-2</c:v>
                </c:pt>
                <c:pt idx="8">
                  <c:v>2.2226329665728439E-3</c:v>
                </c:pt>
                <c:pt idx="9">
                  <c:v>1.2105195365085823E-3</c:v>
                </c:pt>
                <c:pt idx="10">
                  <c:v>1.3047426653668591E-2</c:v>
                </c:pt>
                <c:pt idx="11">
                  <c:v>5.7029470092803192E-4</c:v>
                </c:pt>
                <c:pt idx="12">
                  <c:v>2.6793785902277805E-2</c:v>
                </c:pt>
                <c:pt idx="13">
                  <c:v>7.0167942738347047E-3</c:v>
                </c:pt>
                <c:pt idx="14">
                  <c:v>2.9321238054610243E-2</c:v>
                </c:pt>
                <c:pt idx="15">
                  <c:v>2.0828281693546336E-2</c:v>
                </c:pt>
                <c:pt idx="16">
                  <c:v>1.6664625511089382E-2</c:v>
                </c:pt>
                <c:pt idx="17">
                  <c:v>3.45365028541594E-2</c:v>
                </c:pt>
                <c:pt idx="18">
                  <c:v>4.3487573642224719E-2</c:v>
                </c:pt>
                <c:pt idx="19">
                  <c:v>8.5986547903597367E-3</c:v>
                </c:pt>
                <c:pt idx="20">
                  <c:v>3.4034343532146363E-2</c:v>
                </c:pt>
                <c:pt idx="21">
                  <c:v>7.1027563922734203E-3</c:v>
                </c:pt>
                <c:pt idx="22">
                  <c:v>7.1753113802676877E-2</c:v>
                </c:pt>
                <c:pt idx="23">
                  <c:v>6.37974758622271E-3</c:v>
                </c:pt>
                <c:pt idx="24">
                  <c:v>2.2703810315192995E-3</c:v>
                </c:pt>
                <c:pt idx="25">
                  <c:v>1.2605635028212762E-2</c:v>
                </c:pt>
                <c:pt idx="26">
                  <c:v>9.5650414897719537E-3</c:v>
                </c:pt>
                <c:pt idx="27">
                  <c:v>4.2412639981279664E-2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再エネ比較シート!$CD$13:$CD$42</c:f>
              <c:numCache>
                <c:formatCode>0.0%</c:formatCode>
                <c:ptCount val="30"/>
                <c:pt idx="0">
                  <c:v>6.9173588694079537</c:v>
                </c:pt>
                <c:pt idx="1">
                  <c:v>0.106695305542801</c:v>
                </c:pt>
                <c:pt idx="2">
                  <c:v>5.9242059241619835E-2</c:v>
                </c:pt>
                <c:pt idx="3">
                  <c:v>1.0064004904101957E-3</c:v>
                </c:pt>
                <c:pt idx="4">
                  <c:v>1.8677944422209526E-2</c:v>
                </c:pt>
                <c:pt idx="5">
                  <c:v>0</c:v>
                </c:pt>
                <c:pt idx="6">
                  <c:v>0</c:v>
                </c:pt>
                <c:pt idx="7">
                  <c:v>7.8748799006052889E-2</c:v>
                </c:pt>
                <c:pt idx="8">
                  <c:v>3.0164996384226164E-2</c:v>
                </c:pt>
                <c:pt idx="9">
                  <c:v>2.448007804043157E-3</c:v>
                </c:pt>
                <c:pt idx="10">
                  <c:v>0.11457384078697049</c:v>
                </c:pt>
                <c:pt idx="11">
                  <c:v>0</c:v>
                </c:pt>
                <c:pt idx="12">
                  <c:v>9.4054625686909206E-3</c:v>
                </c:pt>
                <c:pt idx="13">
                  <c:v>2.8474588839838177E-2</c:v>
                </c:pt>
                <c:pt idx="14">
                  <c:v>0.42168119564263357</c:v>
                </c:pt>
                <c:pt idx="15">
                  <c:v>0.38788656685394474</c:v>
                </c:pt>
                <c:pt idx="16">
                  <c:v>6.6771877754528445E-3</c:v>
                </c:pt>
                <c:pt idx="17">
                  <c:v>0.59970875903840015</c:v>
                </c:pt>
                <c:pt idx="18">
                  <c:v>8.5601248505382047E-2</c:v>
                </c:pt>
                <c:pt idx="19">
                  <c:v>8.5548874282637931E-3</c:v>
                </c:pt>
                <c:pt idx="20">
                  <c:v>0.41501782303279477</c:v>
                </c:pt>
                <c:pt idx="21">
                  <c:v>1.2586150341883807E-3</c:v>
                </c:pt>
                <c:pt idx="22">
                  <c:v>0.29900583674478437</c:v>
                </c:pt>
                <c:pt idx="23">
                  <c:v>9.2184467542325038E-2</c:v>
                </c:pt>
                <c:pt idx="24">
                  <c:v>0</c:v>
                </c:pt>
                <c:pt idx="25">
                  <c:v>3.4980351119671986E-3</c:v>
                </c:pt>
                <c:pt idx="26">
                  <c:v>0.11199530083297224</c:v>
                </c:pt>
                <c:pt idx="27">
                  <c:v>0.37325080699343932</c:v>
                </c:pt>
                <c:pt idx="28">
                  <c:v>1.2711790020461847E-3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再エネ比較シート!$CE$13:$CE$42</c:f>
              <c:numCache>
                <c:formatCode>0.0%</c:formatCode>
                <c:ptCount val="30"/>
                <c:pt idx="0">
                  <c:v>0</c:v>
                </c:pt>
                <c:pt idx="1">
                  <c:v>0</c:v>
                </c:pt>
                <c:pt idx="2">
                  <c:v>0</c:v>
                </c:pt>
                <c:pt idx="3">
                  <c:v>6.413237138359648E-3</c:v>
                </c:pt>
                <c:pt idx="4">
                  <c:v>0</c:v>
                </c:pt>
                <c:pt idx="5">
                  <c:v>0</c:v>
                </c:pt>
                <c:pt idx="6">
                  <c:v>0</c:v>
                </c:pt>
                <c:pt idx="7">
                  <c:v>0</c:v>
                </c:pt>
                <c:pt idx="8">
                  <c:v>4.9162184273665262E-2</c:v>
                </c:pt>
                <c:pt idx="9">
                  <c:v>0</c:v>
                </c:pt>
                <c:pt idx="10">
                  <c:v>0</c:v>
                </c:pt>
                <c:pt idx="11">
                  <c:v>0</c:v>
                </c:pt>
                <c:pt idx="12">
                  <c:v>0</c:v>
                </c:pt>
                <c:pt idx="13">
                  <c:v>0.32827076595155025</c:v>
                </c:pt>
                <c:pt idx="14">
                  <c:v>0</c:v>
                </c:pt>
                <c:pt idx="15">
                  <c:v>4.8581282909557268</c:v>
                </c:pt>
                <c:pt idx="16">
                  <c:v>1.9450346867149015</c:v>
                </c:pt>
                <c:pt idx="17">
                  <c:v>0</c:v>
                </c:pt>
                <c:pt idx="18">
                  <c:v>4.7032210240420147</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再エネ比較シート!$CF$13:$CF$42</c:f>
              <c:numCache>
                <c:formatCode>0.0%</c:formatCode>
                <c:ptCount val="30"/>
                <c:pt idx="0">
                  <c:v>0</c:v>
                </c:pt>
                <c:pt idx="1">
                  <c:v>0.23591036367613555</c:v>
                </c:pt>
                <c:pt idx="2">
                  <c:v>2.5121902245738981</c:v>
                </c:pt>
                <c:pt idx="3">
                  <c:v>0</c:v>
                </c:pt>
                <c:pt idx="4">
                  <c:v>7.3995429469010637E-2</c:v>
                </c:pt>
                <c:pt idx="5">
                  <c:v>0.4855708525630098</c:v>
                </c:pt>
                <c:pt idx="6">
                  <c:v>0</c:v>
                </c:pt>
                <c:pt idx="7">
                  <c:v>0</c:v>
                </c:pt>
                <c:pt idx="8">
                  <c:v>0</c:v>
                </c:pt>
                <c:pt idx="9">
                  <c:v>0</c:v>
                </c:pt>
                <c:pt idx="10">
                  <c:v>0</c:v>
                </c:pt>
                <c:pt idx="11">
                  <c:v>0</c:v>
                </c:pt>
                <c:pt idx="12">
                  <c:v>0</c:v>
                </c:pt>
                <c:pt idx="13">
                  <c:v>0</c:v>
                </c:pt>
                <c:pt idx="14">
                  <c:v>0</c:v>
                </c:pt>
                <c:pt idx="15">
                  <c:v>0</c:v>
                </c:pt>
                <c:pt idx="16">
                  <c:v>0</c:v>
                </c:pt>
                <c:pt idx="17">
                  <c:v>0</c:v>
                </c:pt>
                <c:pt idx="18">
                  <c:v>2.6258678173931845E-2</c:v>
                </c:pt>
                <c:pt idx="19">
                  <c:v>0</c:v>
                </c:pt>
                <c:pt idx="20">
                  <c:v>0</c:v>
                </c:pt>
                <c:pt idx="21">
                  <c:v>2.4955585512317958E-2</c:v>
                </c:pt>
                <c:pt idx="22">
                  <c:v>9.2847846873899655</c:v>
                </c:pt>
                <c:pt idx="23">
                  <c:v>0.20312156978882012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再エネ比較シート!$CG$13:$CG$42</c:f>
              <c:numCache>
                <c:formatCode>0.0%</c:formatCode>
                <c:ptCount val="30"/>
                <c:pt idx="0">
                  <c:v>0</c:v>
                </c:pt>
                <c:pt idx="1">
                  <c:v>0</c:v>
                </c:pt>
                <c:pt idx="2">
                  <c:v>0</c:v>
                </c:pt>
                <c:pt idx="3">
                  <c:v>0.13329807820002593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0.4457044555593308</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再エネ比較シート!$CI$13:$CI$42</c:f>
              <c:numCache>
                <c:formatCode>0.0%</c:formatCode>
                <c:ptCount val="30"/>
                <c:pt idx="0">
                  <c:v>6.9615061785719972</c:v>
                </c:pt>
                <c:pt idx="1">
                  <c:v>0.34788494712491003</c:v>
                </c:pt>
                <c:pt idx="2">
                  <c:v>2.5805684435473308</c:v>
                </c:pt>
                <c:pt idx="3">
                  <c:v>0.14071771582879578</c:v>
                </c:pt>
                <c:pt idx="4">
                  <c:v>0.10331666186536209</c:v>
                </c:pt>
                <c:pt idx="5">
                  <c:v>0.48696541458058562</c:v>
                </c:pt>
                <c:pt idx="6">
                  <c:v>1.937617990626332E-4</c:v>
                </c:pt>
                <c:pt idx="7">
                  <c:v>0.11066910782213958</c:v>
                </c:pt>
                <c:pt idx="8">
                  <c:v>8.1549813624464271E-2</c:v>
                </c:pt>
                <c:pt idx="9">
                  <c:v>3.6585273405517391E-3</c:v>
                </c:pt>
                <c:pt idx="10">
                  <c:v>0.12762126744063906</c:v>
                </c:pt>
                <c:pt idx="11">
                  <c:v>5.7029470092803192E-4</c:v>
                </c:pt>
                <c:pt idx="12">
                  <c:v>3.6199248470968726E-2</c:v>
                </c:pt>
                <c:pt idx="13">
                  <c:v>0.36376214906522308</c:v>
                </c:pt>
                <c:pt idx="14">
                  <c:v>0.8967068892565746</c:v>
                </c:pt>
                <c:pt idx="15">
                  <c:v>5.2668431395032176</c:v>
                </c:pt>
                <c:pt idx="16">
                  <c:v>1.9683765000014439</c:v>
                </c:pt>
                <c:pt idx="17">
                  <c:v>0.63424526189255948</c:v>
                </c:pt>
                <c:pt idx="18">
                  <c:v>4.8585685243635526</c:v>
                </c:pt>
                <c:pt idx="19">
                  <c:v>1.715354221862353E-2</c:v>
                </c:pt>
                <c:pt idx="20">
                  <c:v>0.44905216656494118</c:v>
                </c:pt>
                <c:pt idx="21">
                  <c:v>3.3316956938779757E-2</c:v>
                </c:pt>
                <c:pt idx="22">
                  <c:v>9.6555436379374271</c:v>
                </c:pt>
                <c:pt idx="23">
                  <c:v>0.30168578491736786</c:v>
                </c:pt>
                <c:pt idx="24">
                  <c:v>2.2703810315192995E-3</c:v>
                </c:pt>
                <c:pt idx="25">
                  <c:v>1.6103670140179962E-2</c:v>
                </c:pt>
                <c:pt idx="26">
                  <c:v>0.12156034232274419</c:v>
                </c:pt>
                <c:pt idx="27">
                  <c:v>0.41566344697471902</c:v>
                </c:pt>
                <c:pt idx="28">
                  <c:v>1.2711790020461847E-3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再エネ比較シート!$BE$13:$BE$42</c:f>
              <c:numCache>
                <c:formatCode>#,##0_);[Red]\(#,##0\)</c:formatCode>
                <c:ptCount val="30"/>
                <c:pt idx="0">
                  <c:v>413.69999999999982</c:v>
                </c:pt>
                <c:pt idx="1">
                  <c:v>54.1</c:v>
                </c:pt>
                <c:pt idx="2">
                  <c:v>110.4</c:v>
                </c:pt>
                <c:pt idx="3">
                  <c:v>0</c:v>
                </c:pt>
                <c:pt idx="4">
                  <c:v>111.50000000000001</c:v>
                </c:pt>
                <c:pt idx="5">
                  <c:v>16.100000000000001</c:v>
                </c:pt>
                <c:pt idx="6">
                  <c:v>2</c:v>
                </c:pt>
                <c:pt idx="7">
                  <c:v>286.60000000000002</c:v>
                </c:pt>
                <c:pt idx="8">
                  <c:v>20.100000000000001</c:v>
                </c:pt>
                <c:pt idx="9">
                  <c:v>11.5</c:v>
                </c:pt>
                <c:pt idx="10">
                  <c:v>110.152</c:v>
                </c:pt>
                <c:pt idx="11">
                  <c:v>5.5</c:v>
                </c:pt>
                <c:pt idx="12">
                  <c:v>224.5</c:v>
                </c:pt>
                <c:pt idx="13">
                  <c:v>77</c:v>
                </c:pt>
                <c:pt idx="14">
                  <c:v>305.40200000000004</c:v>
                </c:pt>
                <c:pt idx="15">
                  <c:v>140</c:v>
                </c:pt>
                <c:pt idx="16">
                  <c:v>328.39000000000004</c:v>
                </c:pt>
                <c:pt idx="17">
                  <c:v>261.995</c:v>
                </c:pt>
                <c:pt idx="18">
                  <c:v>326.38900000000001</c:v>
                </c:pt>
                <c:pt idx="19">
                  <c:v>75</c:v>
                </c:pt>
                <c:pt idx="20">
                  <c:v>327.5</c:v>
                </c:pt>
                <c:pt idx="21">
                  <c:v>62.199999999999996</c:v>
                </c:pt>
                <c:pt idx="22">
                  <c:v>528.99</c:v>
                </c:pt>
                <c:pt idx="23">
                  <c:v>61.9</c:v>
                </c:pt>
                <c:pt idx="24">
                  <c:v>18.18</c:v>
                </c:pt>
                <c:pt idx="25">
                  <c:v>98.9</c:v>
                </c:pt>
                <c:pt idx="26">
                  <c:v>70.599999999999994</c:v>
                </c:pt>
                <c:pt idx="27">
                  <c:v>330.84999999999997</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再エネ比較シート!$BF$13:$BF$42</c:f>
              <c:numCache>
                <c:formatCode>#,##0_);[Red]\(#,##0\)</c:formatCode>
                <c:ptCount val="30"/>
                <c:pt idx="0">
                  <c:v>58811.9</c:v>
                </c:pt>
                <c:pt idx="1">
                  <c:v>992</c:v>
                </c:pt>
                <c:pt idx="2">
                  <c:v>649.5</c:v>
                </c:pt>
                <c:pt idx="3">
                  <c:v>10</c:v>
                </c:pt>
                <c:pt idx="4">
                  <c:v>177.52999999999997</c:v>
                </c:pt>
                <c:pt idx="5">
                  <c:v>0</c:v>
                </c:pt>
                <c:pt idx="6">
                  <c:v>0</c:v>
                </c:pt>
                <c:pt idx="7">
                  <c:v>641.5</c:v>
                </c:pt>
                <c:pt idx="8">
                  <c:v>247.5</c:v>
                </c:pt>
                <c:pt idx="9">
                  <c:v>21.1</c:v>
                </c:pt>
                <c:pt idx="10">
                  <c:v>877.6</c:v>
                </c:pt>
                <c:pt idx="11">
                  <c:v>0</c:v>
                </c:pt>
                <c:pt idx="12">
                  <c:v>71.5</c:v>
                </c:pt>
                <c:pt idx="13">
                  <c:v>283.5</c:v>
                </c:pt>
                <c:pt idx="14">
                  <c:v>3984.8999999999996</c:v>
                </c:pt>
                <c:pt idx="15">
                  <c:v>2365.5</c:v>
                </c:pt>
                <c:pt idx="16">
                  <c:v>119.38000000000001</c:v>
                </c:pt>
                <c:pt idx="17">
                  <c:v>4127.6100000000015</c:v>
                </c:pt>
                <c:pt idx="18">
                  <c:v>582.9</c:v>
                </c:pt>
                <c:pt idx="19">
                  <c:v>67.7</c:v>
                </c:pt>
                <c:pt idx="20">
                  <c:v>3623.3000000000011</c:v>
                </c:pt>
                <c:pt idx="21">
                  <c:v>10</c:v>
                </c:pt>
                <c:pt idx="22">
                  <c:v>2000</c:v>
                </c:pt>
                <c:pt idx="23">
                  <c:v>811.5</c:v>
                </c:pt>
                <c:pt idx="24">
                  <c:v>0</c:v>
                </c:pt>
                <c:pt idx="25">
                  <c:v>24.9</c:v>
                </c:pt>
                <c:pt idx="26">
                  <c:v>750</c:v>
                </c:pt>
                <c:pt idx="27">
                  <c:v>2641.6800000000007</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再エネ比較シート!$BG$13:$BG$42</c:f>
              <c:numCache>
                <c:formatCode>#,##0_);[Red]\(#,##0\)</c:formatCode>
                <c:ptCount val="30"/>
                <c:pt idx="0">
                  <c:v>0</c:v>
                </c:pt>
                <c:pt idx="1">
                  <c:v>0</c:v>
                </c:pt>
                <c:pt idx="2">
                  <c:v>0</c:v>
                </c:pt>
                <c:pt idx="3">
                  <c:v>38.799999999999997</c:v>
                </c:pt>
                <c:pt idx="4">
                  <c:v>0</c:v>
                </c:pt>
                <c:pt idx="5">
                  <c:v>0</c:v>
                </c:pt>
                <c:pt idx="6">
                  <c:v>0</c:v>
                </c:pt>
                <c:pt idx="7">
                  <c:v>0</c:v>
                </c:pt>
                <c:pt idx="8">
                  <c:v>245.60000000000002</c:v>
                </c:pt>
                <c:pt idx="9">
                  <c:v>0</c:v>
                </c:pt>
                <c:pt idx="10">
                  <c:v>0</c:v>
                </c:pt>
                <c:pt idx="11">
                  <c:v>0</c:v>
                </c:pt>
                <c:pt idx="12">
                  <c:v>0</c:v>
                </c:pt>
                <c:pt idx="13">
                  <c:v>1990</c:v>
                </c:pt>
                <c:pt idx="14">
                  <c:v>0</c:v>
                </c:pt>
                <c:pt idx="15">
                  <c:v>18039</c:v>
                </c:pt>
                <c:pt idx="16">
                  <c:v>21173.4</c:v>
                </c:pt>
                <c:pt idx="17">
                  <c:v>0</c:v>
                </c:pt>
                <c:pt idx="18">
                  <c:v>19500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再エネ比較シート!$BH$13:$BH$42</c:f>
              <c:numCache>
                <c:formatCode>#,##0_);[Red]\(#,##0\)</c:formatCode>
                <c:ptCount val="30"/>
                <c:pt idx="0">
                  <c:v>0</c:v>
                </c:pt>
                <c:pt idx="1">
                  <c:v>552</c:v>
                </c:pt>
                <c:pt idx="2">
                  <c:v>6931.5</c:v>
                </c:pt>
                <c:pt idx="3">
                  <c:v>0</c:v>
                </c:pt>
                <c:pt idx="4">
                  <c:v>177</c:v>
                </c:pt>
                <c:pt idx="5">
                  <c:v>1280</c:v>
                </c:pt>
                <c:pt idx="6">
                  <c:v>0</c:v>
                </c:pt>
                <c:pt idx="7">
                  <c:v>0</c:v>
                </c:pt>
                <c:pt idx="8">
                  <c:v>0</c:v>
                </c:pt>
                <c:pt idx="9">
                  <c:v>0</c:v>
                </c:pt>
                <c:pt idx="10">
                  <c:v>0</c:v>
                </c:pt>
                <c:pt idx="11">
                  <c:v>0</c:v>
                </c:pt>
                <c:pt idx="12">
                  <c:v>0</c:v>
                </c:pt>
                <c:pt idx="13">
                  <c:v>0</c:v>
                </c:pt>
                <c:pt idx="14">
                  <c:v>0</c:v>
                </c:pt>
                <c:pt idx="15">
                  <c:v>0</c:v>
                </c:pt>
                <c:pt idx="16">
                  <c:v>0</c:v>
                </c:pt>
                <c:pt idx="17">
                  <c:v>0</c:v>
                </c:pt>
                <c:pt idx="18">
                  <c:v>45</c:v>
                </c:pt>
                <c:pt idx="19">
                  <c:v>0</c:v>
                </c:pt>
                <c:pt idx="20">
                  <c:v>0</c:v>
                </c:pt>
                <c:pt idx="21">
                  <c:v>49.9</c:v>
                </c:pt>
                <c:pt idx="22">
                  <c:v>15629.6</c:v>
                </c:pt>
                <c:pt idx="23">
                  <c:v>450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再エネ比較シート!$BK$13:$BK$42</c:f>
              <c:numCache>
                <c:formatCode>#,##0_);[Red]\(#,##0\)</c:formatCode>
                <c:ptCount val="30"/>
                <c:pt idx="0">
                  <c:v>59225.599999999999</c:v>
                </c:pt>
                <c:pt idx="1">
                  <c:v>1598.1</c:v>
                </c:pt>
                <c:pt idx="2">
                  <c:v>7691.4</c:v>
                </c:pt>
                <c:pt idx="3">
                  <c:v>298.8</c:v>
                </c:pt>
                <c:pt idx="4">
                  <c:v>466.03</c:v>
                </c:pt>
                <c:pt idx="5">
                  <c:v>1296.0999999999999</c:v>
                </c:pt>
                <c:pt idx="6">
                  <c:v>2</c:v>
                </c:pt>
                <c:pt idx="7">
                  <c:v>928.1</c:v>
                </c:pt>
                <c:pt idx="8">
                  <c:v>513.20000000000005</c:v>
                </c:pt>
                <c:pt idx="9">
                  <c:v>32.6</c:v>
                </c:pt>
                <c:pt idx="10">
                  <c:v>987.75200000000007</c:v>
                </c:pt>
                <c:pt idx="11">
                  <c:v>5.5</c:v>
                </c:pt>
                <c:pt idx="12">
                  <c:v>296</c:v>
                </c:pt>
                <c:pt idx="13">
                  <c:v>2350.5</c:v>
                </c:pt>
                <c:pt idx="14">
                  <c:v>5085.3019999999997</c:v>
                </c:pt>
                <c:pt idx="15">
                  <c:v>20544.5</c:v>
                </c:pt>
                <c:pt idx="16">
                  <c:v>21621.170000000002</c:v>
                </c:pt>
                <c:pt idx="17">
                  <c:v>4389.6050000000014</c:v>
                </c:pt>
                <c:pt idx="18">
                  <c:v>20454.289000000001</c:v>
                </c:pt>
                <c:pt idx="19">
                  <c:v>142.69999999999999</c:v>
                </c:pt>
                <c:pt idx="20">
                  <c:v>3950.8000000000011</c:v>
                </c:pt>
                <c:pt idx="21">
                  <c:v>122.1</c:v>
                </c:pt>
                <c:pt idx="22">
                  <c:v>18158.59</c:v>
                </c:pt>
                <c:pt idx="23">
                  <c:v>1323.4</c:v>
                </c:pt>
                <c:pt idx="24">
                  <c:v>18.18</c:v>
                </c:pt>
                <c:pt idx="25">
                  <c:v>123.80000000000001</c:v>
                </c:pt>
                <c:pt idx="26">
                  <c:v>820.6</c:v>
                </c:pt>
                <c:pt idx="27">
                  <c:v>2972.5300000000007</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再エネ比較シート!$BO$13:$BO$42</c:f>
              <c:numCache>
                <c:formatCode>#,##0_);[Red]\(#,##0\)</c:formatCode>
                <c:ptCount val="30"/>
                <c:pt idx="0">
                  <c:v>496.48964399999971</c:v>
                </c:pt>
                <c:pt idx="1">
                  <c:v>64.926491999999996</c:v>
                </c:pt>
                <c:pt idx="2">
                  <c:v>132.49324799999999</c:v>
                </c:pt>
                <c:pt idx="3">
                  <c:v>0</c:v>
                </c:pt>
                <c:pt idx="4">
                  <c:v>133.81338</c:v>
                </c:pt>
                <c:pt idx="5">
                  <c:v>19.321932</c:v>
                </c:pt>
                <c:pt idx="6">
                  <c:v>2.4002399999999997</c:v>
                </c:pt>
                <c:pt idx="7">
                  <c:v>343.95439199999998</c:v>
                </c:pt>
                <c:pt idx="8">
                  <c:v>24.122412000000004</c:v>
                </c:pt>
                <c:pt idx="9">
                  <c:v>13.80138</c:v>
                </c:pt>
                <c:pt idx="10">
                  <c:v>132.19561824000002</c:v>
                </c:pt>
                <c:pt idx="11">
                  <c:v>6.6006599999999995</c:v>
                </c:pt>
                <c:pt idx="12">
                  <c:v>269.42693999999995</c:v>
                </c:pt>
                <c:pt idx="13">
                  <c:v>92.409239999999997</c:v>
                </c:pt>
                <c:pt idx="14">
                  <c:v>366.51904824000002</c:v>
                </c:pt>
                <c:pt idx="15">
                  <c:v>168.01679999999999</c:v>
                </c:pt>
                <c:pt idx="16">
                  <c:v>394.10740679999998</c:v>
                </c:pt>
                <c:pt idx="17">
                  <c:v>314.42543940000002</c:v>
                </c:pt>
                <c:pt idx="18">
                  <c:v>391.70596668000002</c:v>
                </c:pt>
                <c:pt idx="19">
                  <c:v>90.009</c:v>
                </c:pt>
                <c:pt idx="20">
                  <c:v>393.03929999999997</c:v>
                </c:pt>
                <c:pt idx="21">
                  <c:v>74.647463999999985</c:v>
                </c:pt>
                <c:pt idx="22">
                  <c:v>634.85147879999988</c:v>
                </c:pt>
                <c:pt idx="23">
                  <c:v>74.287428000000006</c:v>
                </c:pt>
                <c:pt idx="24">
                  <c:v>21.818181599999996</c:v>
                </c:pt>
                <c:pt idx="25">
                  <c:v>118.691868</c:v>
                </c:pt>
                <c:pt idx="26">
                  <c:v>84.728471999999982</c:v>
                </c:pt>
                <c:pt idx="27">
                  <c:v>397.05970199999996</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再エネ比較シート!$BP$13:$BP$42</c:f>
              <c:numCache>
                <c:formatCode>#,##0_);[Red]\(#,##0\)</c:formatCode>
                <c:ptCount val="30"/>
                <c:pt idx="0">
                  <c:v>77794.028843999986</c:v>
                </c:pt>
                <c:pt idx="1">
                  <c:v>1312.1779199999999</c:v>
                </c:pt>
                <c:pt idx="2">
                  <c:v>859.13261999999986</c:v>
                </c:pt>
                <c:pt idx="3">
                  <c:v>13.227600000000001</c:v>
                </c:pt>
                <c:pt idx="4">
                  <c:v>234.82958279999994</c:v>
                </c:pt>
                <c:pt idx="5">
                  <c:v>0</c:v>
                </c:pt>
                <c:pt idx="6">
                  <c:v>0</c:v>
                </c:pt>
                <c:pt idx="7">
                  <c:v>848.55054000000007</c:v>
                </c:pt>
                <c:pt idx="8">
                  <c:v>327.38310000000001</c:v>
                </c:pt>
                <c:pt idx="9">
                  <c:v>27.910236000000001</c:v>
                </c:pt>
                <c:pt idx="10">
                  <c:v>1160.8541760000003</c:v>
                </c:pt>
                <c:pt idx="11">
                  <c:v>0</c:v>
                </c:pt>
                <c:pt idx="12">
                  <c:v>94.577339999999978</c:v>
                </c:pt>
                <c:pt idx="13">
                  <c:v>375.00245999999999</c:v>
                </c:pt>
                <c:pt idx="14">
                  <c:v>5271.0663239999994</c:v>
                </c:pt>
                <c:pt idx="15">
                  <c:v>3128.9887799999992</c:v>
                </c:pt>
                <c:pt idx="16">
                  <c:v>157.91108880000002</c:v>
                </c:pt>
                <c:pt idx="17">
                  <c:v>5459.8374036000014</c:v>
                </c:pt>
                <c:pt idx="18">
                  <c:v>771.03680399999996</c:v>
                </c:pt>
                <c:pt idx="19">
                  <c:v>89.550851999999992</c:v>
                </c:pt>
                <c:pt idx="20">
                  <c:v>4792.7563080000018</c:v>
                </c:pt>
                <c:pt idx="21">
                  <c:v>13.227600000000001</c:v>
                </c:pt>
                <c:pt idx="22">
                  <c:v>2645.52</c:v>
                </c:pt>
                <c:pt idx="23">
                  <c:v>1073.41974</c:v>
                </c:pt>
                <c:pt idx="24">
                  <c:v>0</c:v>
                </c:pt>
                <c:pt idx="25">
                  <c:v>32.936723999999998</c:v>
                </c:pt>
                <c:pt idx="26">
                  <c:v>992.07</c:v>
                </c:pt>
                <c:pt idx="27">
                  <c:v>3494.3086368000004</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再エネ比較シート!$BQ$13:$BQ$42</c:f>
              <c:numCache>
                <c:formatCode>#,##0_);[Red]\(#,##0\)</c:formatCode>
                <c:ptCount val="30"/>
                <c:pt idx="0">
                  <c:v>0</c:v>
                </c:pt>
                <c:pt idx="1">
                  <c:v>0</c:v>
                </c:pt>
                <c:pt idx="2">
                  <c:v>0</c:v>
                </c:pt>
                <c:pt idx="3">
                  <c:v>84.292224000000004</c:v>
                </c:pt>
                <c:pt idx="4">
                  <c:v>0</c:v>
                </c:pt>
                <c:pt idx="5">
                  <c:v>0</c:v>
                </c:pt>
                <c:pt idx="6">
                  <c:v>0</c:v>
                </c:pt>
                <c:pt idx="7">
                  <c:v>0</c:v>
                </c:pt>
                <c:pt idx="8">
                  <c:v>533.56108800000015</c:v>
                </c:pt>
                <c:pt idx="9">
                  <c:v>0</c:v>
                </c:pt>
                <c:pt idx="10">
                  <c:v>0</c:v>
                </c:pt>
                <c:pt idx="11">
                  <c:v>0</c:v>
                </c:pt>
                <c:pt idx="12">
                  <c:v>0</c:v>
                </c:pt>
                <c:pt idx="13">
                  <c:v>4323.2352000000001</c:v>
                </c:pt>
                <c:pt idx="14">
                  <c:v>0</c:v>
                </c:pt>
                <c:pt idx="15">
                  <c:v>39189.366720000005</c:v>
                </c:pt>
                <c:pt idx="16">
                  <c:v>45998.788032000004</c:v>
                </c:pt>
                <c:pt idx="17">
                  <c:v>0</c:v>
                </c:pt>
                <c:pt idx="18">
                  <c:v>42363.360000000001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再エネ比較シート!$BR$13:$BR$42</c:f>
              <c:numCache>
                <c:formatCode>#,##0_);[Red]\(#,##0\)</c:formatCode>
                <c:ptCount val="30"/>
                <c:pt idx="0">
                  <c:v>0</c:v>
                </c:pt>
                <c:pt idx="1">
                  <c:v>2901.3119999999999</c:v>
                </c:pt>
                <c:pt idx="2">
                  <c:v>36431.964</c:v>
                </c:pt>
                <c:pt idx="3">
                  <c:v>0</c:v>
                </c:pt>
                <c:pt idx="4">
                  <c:v>930.31200000000001</c:v>
                </c:pt>
                <c:pt idx="5">
                  <c:v>6727.68</c:v>
                </c:pt>
                <c:pt idx="6">
                  <c:v>0</c:v>
                </c:pt>
                <c:pt idx="7">
                  <c:v>0</c:v>
                </c:pt>
                <c:pt idx="8">
                  <c:v>0</c:v>
                </c:pt>
                <c:pt idx="9">
                  <c:v>0</c:v>
                </c:pt>
                <c:pt idx="10">
                  <c:v>0</c:v>
                </c:pt>
                <c:pt idx="11">
                  <c:v>0</c:v>
                </c:pt>
                <c:pt idx="12">
                  <c:v>0</c:v>
                </c:pt>
                <c:pt idx="13">
                  <c:v>0</c:v>
                </c:pt>
                <c:pt idx="14">
                  <c:v>0</c:v>
                </c:pt>
                <c:pt idx="15">
                  <c:v>0</c:v>
                </c:pt>
                <c:pt idx="16">
                  <c:v>0</c:v>
                </c:pt>
                <c:pt idx="17">
                  <c:v>0</c:v>
                </c:pt>
                <c:pt idx="18">
                  <c:v>236.52</c:v>
                </c:pt>
                <c:pt idx="19">
                  <c:v>0</c:v>
                </c:pt>
                <c:pt idx="20">
                  <c:v>0</c:v>
                </c:pt>
                <c:pt idx="21">
                  <c:v>262.27440000000001</c:v>
                </c:pt>
                <c:pt idx="22">
                  <c:v>82149.17760000001</c:v>
                </c:pt>
                <c:pt idx="23">
                  <c:v>2365.1999999999998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川内村</c:v>
                </c:pt>
                <c:pt idx="1">
                  <c:v>滝上町</c:v>
                </c:pt>
                <c:pt idx="2">
                  <c:v>壮瞥町</c:v>
                </c:pt>
                <c:pt idx="3">
                  <c:v>奥尻町</c:v>
                </c:pt>
                <c:pt idx="4">
                  <c:v>南富良野町</c:v>
                </c:pt>
                <c:pt idx="5">
                  <c:v>池田町</c:v>
                </c:pt>
                <c:pt idx="6">
                  <c:v>礼文町</c:v>
                </c:pt>
                <c:pt idx="7">
                  <c:v>小川村</c:v>
                </c:pt>
                <c:pt idx="8">
                  <c:v>今別町</c:v>
                </c:pt>
                <c:pt idx="9">
                  <c:v>三宅村</c:v>
                </c:pt>
                <c:pt idx="10">
                  <c:v>秩父別町</c:v>
                </c:pt>
                <c:pt idx="11">
                  <c:v>利尻富士町</c:v>
                </c:pt>
                <c:pt idx="12">
                  <c:v>小値賀町</c:v>
                </c:pt>
                <c:pt idx="13">
                  <c:v>海士町</c:v>
                </c:pt>
                <c:pt idx="14">
                  <c:v>陸別町</c:v>
                </c:pt>
                <c:pt idx="15">
                  <c:v>新郷村</c:v>
                </c:pt>
                <c:pt idx="16">
                  <c:v>幌延町</c:v>
                </c:pt>
                <c:pt idx="17">
                  <c:v>東洋町</c:v>
                </c:pt>
                <c:pt idx="18">
                  <c:v>佐那河内村</c:v>
                </c:pt>
                <c:pt idx="19">
                  <c:v>雨竜町</c:v>
                </c:pt>
                <c:pt idx="20">
                  <c:v>東白川村</c:v>
                </c:pt>
                <c:pt idx="21">
                  <c:v>檜原村</c:v>
                </c:pt>
                <c:pt idx="22">
                  <c:v>水上村</c:v>
                </c:pt>
                <c:pt idx="23">
                  <c:v>上小阿仁村</c:v>
                </c:pt>
                <c:pt idx="24">
                  <c:v>喜茂別町</c:v>
                </c:pt>
                <c:pt idx="25">
                  <c:v>伊根町</c:v>
                </c:pt>
                <c:pt idx="26">
                  <c:v>真狩村</c:v>
                </c:pt>
                <c:pt idx="27">
                  <c:v>東峰村</c:v>
                </c:pt>
                <c:pt idx="28">
                  <c:v>利尻町</c:v>
                </c:pt>
              </c:strCache>
            </c:strRef>
          </c:cat>
          <c:val>
            <c:numRef>
              <c:f>再エネ比較シート!$BU$13:$BU$42</c:f>
              <c:numCache>
                <c:formatCode>#,##0_);[Red]\(#,##0\)</c:formatCode>
                <c:ptCount val="30"/>
                <c:pt idx="0">
                  <c:v>78290.518487999987</c:v>
                </c:pt>
                <c:pt idx="1">
                  <c:v>4278.4164119999996</c:v>
                </c:pt>
                <c:pt idx="2">
                  <c:v>37423.589868000003</c:v>
                </c:pt>
                <c:pt idx="3">
                  <c:v>1849.519824</c:v>
                </c:pt>
                <c:pt idx="4">
                  <c:v>1298.9549628</c:v>
                </c:pt>
                <c:pt idx="5">
                  <c:v>6747.0019320000001</c:v>
                </c:pt>
                <c:pt idx="6">
                  <c:v>2.4002399999999997</c:v>
                </c:pt>
                <c:pt idx="7">
                  <c:v>1192.5049320000001</c:v>
                </c:pt>
                <c:pt idx="8">
                  <c:v>885.06660000000011</c:v>
                </c:pt>
                <c:pt idx="9">
                  <c:v>41.711615999999999</c:v>
                </c:pt>
                <c:pt idx="10">
                  <c:v>1293.0497942400002</c:v>
                </c:pt>
                <c:pt idx="11">
                  <c:v>6.6006599999999995</c:v>
                </c:pt>
                <c:pt idx="12">
                  <c:v>364.00427999999994</c:v>
                </c:pt>
                <c:pt idx="13">
                  <c:v>4790.6468999999997</c:v>
                </c:pt>
                <c:pt idx="14">
                  <c:v>11208.945372239999</c:v>
                </c:pt>
                <c:pt idx="15">
                  <c:v>42486.372300000003</c:v>
                </c:pt>
                <c:pt idx="16">
                  <c:v>46550.806527600005</c:v>
                </c:pt>
                <c:pt idx="17">
                  <c:v>5774.2628430000013</c:v>
                </c:pt>
                <c:pt idx="18">
                  <c:v>43762.622770679998</c:v>
                </c:pt>
                <c:pt idx="19">
                  <c:v>179.55985199999998</c:v>
                </c:pt>
                <c:pt idx="20">
                  <c:v>5185.7956080000022</c:v>
                </c:pt>
                <c:pt idx="21">
                  <c:v>350.14946399999997</c:v>
                </c:pt>
                <c:pt idx="22">
                  <c:v>85429.549078800017</c:v>
                </c:pt>
                <c:pt idx="23">
                  <c:v>3512.9071679999997</c:v>
                </c:pt>
                <c:pt idx="24">
                  <c:v>21.818181599999996</c:v>
                </c:pt>
                <c:pt idx="25">
                  <c:v>151.628592</c:v>
                </c:pt>
                <c:pt idx="26">
                  <c:v>1076.7984719999999</c:v>
                </c:pt>
                <c:pt idx="27">
                  <c:v>3891.3683388000004</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池田町</c:v>
                </c:pt>
              </c:strCache>
            </c:strRef>
          </c:cat>
          <c:val>
            <c:numRef>
              <c:f>①CO2排出量の現状把握!$AX$43:$AX$45</c:f>
              <c:numCache>
                <c:formatCode>0%</c:formatCode>
                <c:ptCount val="3"/>
                <c:pt idx="0">
                  <c:v>0.44203583680298503</c:v>
                </c:pt>
                <c:pt idx="1">
                  <c:v>0.37810213326648434</c:v>
                </c:pt>
                <c:pt idx="2">
                  <c:v>0.2914333934312448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池田町</c:v>
                </c:pt>
              </c:strCache>
            </c:strRef>
          </c:cat>
          <c:val>
            <c:numRef>
              <c:f>①CO2排出量の現状把握!$AY$43:$AY$45</c:f>
              <c:numCache>
                <c:formatCode>0%</c:formatCode>
                <c:ptCount val="3"/>
                <c:pt idx="0">
                  <c:v>0.19220740382343474</c:v>
                </c:pt>
                <c:pt idx="1">
                  <c:v>0.17393448655406324</c:v>
                </c:pt>
                <c:pt idx="2">
                  <c:v>0.13115313824170693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池田町</c:v>
                </c:pt>
              </c:strCache>
            </c:strRef>
          </c:cat>
          <c:val>
            <c:numRef>
              <c:f>①CO2排出量の現状把握!$AZ$43:$AZ$45</c:f>
              <c:numCache>
                <c:formatCode>0%</c:formatCode>
                <c:ptCount val="3"/>
                <c:pt idx="0">
                  <c:v>0.1618007278049024</c:v>
                </c:pt>
                <c:pt idx="1">
                  <c:v>0.21119965120019465</c:v>
                </c:pt>
                <c:pt idx="2">
                  <c:v>0.22476904064364825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池田町</c:v>
                </c:pt>
              </c:strCache>
            </c:strRef>
          </c:cat>
          <c:val>
            <c:numRef>
              <c:f>①CO2排出量の現状把握!$BA$43:$BA$45</c:f>
              <c:numCache>
                <c:formatCode>0%</c:formatCode>
                <c:ptCount val="3"/>
                <c:pt idx="0">
                  <c:v>0.18830241870300451</c:v>
                </c:pt>
                <c:pt idx="1">
                  <c:v>0.22111191148617731</c:v>
                </c:pt>
                <c:pt idx="2">
                  <c:v>0.32738515547447639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池田町</c:v>
                </c:pt>
              </c:strCache>
            </c:strRef>
          </c:cat>
          <c:val>
            <c:numRef>
              <c:f>①CO2排出量の現状把握!$BB$43:$BB$45</c:f>
              <c:numCache>
                <c:formatCode>0%</c:formatCode>
                <c:ptCount val="3"/>
                <c:pt idx="0">
                  <c:v>1.5653612865673284E-2</c:v>
                </c:pt>
                <c:pt idx="1">
                  <c:v>1.5651817493080471E-2</c:v>
                </c:pt>
                <c:pt idx="2">
                  <c:v>2.5259272208923662E-2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684</c:v>
                </c:pt>
                <c:pt idx="1">
                  <c:v>598</c:v>
                </c:pt>
                <c:pt idx="2">
                  <c:v>598</c:v>
                </c:pt>
                <c:pt idx="3">
                  <c:v>598</c:v>
                </c:pt>
                <c:pt idx="4">
                  <c:v>598</c:v>
                </c:pt>
                <c:pt idx="5">
                  <c:v>598</c:v>
                </c:pt>
                <c:pt idx="6">
                  <c:v>588</c:v>
                </c:pt>
                <c:pt idx="7">
                  <c:v>588</c:v>
                </c:pt>
                <c:pt idx="8">
                  <c:v>588</c:v>
                </c:pt>
                <c:pt idx="9">
                  <c:v>588</c:v>
                </c:pt>
                <c:pt idx="10">
                  <c:v>588</c:v>
                </c:pt>
                <c:pt idx="11">
                  <c:v>588</c:v>
                </c:pt>
                <c:pt idx="12">
                  <c:v>619</c:v>
                </c:pt>
                <c:pt idx="13">
                  <c:v>619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c:v>
                </c:pt>
                <c:pt idx="1">
                  <c:v>0.21325393264656564</c:v>
                </c:pt>
                <c:pt idx="2">
                  <c:v>0.14097252858308312</c:v>
                </c:pt>
                <c:pt idx="3">
                  <c:v>0.19060439743587645</c:v>
                </c:pt>
                <c:pt idx="4">
                  <c:v>0.13256573477249384</c:v>
                </c:pt>
                <c:pt idx="5">
                  <c:v>0.21103352196861278</c:v>
                </c:pt>
                <c:pt idx="6">
                  <c:v>0.21573096335905848</c:v>
                </c:pt>
                <c:pt idx="7">
                  <c:v>0.20970735730620521</c:v>
                </c:pt>
                <c:pt idx="8">
                  <c:v>0.26326057001292358</c:v>
                </c:pt>
                <c:pt idx="9">
                  <c:v>0.2198280418044839</c:v>
                </c:pt>
                <c:pt idx="10">
                  <c:v>0.244237304453121</c:v>
                </c:pt>
                <c:pt idx="11">
                  <c:v>0.23485743148771099</c:v>
                </c:pt>
                <c:pt idx="12">
                  <c:v>0.30020570622984449</c:v>
                </c:pt>
                <c:pt idx="13">
                  <c:v>0.47895225550728637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3370</c:v>
                </c:pt>
                <c:pt idx="1">
                  <c:v>3300</c:v>
                </c:pt>
                <c:pt idx="2">
                  <c:v>3222</c:v>
                </c:pt>
                <c:pt idx="3">
                  <c:v>3148</c:v>
                </c:pt>
                <c:pt idx="4">
                  <c:v>3060</c:v>
                </c:pt>
                <c:pt idx="5">
                  <c:v>2995</c:v>
                </c:pt>
                <c:pt idx="6">
                  <c:v>2888</c:v>
                </c:pt>
                <c:pt idx="7">
                  <c:v>2787</c:v>
                </c:pt>
                <c:pt idx="8">
                  <c:v>2714</c:v>
                </c:pt>
                <c:pt idx="9">
                  <c:v>2651</c:v>
                </c:pt>
                <c:pt idx="10">
                  <c:v>2592</c:v>
                </c:pt>
                <c:pt idx="11">
                  <c:v>2528</c:v>
                </c:pt>
                <c:pt idx="12">
                  <c:v>2457</c:v>
                </c:pt>
                <c:pt idx="13">
                  <c:v>2397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池田町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1650</v>
      </c>
      <c r="C23" s="6" t="s">
        <v>1328</v>
      </c>
      <c r="D23" s="6" t="s">
        <v>1329</v>
      </c>
      <c r="E23" s="1101" t="s">
        <v>1651</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1654</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1655</v>
      </c>
    </row>
    <row r="46" spans="2:5" ht="33.6" customHeight="1">
      <c r="B46" s="967" t="s">
        <v>1470</v>
      </c>
      <c r="C46" s="6" t="s">
        <v>8</v>
      </c>
      <c r="D46" s="7" t="s">
        <v>9</v>
      </c>
      <c r="E46" s="1102" t="s">
        <v>1656</v>
      </c>
    </row>
    <row r="47" spans="2:5" ht="21.95" customHeight="1">
      <c r="B47" s="438" t="s">
        <v>1613</v>
      </c>
      <c r="C47" s="442"/>
      <c r="D47" s="440"/>
      <c r="E47" s="441"/>
    </row>
    <row r="48" spans="2:5" ht="33.6" customHeight="1">
      <c r="B48" s="967" t="s">
        <v>1471</v>
      </c>
      <c r="C48" s="6" t="s">
        <v>14</v>
      </c>
      <c r="D48" s="6" t="s">
        <v>9</v>
      </c>
      <c r="E48" s="1102" t="s">
        <v>1657</v>
      </c>
    </row>
    <row r="49" spans="2:5" ht="33.6" customHeight="1">
      <c r="B49" s="967" t="s">
        <v>1472</v>
      </c>
      <c r="C49" s="6" t="s">
        <v>14</v>
      </c>
      <c r="D49" s="6" t="s">
        <v>9</v>
      </c>
      <c r="E49" s="1102" t="s">
        <v>1658</v>
      </c>
    </row>
    <row r="50" spans="2:5" ht="21.6" customHeight="1">
      <c r="B50" s="438" t="s">
        <v>1477</v>
      </c>
      <c r="C50" s="439"/>
      <c r="D50" s="440"/>
      <c r="E50" s="441"/>
    </row>
    <row r="51" spans="2:5" ht="21" customHeight="1">
      <c r="B51" s="967" t="s">
        <v>1473</v>
      </c>
      <c r="C51" s="6" t="s">
        <v>12</v>
      </c>
      <c r="D51" s="6" t="s">
        <v>1401</v>
      </c>
      <c r="E51" s="968" t="s">
        <v>1659</v>
      </c>
    </row>
    <row r="52" spans="2:5" ht="21" customHeight="1">
      <c r="B52" s="967" t="s">
        <v>1474</v>
      </c>
      <c r="C52" s="6" t="s">
        <v>12</v>
      </c>
      <c r="D52" s="6" t="s">
        <v>1401</v>
      </c>
      <c r="E52" s="968" t="s">
        <v>1660</v>
      </c>
    </row>
    <row r="53" spans="2:5" ht="21" customHeight="1">
      <c r="B53" s="969" t="s">
        <v>1475</v>
      </c>
      <c r="C53" s="970" t="s">
        <v>8</v>
      </c>
      <c r="D53" s="970" t="s">
        <v>1401</v>
      </c>
      <c r="E53" s="971" t="s">
        <v>1661</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1662</v>
      </c>
    </row>
    <row r="58" spans="2:5" ht="21.95" customHeight="1">
      <c r="B58" s="967" t="s">
        <v>1479</v>
      </c>
      <c r="C58" s="6" t="s">
        <v>13</v>
      </c>
      <c r="D58" s="7" t="s">
        <v>1409</v>
      </c>
      <c r="E58" s="1102" t="s">
        <v>1663</v>
      </c>
    </row>
    <row r="59" spans="2:5" ht="33.6" customHeight="1">
      <c r="B59" s="979" t="s">
        <v>1612</v>
      </c>
      <c r="C59" s="8" t="s">
        <v>13</v>
      </c>
      <c r="D59" s="7" t="s">
        <v>1409</v>
      </c>
      <c r="E59" s="1103" t="s">
        <v>1664</v>
      </c>
    </row>
    <row r="60" spans="2:5" ht="51" customHeight="1">
      <c r="B60" s="980" t="s">
        <v>1629</v>
      </c>
      <c r="C60" s="494" t="s">
        <v>14</v>
      </c>
      <c r="D60" s="7" t="s">
        <v>1409</v>
      </c>
      <c r="E60" s="977" t="s">
        <v>1665</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1755</v>
      </c>
      <c r="B9" s="80">
        <v>460</v>
      </c>
      <c r="C9" s="80">
        <v>1</v>
      </c>
      <c r="D9" s="80">
        <v>28</v>
      </c>
      <c r="E9" s="80">
        <v>1990</v>
      </c>
      <c r="F9" s="80" t="s">
        <v>562</v>
      </c>
      <c r="G9" s="80" t="s">
        <v>1756</v>
      </c>
      <c r="H9" s="80" t="s">
        <v>1757</v>
      </c>
      <c r="I9" s="177"/>
      <c r="J9" s="81">
        <v>1.2765788270790197</v>
      </c>
      <c r="K9" s="81">
        <v>1.4010227062159442</v>
      </c>
      <c r="L9" s="81">
        <v>3.4539820667560925</v>
      </c>
      <c r="M9" s="81">
        <v>2.0761893868765746</v>
      </c>
      <c r="N9" s="81">
        <v>2.9131424648318536</v>
      </c>
      <c r="O9" s="81">
        <v>3.1581888377213128</v>
      </c>
      <c r="P9" s="81">
        <v>4.8020870199789103</v>
      </c>
      <c r="Q9" s="81">
        <v>0.24223046851108693</v>
      </c>
      <c r="R9" s="81">
        <v>0</v>
      </c>
      <c r="S9" s="81">
        <v>0.23863645890940272</v>
      </c>
      <c r="T9" s="82"/>
      <c r="U9" s="81">
        <v>132743</v>
      </c>
      <c r="V9" s="81">
        <v>431</v>
      </c>
      <c r="W9" s="81">
        <v>39</v>
      </c>
      <c r="X9" s="81">
        <v>716</v>
      </c>
      <c r="Y9" s="81">
        <v>998</v>
      </c>
      <c r="Z9" s="81">
        <v>1299</v>
      </c>
      <c r="AA9" s="81">
        <v>1166</v>
      </c>
      <c r="AB9" s="81">
        <v>3933</v>
      </c>
      <c r="AC9" s="81">
        <v>0</v>
      </c>
      <c r="AD9" s="81">
        <v>0.23863645890940272</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1758</v>
      </c>
      <c r="B10" s="80">
        <v>461</v>
      </c>
      <c r="C10" s="80">
        <v>2</v>
      </c>
      <c r="D10" s="80">
        <v>28</v>
      </c>
      <c r="E10" s="80">
        <v>2005</v>
      </c>
      <c r="F10" s="80" t="s">
        <v>565</v>
      </c>
      <c r="G10" s="80" t="s">
        <v>1756</v>
      </c>
      <c r="H10" s="80" t="s">
        <v>1757</v>
      </c>
      <c r="I10" s="177"/>
      <c r="J10" s="81">
        <v>0.31960785746893217</v>
      </c>
      <c r="K10" s="81">
        <v>0.73995309845462431</v>
      </c>
      <c r="L10" s="81">
        <v>2.2614713406226512</v>
      </c>
      <c r="M10" s="81">
        <v>1.5202139607208067</v>
      </c>
      <c r="N10" s="81">
        <v>5.007714376542066</v>
      </c>
      <c r="O10" s="81">
        <v>3.8637209154853971</v>
      </c>
      <c r="P10" s="81">
        <v>5.270039356419864</v>
      </c>
      <c r="Q10" s="81">
        <v>0.19377078671693687</v>
      </c>
      <c r="R10" s="81">
        <v>0</v>
      </c>
      <c r="S10" s="81">
        <v>0.21338317294899031</v>
      </c>
      <c r="T10" s="82"/>
      <c r="U10" s="81">
        <v>34593</v>
      </c>
      <c r="V10" s="81">
        <v>282</v>
      </c>
      <c r="W10" s="81">
        <v>27</v>
      </c>
      <c r="X10" s="81">
        <v>246</v>
      </c>
      <c r="Y10" s="81">
        <v>1105</v>
      </c>
      <c r="Z10" s="81">
        <v>1839</v>
      </c>
      <c r="AA10" s="81">
        <v>1048</v>
      </c>
      <c r="AB10" s="81">
        <v>3289</v>
      </c>
      <c r="AC10" s="81">
        <v>0</v>
      </c>
      <c r="AD10" s="81">
        <v>0.21338317294899031</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1759</v>
      </c>
      <c r="B11" s="80">
        <v>462</v>
      </c>
      <c r="C11" s="80">
        <v>3</v>
      </c>
      <c r="D11" s="80">
        <v>28</v>
      </c>
      <c r="E11" s="80">
        <v>2006</v>
      </c>
      <c r="F11" s="80" t="s">
        <v>566</v>
      </c>
      <c r="G11" s="80" t="s">
        <v>1756</v>
      </c>
      <c r="H11" s="80" t="s">
        <v>1757</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1760</v>
      </c>
      <c r="B12" s="80">
        <v>463</v>
      </c>
      <c r="C12" s="80">
        <v>4</v>
      </c>
      <c r="D12" s="80">
        <v>28</v>
      </c>
      <c r="E12" s="80">
        <v>2007</v>
      </c>
      <c r="F12" s="80" t="s">
        <v>567</v>
      </c>
      <c r="G12" s="80" t="s">
        <v>1756</v>
      </c>
      <c r="H12" s="80" t="s">
        <v>1757</v>
      </c>
      <c r="I12" s="177"/>
      <c r="J12" s="81">
        <v>0.34075978300685283</v>
      </c>
      <c r="K12" s="81">
        <v>0.51205017936349073</v>
      </c>
      <c r="L12" s="81">
        <v>2.2721185115924509</v>
      </c>
      <c r="M12" s="81">
        <v>2.7397104719733982</v>
      </c>
      <c r="N12" s="81">
        <v>5.1894647303209975</v>
      </c>
      <c r="O12" s="81">
        <v>3.6601291766447246</v>
      </c>
      <c r="P12" s="81">
        <v>5.2137379400059283</v>
      </c>
      <c r="Q12" s="81">
        <v>0.19986307986072696</v>
      </c>
      <c r="R12" s="81">
        <v>0</v>
      </c>
      <c r="S12" s="81">
        <v>0.27064202533693915</v>
      </c>
      <c r="T12" s="82"/>
      <c r="U12" s="81">
        <v>43519</v>
      </c>
      <c r="V12" s="81">
        <v>204</v>
      </c>
      <c r="W12" s="81">
        <v>34</v>
      </c>
      <c r="X12" s="81">
        <v>597</v>
      </c>
      <c r="Y12" s="81">
        <v>1123</v>
      </c>
      <c r="Z12" s="81">
        <v>1811</v>
      </c>
      <c r="AA12" s="81">
        <v>1021</v>
      </c>
      <c r="AB12" s="81">
        <v>3213</v>
      </c>
      <c r="AC12" s="81">
        <v>0</v>
      </c>
      <c r="AD12" s="81">
        <v>0.27064202533693915</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1761</v>
      </c>
      <c r="B13" s="80">
        <v>464</v>
      </c>
      <c r="C13" s="80">
        <v>5</v>
      </c>
      <c r="D13" s="80">
        <v>28</v>
      </c>
      <c r="E13" s="80">
        <v>2008</v>
      </c>
      <c r="F13" s="80" t="s">
        <v>84</v>
      </c>
      <c r="G13" s="80" t="s">
        <v>1756</v>
      </c>
      <c r="H13" s="80" t="s">
        <v>1757</v>
      </c>
      <c r="I13" s="177"/>
      <c r="J13" s="81">
        <v>0.24676113738320024</v>
      </c>
      <c r="K13" s="81">
        <v>0.40566872051400255</v>
      </c>
      <c r="L13" s="81">
        <v>2.219683319662459</v>
      </c>
      <c r="M13" s="81">
        <v>3.070140214684931</v>
      </c>
      <c r="N13" s="81">
        <v>4.9560924887096904</v>
      </c>
      <c r="O13" s="81">
        <v>3.6024068524621264</v>
      </c>
      <c r="P13" s="81">
        <v>5.0496749781999792</v>
      </c>
      <c r="Q13" s="81">
        <v>0.19143008607164771</v>
      </c>
      <c r="R13" s="81">
        <v>0</v>
      </c>
      <c r="S13" s="81">
        <v>0.2015191858034894</v>
      </c>
      <c r="T13" s="82"/>
      <c r="U13" s="81">
        <v>32841</v>
      </c>
      <c r="V13" s="81">
        <v>204</v>
      </c>
      <c r="W13" s="81">
        <v>34</v>
      </c>
      <c r="X13" s="81">
        <v>597</v>
      </c>
      <c r="Y13" s="81">
        <v>1124</v>
      </c>
      <c r="Z13" s="81">
        <v>1845</v>
      </c>
      <c r="AA13" s="81">
        <v>990</v>
      </c>
      <c r="AB13" s="81">
        <v>3128</v>
      </c>
      <c r="AC13" s="81">
        <v>0</v>
      </c>
      <c r="AD13" s="81">
        <v>0.2015191858034894</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1762</v>
      </c>
      <c r="B14" s="80">
        <v>465</v>
      </c>
      <c r="C14" s="80">
        <v>6</v>
      </c>
      <c r="D14" s="80">
        <v>28</v>
      </c>
      <c r="E14" s="80">
        <v>2009</v>
      </c>
      <c r="F14" s="80" t="s">
        <v>85</v>
      </c>
      <c r="G14" s="80" t="s">
        <v>1756</v>
      </c>
      <c r="H14" s="80" t="s">
        <v>1757</v>
      </c>
      <c r="I14" s="177"/>
      <c r="J14" s="81">
        <v>0.15468759201635152</v>
      </c>
      <c r="K14" s="81">
        <v>0.42501841859525519</v>
      </c>
      <c r="L14" s="81">
        <v>2.2744851655865443</v>
      </c>
      <c r="M14" s="81">
        <v>3.2703810775537145</v>
      </c>
      <c r="N14" s="81">
        <v>4.5047000391618317</v>
      </c>
      <c r="O14" s="81">
        <v>3.6912163113912677</v>
      </c>
      <c r="P14" s="81">
        <v>4.6802863794329923</v>
      </c>
      <c r="Q14" s="81">
        <v>0.17658530128530756</v>
      </c>
      <c r="R14" s="81">
        <v>0</v>
      </c>
      <c r="S14" s="81">
        <v>0.21355317573779961</v>
      </c>
      <c r="T14" s="82"/>
      <c r="U14" s="81">
        <v>17821</v>
      </c>
      <c r="V14" s="81">
        <v>218</v>
      </c>
      <c r="W14" s="81">
        <v>48</v>
      </c>
      <c r="X14" s="81">
        <v>630</v>
      </c>
      <c r="Y14" s="81">
        <v>1116</v>
      </c>
      <c r="Z14" s="81">
        <v>1866</v>
      </c>
      <c r="AA14" s="81">
        <v>942</v>
      </c>
      <c r="AB14" s="81">
        <v>3029</v>
      </c>
      <c r="AC14" s="81">
        <v>0</v>
      </c>
      <c r="AD14" s="81">
        <v>0.21355317573779961</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3.43</v>
      </c>
      <c r="BL14" s="81">
        <v>0</v>
      </c>
      <c r="BM14" s="82"/>
      <c r="BN14" s="81">
        <v>0</v>
      </c>
      <c r="BO14" s="81">
        <v>0</v>
      </c>
      <c r="BP14" s="81">
        <v>0</v>
      </c>
      <c r="BQ14" s="81">
        <v>0</v>
      </c>
      <c r="BR14" s="81">
        <v>1</v>
      </c>
      <c r="BS14" s="81">
        <v>0</v>
      </c>
      <c r="BT14"/>
      <c r="BU14" s="80"/>
      <c r="BV14" s="80"/>
      <c r="BW14" s="80"/>
      <c r="BX14" s="80"/>
      <c r="BY14" s="80"/>
      <c r="BZ14" s="80"/>
      <c r="CA14" s="80"/>
      <c r="CB14" s="80"/>
      <c r="CC14" s="80"/>
    </row>
    <row r="15" spans="1:81">
      <c r="A15" s="80" t="s">
        <v>1763</v>
      </c>
      <c r="B15" s="80">
        <v>466</v>
      </c>
      <c r="C15" s="80">
        <v>7</v>
      </c>
      <c r="D15" s="80">
        <v>28</v>
      </c>
      <c r="E15" s="80">
        <v>2010</v>
      </c>
      <c r="F15" s="80" t="s">
        <v>86</v>
      </c>
      <c r="G15" s="80" t="s">
        <v>1756</v>
      </c>
      <c r="H15" s="80" t="s">
        <v>1757</v>
      </c>
      <c r="I15" s="177"/>
      <c r="J15" s="81">
        <v>0</v>
      </c>
      <c r="K15" s="81">
        <v>0.43320282830339418</v>
      </c>
      <c r="L15" s="81">
        <v>2.1533395699613078</v>
      </c>
      <c r="M15" s="81">
        <v>3.1895049287357167</v>
      </c>
      <c r="N15" s="81">
        <v>4.4680559399365611</v>
      </c>
      <c r="O15" s="81">
        <v>3.7135231893613048</v>
      </c>
      <c r="P15" s="81">
        <v>4.8154513365781142</v>
      </c>
      <c r="Q15" s="81">
        <v>0.17838661413803472</v>
      </c>
      <c r="R15" s="81">
        <v>0</v>
      </c>
      <c r="S15" s="81">
        <v>0.21544756790074943</v>
      </c>
      <c r="T15" s="82"/>
      <c r="U15" s="81">
        <v>0</v>
      </c>
      <c r="V15" s="81">
        <v>218</v>
      </c>
      <c r="W15" s="81">
        <v>48</v>
      </c>
      <c r="X15" s="81">
        <v>630</v>
      </c>
      <c r="Y15" s="81">
        <v>1105</v>
      </c>
      <c r="Z15" s="81">
        <v>1886</v>
      </c>
      <c r="AA15" s="81">
        <v>945</v>
      </c>
      <c r="AB15" s="81">
        <v>2932</v>
      </c>
      <c r="AC15" s="81">
        <v>0</v>
      </c>
      <c r="AD15" s="81">
        <v>0.21544756790074943</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3.3</v>
      </c>
      <c r="BL15" s="81">
        <v>0</v>
      </c>
      <c r="BM15" s="82"/>
      <c r="BN15" s="81">
        <v>0</v>
      </c>
      <c r="BO15" s="81">
        <v>0</v>
      </c>
      <c r="BP15" s="81">
        <v>0</v>
      </c>
      <c r="BQ15" s="81">
        <v>0</v>
      </c>
      <c r="BR15" s="81">
        <v>1</v>
      </c>
      <c r="BS15" s="81">
        <v>0</v>
      </c>
      <c r="BT15"/>
      <c r="BU15" s="80">
        <v>3.3</v>
      </c>
      <c r="BV15" s="80">
        <v>0</v>
      </c>
      <c r="BW15" s="80">
        <v>0</v>
      </c>
      <c r="BX15" s="80">
        <v>0</v>
      </c>
      <c r="BY15" s="80">
        <v>0</v>
      </c>
      <c r="BZ15" s="80">
        <v>0</v>
      </c>
      <c r="CA15" s="80">
        <v>0</v>
      </c>
      <c r="CB15" s="80">
        <v>0</v>
      </c>
      <c r="CC15" s="80">
        <v>0</v>
      </c>
    </row>
    <row r="16" spans="1:81">
      <c r="A16" s="80" t="s">
        <v>1764</v>
      </c>
      <c r="B16" s="80">
        <v>467</v>
      </c>
      <c r="C16" s="80">
        <v>8</v>
      </c>
      <c r="D16" s="80">
        <v>28</v>
      </c>
      <c r="E16" s="80">
        <v>2011</v>
      </c>
      <c r="F16" s="80" t="s">
        <v>87</v>
      </c>
      <c r="G16" s="80" t="s">
        <v>1756</v>
      </c>
      <c r="H16" s="80" t="s">
        <v>1757</v>
      </c>
      <c r="I16" s="177"/>
      <c r="J16" s="81">
        <v>0.15812018195889499</v>
      </c>
      <c r="K16" s="81">
        <v>0.58190588292260448</v>
      </c>
      <c r="L16" s="81">
        <v>2.0102496618171579</v>
      </c>
      <c r="M16" s="81">
        <v>3.711956164264032</v>
      </c>
      <c r="N16" s="81">
        <v>5.2535094239443412</v>
      </c>
      <c r="O16" s="81">
        <v>3.7347729349192265</v>
      </c>
      <c r="P16" s="81">
        <v>4.4783540225466583</v>
      </c>
      <c r="Q16" s="81">
        <v>0.19832392036910881</v>
      </c>
      <c r="R16" s="81">
        <v>0</v>
      </c>
      <c r="S16" s="81">
        <v>2.3452856075319418E-2</v>
      </c>
      <c r="T16" s="82"/>
      <c r="U16" s="81">
        <v>16070</v>
      </c>
      <c r="V16" s="81">
        <v>218</v>
      </c>
      <c r="W16" s="81">
        <v>48</v>
      </c>
      <c r="X16" s="81">
        <v>630</v>
      </c>
      <c r="Y16" s="81">
        <v>1110</v>
      </c>
      <c r="Z16" s="81">
        <v>1938</v>
      </c>
      <c r="AA16" s="81">
        <v>905</v>
      </c>
      <c r="AB16" s="81">
        <v>2826</v>
      </c>
      <c r="AC16" s="81">
        <v>0</v>
      </c>
      <c r="AD16" s="81">
        <v>2.3452856075319418E-2</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3.089</v>
      </c>
      <c r="BL16" s="81">
        <v>0</v>
      </c>
      <c r="BM16" s="82"/>
      <c r="BN16" s="81">
        <v>0</v>
      </c>
      <c r="BO16" s="81">
        <v>0</v>
      </c>
      <c r="BP16" s="81">
        <v>0</v>
      </c>
      <c r="BQ16" s="81">
        <v>0</v>
      </c>
      <c r="BR16" s="81">
        <v>1</v>
      </c>
      <c r="BS16" s="81">
        <v>0</v>
      </c>
      <c r="BT16"/>
      <c r="BU16" s="80">
        <v>3.089</v>
      </c>
      <c r="BV16" s="80">
        <v>0</v>
      </c>
      <c r="BW16" s="80">
        <v>0</v>
      </c>
      <c r="BX16" s="80">
        <v>0</v>
      </c>
      <c r="BY16" s="80">
        <v>0</v>
      </c>
      <c r="BZ16" s="80">
        <v>0</v>
      </c>
      <c r="CA16" s="80">
        <v>0</v>
      </c>
      <c r="CB16" s="80">
        <v>0</v>
      </c>
      <c r="CC16" s="80">
        <v>0</v>
      </c>
    </row>
    <row r="17" spans="1:81">
      <c r="A17" s="80" t="s">
        <v>1765</v>
      </c>
      <c r="B17" s="80">
        <v>468</v>
      </c>
      <c r="C17" s="80">
        <v>9</v>
      </c>
      <c r="D17" s="80">
        <v>28</v>
      </c>
      <c r="E17" s="80">
        <v>2012</v>
      </c>
      <c r="F17" s="80" t="s">
        <v>88</v>
      </c>
      <c r="G17" s="80" t="s">
        <v>1756</v>
      </c>
      <c r="H17" s="80" t="s">
        <v>1757</v>
      </c>
      <c r="I17" s="177"/>
      <c r="J17" s="81">
        <v>0</v>
      </c>
      <c r="K17" s="81">
        <v>0.54627587299284841</v>
      </c>
      <c r="L17" s="81">
        <v>2.0162535212121862</v>
      </c>
      <c r="M17" s="81">
        <v>4.1763993693760399</v>
      </c>
      <c r="N17" s="81">
        <v>5.6414754956535855</v>
      </c>
      <c r="O17" s="81">
        <v>3.8984914998027045</v>
      </c>
      <c r="P17" s="81">
        <v>4.5336938509310523</v>
      </c>
      <c r="Q17" s="81">
        <v>0.21364426965742866</v>
      </c>
      <c r="R17" s="81">
        <v>0</v>
      </c>
      <c r="S17" s="81">
        <v>4.5934805324628791E-2</v>
      </c>
      <c r="T17" s="82"/>
      <c r="U17" s="81">
        <v>0</v>
      </c>
      <c r="V17" s="81">
        <v>218</v>
      </c>
      <c r="W17" s="81">
        <v>48</v>
      </c>
      <c r="X17" s="81">
        <v>630</v>
      </c>
      <c r="Y17" s="81">
        <v>1121</v>
      </c>
      <c r="Z17" s="81">
        <v>2039</v>
      </c>
      <c r="AA17" s="81">
        <v>911</v>
      </c>
      <c r="AB17" s="81">
        <v>2802</v>
      </c>
      <c r="AC17" s="81">
        <v>0</v>
      </c>
      <c r="AD17" s="81">
        <v>4.5934805324628791E-2</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3.7240000000000002</v>
      </c>
      <c r="BL17" s="81">
        <v>0</v>
      </c>
      <c r="BM17" s="82"/>
      <c r="BN17" s="81">
        <v>0</v>
      </c>
      <c r="BO17" s="81">
        <v>0</v>
      </c>
      <c r="BP17" s="81">
        <v>0</v>
      </c>
      <c r="BQ17" s="81">
        <v>0</v>
      </c>
      <c r="BR17" s="81">
        <v>1</v>
      </c>
      <c r="BS17" s="81">
        <v>0</v>
      </c>
      <c r="BT17"/>
      <c r="BU17" s="80">
        <v>3.7240000000000002</v>
      </c>
      <c r="BV17" s="80">
        <v>0</v>
      </c>
      <c r="BW17" s="80">
        <v>0</v>
      </c>
      <c r="BX17" s="80">
        <v>0</v>
      </c>
      <c r="BY17" s="80">
        <v>0</v>
      </c>
      <c r="BZ17" s="80">
        <v>0</v>
      </c>
      <c r="CA17" s="80">
        <v>0</v>
      </c>
      <c r="CB17" s="80">
        <v>0</v>
      </c>
      <c r="CC17" s="80">
        <v>0</v>
      </c>
    </row>
    <row r="18" spans="1:81">
      <c r="A18" s="80" t="s">
        <v>1766</v>
      </c>
      <c r="B18" s="80">
        <v>469</v>
      </c>
      <c r="C18" s="80">
        <v>10</v>
      </c>
      <c r="D18" s="80">
        <v>28</v>
      </c>
      <c r="E18" s="80">
        <v>2013</v>
      </c>
      <c r="F18" s="80" t="s">
        <v>89</v>
      </c>
      <c r="G18" s="80" t="s">
        <v>1756</v>
      </c>
      <c r="H18" s="80" t="s">
        <v>1757</v>
      </c>
      <c r="I18" s="177"/>
      <c r="J18" s="81">
        <v>0.297723801606463</v>
      </c>
      <c r="K18" s="81">
        <v>0.46377423941743312</v>
      </c>
      <c r="L18" s="81">
        <v>1.4626854098075068</v>
      </c>
      <c r="M18" s="81">
        <v>3.6044961575340344</v>
      </c>
      <c r="N18" s="81">
        <v>5.6033286804883531</v>
      </c>
      <c r="O18" s="81">
        <v>3.7391913333461591</v>
      </c>
      <c r="P18" s="81">
        <v>4.6307021407714553</v>
      </c>
      <c r="Q18" s="81">
        <v>0.21404464865051254</v>
      </c>
      <c r="R18" s="81">
        <v>0</v>
      </c>
      <c r="S18" s="81">
        <v>8.1977016965170096E-2</v>
      </c>
      <c r="T18" s="82"/>
      <c r="U18" s="81">
        <v>30509</v>
      </c>
      <c r="V18" s="81">
        <v>218</v>
      </c>
      <c r="W18" s="81">
        <v>48</v>
      </c>
      <c r="X18" s="81">
        <v>630</v>
      </c>
      <c r="Y18" s="81">
        <v>1132</v>
      </c>
      <c r="Z18" s="81">
        <v>2043</v>
      </c>
      <c r="AA18" s="81">
        <v>927</v>
      </c>
      <c r="AB18" s="81">
        <v>2767</v>
      </c>
      <c r="AC18" s="81">
        <v>0</v>
      </c>
      <c r="AD18" s="81">
        <v>8.1977016965170096E-2</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4.008</v>
      </c>
      <c r="BL18" s="81">
        <v>0</v>
      </c>
      <c r="BM18" s="82"/>
      <c r="BN18" s="81">
        <v>0</v>
      </c>
      <c r="BO18" s="81">
        <v>0</v>
      </c>
      <c r="BP18" s="81">
        <v>0</v>
      </c>
      <c r="BQ18" s="81">
        <v>0</v>
      </c>
      <c r="BR18" s="81">
        <v>1</v>
      </c>
      <c r="BS18" s="81">
        <v>0</v>
      </c>
      <c r="BT18"/>
      <c r="BU18" s="80">
        <v>4.008</v>
      </c>
      <c r="BV18" s="80">
        <v>0</v>
      </c>
      <c r="BW18" s="80">
        <v>0</v>
      </c>
      <c r="BX18" s="80">
        <v>0</v>
      </c>
      <c r="BY18" s="80">
        <v>0</v>
      </c>
      <c r="BZ18" s="80">
        <v>0</v>
      </c>
      <c r="CA18" s="80">
        <v>0</v>
      </c>
      <c r="CB18" s="80">
        <v>0</v>
      </c>
      <c r="CC18" s="80">
        <v>0</v>
      </c>
    </row>
    <row r="19" spans="1:81">
      <c r="A19" s="80" t="s">
        <v>1767</v>
      </c>
      <c r="B19" s="80">
        <v>470</v>
      </c>
      <c r="C19" s="80">
        <v>11</v>
      </c>
      <c r="D19" s="80">
        <v>28</v>
      </c>
      <c r="E19" s="80">
        <v>2014</v>
      </c>
      <c r="F19" s="80" t="s">
        <v>90</v>
      </c>
      <c r="G19" s="80" t="s">
        <v>1756</v>
      </c>
      <c r="H19" s="80" t="s">
        <v>1757</v>
      </c>
      <c r="I19" s="177"/>
      <c r="J19" s="81">
        <v>0.30326778099781571</v>
      </c>
      <c r="K19" s="81">
        <v>0.43906810565150617</v>
      </c>
      <c r="L19" s="81">
        <v>2.5701283570454612</v>
      </c>
      <c r="M19" s="81">
        <v>3.2688747729165786</v>
      </c>
      <c r="N19" s="81">
        <v>5.5984241634851584</v>
      </c>
      <c r="O19" s="81">
        <v>3.5259479049125497</v>
      </c>
      <c r="P19" s="81">
        <v>4.8004058206271623</v>
      </c>
      <c r="Q19" s="81">
        <v>0.20328802074691371</v>
      </c>
      <c r="R19" s="81">
        <v>0</v>
      </c>
      <c r="S19" s="81">
        <v>6.7151639606256405E-2</v>
      </c>
      <c r="T19" s="82"/>
      <c r="U19" s="81">
        <v>33424</v>
      </c>
      <c r="V19" s="81">
        <v>190</v>
      </c>
      <c r="W19" s="81">
        <v>56</v>
      </c>
      <c r="X19" s="81">
        <v>511</v>
      </c>
      <c r="Y19" s="81">
        <v>1158</v>
      </c>
      <c r="Z19" s="81">
        <v>2029</v>
      </c>
      <c r="AA19" s="81">
        <v>956</v>
      </c>
      <c r="AB19" s="81">
        <v>2739</v>
      </c>
      <c r="AC19" s="81">
        <v>0</v>
      </c>
      <c r="AD19" s="81">
        <v>6.7151639606256405E-2</v>
      </c>
      <c r="AE19" s="82"/>
      <c r="AF19" s="81">
        <v>321466.80859419797</v>
      </c>
      <c r="AG19" s="81">
        <v>345808.60991198587</v>
      </c>
      <c r="AH19" s="81">
        <v>574197.75742797775</v>
      </c>
      <c r="AI19" s="81">
        <v>3514807.0625477005</v>
      </c>
      <c r="AJ19" s="81">
        <v>6941772.415596202</v>
      </c>
      <c r="AK19" s="81">
        <v>0</v>
      </c>
      <c r="AL19" s="81">
        <v>0</v>
      </c>
      <c r="AM19" s="81">
        <v>376023.77053420391</v>
      </c>
      <c r="AN19" s="81">
        <v>0</v>
      </c>
      <c r="AO19" s="81">
        <v>0</v>
      </c>
      <c r="AP19" s="82"/>
      <c r="AQ19" s="81">
        <v>26</v>
      </c>
      <c r="AR19" s="81">
        <v>6</v>
      </c>
      <c r="AS19" s="81">
        <v>0</v>
      </c>
      <c r="AT19" s="81">
        <v>0</v>
      </c>
      <c r="AU19" s="81">
        <v>0</v>
      </c>
      <c r="AV19" s="81">
        <v>0</v>
      </c>
      <c r="AW19" s="81" t="s">
        <v>564</v>
      </c>
      <c r="AX19" s="82"/>
      <c r="AY19" s="81">
        <v>120.6</v>
      </c>
      <c r="AZ19" s="81">
        <v>109.5</v>
      </c>
      <c r="BA19" s="81">
        <v>0</v>
      </c>
      <c r="BB19" s="81">
        <v>0</v>
      </c>
      <c r="BC19" s="81">
        <v>0</v>
      </c>
      <c r="BD19" s="81">
        <v>0</v>
      </c>
      <c r="BE19" s="81" t="s">
        <v>564</v>
      </c>
      <c r="BF19" s="82"/>
      <c r="BG19" s="81">
        <v>0</v>
      </c>
      <c r="BH19" s="81">
        <v>0</v>
      </c>
      <c r="BI19" s="81">
        <v>0</v>
      </c>
      <c r="BJ19" s="81">
        <v>0</v>
      </c>
      <c r="BK19" s="81">
        <v>3.9089999999999998</v>
      </c>
      <c r="BL19" s="81">
        <v>0</v>
      </c>
      <c r="BM19" s="82"/>
      <c r="BN19" s="81">
        <v>0</v>
      </c>
      <c r="BO19" s="81">
        <v>0</v>
      </c>
      <c r="BP19" s="81">
        <v>0</v>
      </c>
      <c r="BQ19" s="81">
        <v>0</v>
      </c>
      <c r="BR19" s="81">
        <v>1</v>
      </c>
      <c r="BS19" s="81">
        <v>0</v>
      </c>
      <c r="BT19"/>
      <c r="BU19" s="80">
        <v>3.9089999999999998</v>
      </c>
      <c r="BV19" s="80">
        <v>0</v>
      </c>
      <c r="BW19" s="80">
        <v>0</v>
      </c>
      <c r="BX19" s="80">
        <v>0</v>
      </c>
      <c r="BY19" s="80">
        <v>0</v>
      </c>
      <c r="BZ19" s="80">
        <v>0</v>
      </c>
      <c r="CA19" s="80">
        <v>0</v>
      </c>
      <c r="CB19" s="80">
        <v>0</v>
      </c>
      <c r="CC19" s="80">
        <v>0</v>
      </c>
    </row>
    <row r="20" spans="1:81">
      <c r="A20" s="80" t="s">
        <v>1768</v>
      </c>
      <c r="B20" s="80">
        <v>471</v>
      </c>
      <c r="C20" s="80">
        <v>12</v>
      </c>
      <c r="D20" s="80">
        <v>28</v>
      </c>
      <c r="E20" s="80">
        <v>2015</v>
      </c>
      <c r="F20" s="80" t="s">
        <v>91</v>
      </c>
      <c r="G20" s="80" t="s">
        <v>1756</v>
      </c>
      <c r="H20" s="80" t="s">
        <v>1757</v>
      </c>
      <c r="I20" s="177"/>
      <c r="J20" s="81">
        <v>0.15630668664532255</v>
      </c>
      <c r="K20" s="81">
        <v>0.44372560796176141</v>
      </c>
      <c r="L20" s="81">
        <v>2.6143544502766352</v>
      </c>
      <c r="M20" s="81">
        <v>3.2159146655634885</v>
      </c>
      <c r="N20" s="81">
        <v>5.3837645225627915</v>
      </c>
      <c r="O20" s="81">
        <v>3.4871368471915427</v>
      </c>
      <c r="P20" s="81">
        <v>4.7740310852118455</v>
      </c>
      <c r="Q20" s="81">
        <v>0.20075266028534361</v>
      </c>
      <c r="R20" s="81">
        <v>0</v>
      </c>
      <c r="S20" s="81">
        <v>0.15021956873514319</v>
      </c>
      <c r="T20" s="82"/>
      <c r="U20" s="81">
        <v>19074</v>
      </c>
      <c r="V20" s="81">
        <v>190</v>
      </c>
      <c r="W20" s="81">
        <v>56</v>
      </c>
      <c r="X20" s="81">
        <v>511</v>
      </c>
      <c r="Y20" s="81">
        <v>1242</v>
      </c>
      <c r="Z20" s="81">
        <v>2026</v>
      </c>
      <c r="AA20" s="81">
        <v>950</v>
      </c>
      <c r="AB20" s="81">
        <v>2763</v>
      </c>
      <c r="AC20" s="81">
        <v>0</v>
      </c>
      <c r="AD20" s="81">
        <v>0.15021956873514319</v>
      </c>
      <c r="AE20" s="82"/>
      <c r="AF20" s="81">
        <v>166261.8899546123</v>
      </c>
      <c r="AG20" s="81">
        <v>326296.22175147507</v>
      </c>
      <c r="AH20" s="81">
        <v>454724.50709672703</v>
      </c>
      <c r="AI20" s="81">
        <v>3600567.4268235075</v>
      </c>
      <c r="AJ20" s="81">
        <v>6806214.5972801475</v>
      </c>
      <c r="AK20" s="81">
        <v>0</v>
      </c>
      <c r="AL20" s="81">
        <v>0</v>
      </c>
      <c r="AM20" s="81">
        <v>378657.55965092132</v>
      </c>
      <c r="AN20" s="81">
        <v>0</v>
      </c>
      <c r="AO20" s="81">
        <v>0</v>
      </c>
      <c r="AP20" s="82"/>
      <c r="AQ20" s="81">
        <v>33</v>
      </c>
      <c r="AR20" s="81">
        <v>13</v>
      </c>
      <c r="AS20" s="81">
        <v>0</v>
      </c>
      <c r="AT20" s="81">
        <v>0</v>
      </c>
      <c r="AU20" s="81">
        <v>0</v>
      </c>
      <c r="AV20" s="81">
        <v>0</v>
      </c>
      <c r="AW20" s="81" t="s">
        <v>564</v>
      </c>
      <c r="AX20" s="82"/>
      <c r="AY20" s="81">
        <v>164.4</v>
      </c>
      <c r="AZ20" s="81">
        <v>4087.9</v>
      </c>
      <c r="BA20" s="81">
        <v>0</v>
      </c>
      <c r="BB20" s="81">
        <v>0</v>
      </c>
      <c r="BC20" s="81">
        <v>0</v>
      </c>
      <c r="BD20" s="81">
        <v>0</v>
      </c>
      <c r="BE20" s="81" t="s">
        <v>564</v>
      </c>
      <c r="BF20" s="82"/>
      <c r="BG20" s="81">
        <v>0</v>
      </c>
      <c r="BH20" s="81">
        <v>0</v>
      </c>
      <c r="BI20" s="81">
        <v>0</v>
      </c>
      <c r="BJ20" s="81">
        <v>0</v>
      </c>
      <c r="BK20" s="81">
        <v>3.8359999999999999</v>
      </c>
      <c r="BL20" s="81">
        <v>0</v>
      </c>
      <c r="BM20" s="82"/>
      <c r="BN20" s="81">
        <v>0</v>
      </c>
      <c r="BO20" s="81">
        <v>0</v>
      </c>
      <c r="BP20" s="81">
        <v>0</v>
      </c>
      <c r="BQ20" s="81">
        <v>0</v>
      </c>
      <c r="BR20" s="81">
        <v>1</v>
      </c>
      <c r="BS20" s="81">
        <v>0</v>
      </c>
      <c r="BT20"/>
      <c r="BU20" s="80">
        <v>3.8359999999999999</v>
      </c>
      <c r="BV20" s="80">
        <v>0</v>
      </c>
      <c r="BW20" s="80">
        <v>0</v>
      </c>
      <c r="BX20" s="80">
        <v>0</v>
      </c>
      <c r="BY20" s="80">
        <v>0</v>
      </c>
      <c r="BZ20" s="80">
        <v>0</v>
      </c>
      <c r="CA20" s="80">
        <v>0</v>
      </c>
      <c r="CB20" s="80">
        <v>0</v>
      </c>
      <c r="CC20" s="80">
        <v>0</v>
      </c>
    </row>
    <row r="21" spans="1:81">
      <c r="A21" s="80" t="s">
        <v>1769</v>
      </c>
      <c r="B21" s="80">
        <v>472</v>
      </c>
      <c r="C21" s="80">
        <v>13</v>
      </c>
      <c r="D21" s="80">
        <v>28</v>
      </c>
      <c r="E21" s="80">
        <v>2016</v>
      </c>
      <c r="F21" s="80" t="s">
        <v>92</v>
      </c>
      <c r="G21" s="80" t="s">
        <v>1756</v>
      </c>
      <c r="H21" s="80" t="s">
        <v>1757</v>
      </c>
      <c r="I21" s="177"/>
      <c r="J21" s="81">
        <v>0.18921538304857488</v>
      </c>
      <c r="K21" s="81">
        <v>0.45580729535927272</v>
      </c>
      <c r="L21" s="81">
        <v>2.8663612787670814</v>
      </c>
      <c r="M21" s="81">
        <v>2.3494649925178788</v>
      </c>
      <c r="N21" s="81">
        <v>5.0937836592810557</v>
      </c>
      <c r="O21" s="81">
        <v>3.3767793184205206</v>
      </c>
      <c r="P21" s="81">
        <v>4.844145768258536</v>
      </c>
      <c r="Q21" s="81">
        <v>0.19331986022902473</v>
      </c>
      <c r="R21" s="81">
        <v>0</v>
      </c>
      <c r="S21" s="81">
        <v>7.7564092828360034E-2</v>
      </c>
      <c r="T21" s="82"/>
      <c r="U21" s="81">
        <v>22753</v>
      </c>
      <c r="V21" s="81">
        <v>190</v>
      </c>
      <c r="W21" s="81">
        <v>56</v>
      </c>
      <c r="X21" s="81">
        <v>511</v>
      </c>
      <c r="Y21" s="81">
        <v>1263</v>
      </c>
      <c r="Z21" s="81">
        <v>1986</v>
      </c>
      <c r="AA21" s="81">
        <v>997</v>
      </c>
      <c r="AB21" s="81">
        <v>2737</v>
      </c>
      <c r="AC21" s="81">
        <v>0</v>
      </c>
      <c r="AD21" s="81">
        <v>7.7564092828360034E-2</v>
      </c>
      <c r="AE21" s="82"/>
      <c r="AF21" s="81">
        <v>210127.01921948881</v>
      </c>
      <c r="AG21" s="81">
        <v>321638.71580600011</v>
      </c>
      <c r="AH21" s="81">
        <v>400071.30042881792</v>
      </c>
      <c r="AI21" s="81">
        <v>3207099.636848263</v>
      </c>
      <c r="AJ21" s="81">
        <v>6448597.7728732759</v>
      </c>
      <c r="AK21" s="81">
        <v>0</v>
      </c>
      <c r="AL21" s="81">
        <v>0</v>
      </c>
      <c r="AM21" s="81">
        <v>375385.78023738269</v>
      </c>
      <c r="AN21" s="81">
        <v>0</v>
      </c>
      <c r="AO21" s="81">
        <v>0</v>
      </c>
      <c r="AP21" s="82"/>
      <c r="AQ21" s="81">
        <v>51</v>
      </c>
      <c r="AR21" s="81">
        <v>15</v>
      </c>
      <c r="AS21" s="81">
        <v>0</v>
      </c>
      <c r="AT21" s="81">
        <v>0</v>
      </c>
      <c r="AU21" s="81">
        <v>0</v>
      </c>
      <c r="AV21" s="81">
        <v>0</v>
      </c>
      <c r="AW21" s="81" t="s">
        <v>564</v>
      </c>
      <c r="AX21" s="82"/>
      <c r="AY21" s="81">
        <v>262.8</v>
      </c>
      <c r="AZ21" s="81">
        <v>8107.9</v>
      </c>
      <c r="BA21" s="81">
        <v>0</v>
      </c>
      <c r="BB21" s="81">
        <v>0</v>
      </c>
      <c r="BC21" s="81">
        <v>0</v>
      </c>
      <c r="BD21" s="81">
        <v>0</v>
      </c>
      <c r="BE21" s="81" t="s">
        <v>564</v>
      </c>
      <c r="BF21" s="82"/>
      <c r="BG21" s="81">
        <v>0</v>
      </c>
      <c r="BH21" s="81">
        <v>0</v>
      </c>
      <c r="BI21" s="81">
        <v>0</v>
      </c>
      <c r="BJ21" s="81">
        <v>0</v>
      </c>
      <c r="BK21" s="81">
        <v>3.8130000000000002</v>
      </c>
      <c r="BL21" s="81">
        <v>0</v>
      </c>
      <c r="BM21" s="82"/>
      <c r="BN21" s="81">
        <v>0</v>
      </c>
      <c r="BO21" s="81">
        <v>0</v>
      </c>
      <c r="BP21" s="81">
        <v>0</v>
      </c>
      <c r="BQ21" s="81">
        <v>0</v>
      </c>
      <c r="BR21" s="81">
        <v>1</v>
      </c>
      <c r="BS21" s="81">
        <v>0</v>
      </c>
      <c r="BT21"/>
      <c r="BU21" s="80">
        <v>3.8130000000000002</v>
      </c>
      <c r="BV21" s="80">
        <v>0</v>
      </c>
      <c r="BW21" s="80">
        <v>0</v>
      </c>
      <c r="BX21" s="80">
        <v>0</v>
      </c>
      <c r="BY21" s="80">
        <v>0</v>
      </c>
      <c r="BZ21" s="80">
        <v>0</v>
      </c>
      <c r="CA21" s="80">
        <v>0</v>
      </c>
      <c r="CB21" s="80">
        <v>0</v>
      </c>
      <c r="CC21" s="80">
        <v>0</v>
      </c>
    </row>
    <row r="22" spans="1:81">
      <c r="A22" s="80" t="s">
        <v>1770</v>
      </c>
      <c r="B22" s="80">
        <v>473</v>
      </c>
      <c r="C22" s="80">
        <v>14</v>
      </c>
      <c r="D22" s="80">
        <v>28</v>
      </c>
      <c r="E22" s="80">
        <v>2017</v>
      </c>
      <c r="F22" s="80" t="s">
        <v>71</v>
      </c>
      <c r="G22" s="80" t="s">
        <v>1756</v>
      </c>
      <c r="H22" s="80" t="s">
        <v>1757</v>
      </c>
      <c r="I22" s="177"/>
      <c r="J22" s="81">
        <v>0.14883381404953722</v>
      </c>
      <c r="K22" s="81">
        <v>0.46850624467585356</v>
      </c>
      <c r="L22" s="81">
        <v>2.9696395295485729</v>
      </c>
      <c r="M22" s="81">
        <v>2.1776778824609098</v>
      </c>
      <c r="N22" s="81">
        <v>5.4353430976741626</v>
      </c>
      <c r="O22" s="81">
        <v>3.3317136078954519</v>
      </c>
      <c r="P22" s="81">
        <v>4.8086318909329648</v>
      </c>
      <c r="Q22" s="81">
        <v>0.18557289013742684</v>
      </c>
      <c r="R22" s="81">
        <v>0</v>
      </c>
      <c r="S22" s="81">
        <v>9.095498970912827E-2</v>
      </c>
      <c r="T22" s="82"/>
      <c r="U22" s="81">
        <v>18921</v>
      </c>
      <c r="V22" s="81">
        <v>190</v>
      </c>
      <c r="W22" s="81">
        <v>56</v>
      </c>
      <c r="X22" s="81">
        <v>511</v>
      </c>
      <c r="Y22" s="81">
        <v>1270</v>
      </c>
      <c r="Z22" s="81">
        <v>1992</v>
      </c>
      <c r="AA22" s="81">
        <v>996</v>
      </c>
      <c r="AB22" s="81">
        <v>2717</v>
      </c>
      <c r="AC22" s="81">
        <v>0</v>
      </c>
      <c r="AD22" s="81">
        <v>9.095498970912827E-2</v>
      </c>
      <c r="AE22" s="82"/>
      <c r="AF22" s="81">
        <v>168915.5884761161</v>
      </c>
      <c r="AG22" s="81">
        <v>336922.21275510557</v>
      </c>
      <c r="AH22" s="81">
        <v>560242.37908645009</v>
      </c>
      <c r="AI22" s="81">
        <v>3145990.3195853848</v>
      </c>
      <c r="AJ22" s="81">
        <v>6923648.0401469301</v>
      </c>
      <c r="AK22" s="81">
        <v>0</v>
      </c>
      <c r="AL22" s="81">
        <v>0</v>
      </c>
      <c r="AM22" s="81">
        <v>373225.81887064083</v>
      </c>
      <c r="AN22" s="81">
        <v>0</v>
      </c>
      <c r="AO22" s="81">
        <v>0</v>
      </c>
      <c r="AP22" s="82"/>
      <c r="AQ22" s="81">
        <v>57</v>
      </c>
      <c r="AR22" s="81">
        <v>15</v>
      </c>
      <c r="AS22" s="81">
        <v>0</v>
      </c>
      <c r="AT22" s="81">
        <v>0</v>
      </c>
      <c r="AU22" s="81">
        <v>0</v>
      </c>
      <c r="AV22" s="81">
        <v>0</v>
      </c>
      <c r="AW22" s="81" t="s">
        <v>564</v>
      </c>
      <c r="AX22" s="82"/>
      <c r="AY22" s="81">
        <v>286</v>
      </c>
      <c r="AZ22" s="81">
        <v>8107.9</v>
      </c>
      <c r="BA22" s="81">
        <v>0</v>
      </c>
      <c r="BB22" s="81">
        <v>0</v>
      </c>
      <c r="BC22" s="81">
        <v>0</v>
      </c>
      <c r="BD22" s="81">
        <v>0</v>
      </c>
      <c r="BE22" s="81" t="s">
        <v>564</v>
      </c>
      <c r="BF22" s="82"/>
      <c r="BG22" s="81">
        <v>0</v>
      </c>
      <c r="BH22" s="81">
        <v>0</v>
      </c>
      <c r="BI22" s="81">
        <v>0</v>
      </c>
      <c r="BJ22" s="81">
        <v>0</v>
      </c>
      <c r="BK22" s="81">
        <v>3.6429999999999998</v>
      </c>
      <c r="BL22" s="81">
        <v>0</v>
      </c>
      <c r="BM22" s="82"/>
      <c r="BN22" s="81">
        <v>0</v>
      </c>
      <c r="BO22" s="81">
        <v>0</v>
      </c>
      <c r="BP22" s="81">
        <v>0</v>
      </c>
      <c r="BQ22" s="81">
        <v>0</v>
      </c>
      <c r="BR22" s="81">
        <v>1</v>
      </c>
      <c r="BS22" s="81">
        <v>0</v>
      </c>
      <c r="BT22"/>
      <c r="BU22" s="80">
        <v>3.6429999999999998</v>
      </c>
      <c r="BV22" s="80">
        <v>0</v>
      </c>
      <c r="BW22" s="80">
        <v>0</v>
      </c>
      <c r="BX22" s="80">
        <v>0</v>
      </c>
      <c r="BY22" s="80">
        <v>0</v>
      </c>
      <c r="BZ22" s="80">
        <v>0</v>
      </c>
      <c r="CA22" s="80">
        <v>0</v>
      </c>
      <c r="CB22" s="80">
        <v>0</v>
      </c>
      <c r="CC22" s="80">
        <v>0</v>
      </c>
    </row>
    <row r="23" spans="1:81">
      <c r="A23" s="80" t="s">
        <v>1771</v>
      </c>
      <c r="B23" s="80">
        <v>474</v>
      </c>
      <c r="C23" s="80">
        <v>15</v>
      </c>
      <c r="D23" s="80">
        <v>28</v>
      </c>
      <c r="E23" s="80">
        <v>2018</v>
      </c>
      <c r="F23" s="80" t="s">
        <v>93</v>
      </c>
      <c r="G23" s="80" t="s">
        <v>1756</v>
      </c>
      <c r="H23" s="80" t="s">
        <v>1757</v>
      </c>
      <c r="I23" s="177"/>
      <c r="J23" s="81">
        <v>0.1757710104149901</v>
      </c>
      <c r="K23" s="81">
        <v>0.44531130656367679</v>
      </c>
      <c r="L23" s="81">
        <v>2.6928508010820824</v>
      </c>
      <c r="M23" s="81">
        <v>2.3097650296649981</v>
      </c>
      <c r="N23" s="81">
        <v>4.9576217683771082</v>
      </c>
      <c r="O23" s="81">
        <v>3.2822469683531006</v>
      </c>
      <c r="P23" s="81">
        <v>4.6699478095290292</v>
      </c>
      <c r="Q23" s="81">
        <v>0.16820936438002757</v>
      </c>
      <c r="R23" s="81">
        <v>0</v>
      </c>
      <c r="S23" s="81">
        <v>0.12578871829527544</v>
      </c>
      <c r="T23" s="82"/>
      <c r="U23" s="81">
        <v>21550</v>
      </c>
      <c r="V23" s="81">
        <v>190</v>
      </c>
      <c r="W23" s="81">
        <v>56</v>
      </c>
      <c r="X23" s="81">
        <v>511</v>
      </c>
      <c r="Y23" s="81">
        <v>1262</v>
      </c>
      <c r="Z23" s="81">
        <v>2000</v>
      </c>
      <c r="AA23" s="81">
        <v>977</v>
      </c>
      <c r="AB23" s="81">
        <v>2654</v>
      </c>
      <c r="AC23" s="81">
        <v>0</v>
      </c>
      <c r="AD23" s="81">
        <v>0.12578871829527541</v>
      </c>
      <c r="AE23" s="82"/>
      <c r="AF23" s="81">
        <v>201304.72083713129</v>
      </c>
      <c r="AG23" s="81">
        <v>299450.00665564748</v>
      </c>
      <c r="AH23" s="81">
        <v>531183.77829482162</v>
      </c>
      <c r="AI23" s="81">
        <v>3138028.7287609172</v>
      </c>
      <c r="AJ23" s="81">
        <v>6292701.1196740298</v>
      </c>
      <c r="AK23" s="81">
        <v>0</v>
      </c>
      <c r="AL23" s="81">
        <v>0</v>
      </c>
      <c r="AM23" s="81">
        <v>365326.04782871611</v>
      </c>
      <c r="AN23" s="81">
        <v>0</v>
      </c>
      <c r="AO23" s="81">
        <v>0</v>
      </c>
      <c r="AP23" s="82"/>
      <c r="AQ23" s="81">
        <v>62</v>
      </c>
      <c r="AR23" s="81">
        <v>16</v>
      </c>
      <c r="AS23" s="81">
        <v>0</v>
      </c>
      <c r="AT23" s="81">
        <v>0</v>
      </c>
      <c r="AU23" s="81">
        <v>0</v>
      </c>
      <c r="AV23" s="81">
        <v>0</v>
      </c>
      <c r="AW23" s="81" t="s">
        <v>564</v>
      </c>
      <c r="AX23" s="82"/>
      <c r="AY23" s="81">
        <v>314.3</v>
      </c>
      <c r="AZ23" s="81">
        <v>8118</v>
      </c>
      <c r="BA23" s="81">
        <v>0</v>
      </c>
      <c r="BB23" s="81">
        <v>0</v>
      </c>
      <c r="BC23" s="81">
        <v>0</v>
      </c>
      <c r="BD23" s="81">
        <v>0</v>
      </c>
      <c r="BE23" s="81" t="s">
        <v>564</v>
      </c>
      <c r="BF23" s="82"/>
      <c r="BG23" s="81">
        <v>0</v>
      </c>
      <c r="BH23" s="81">
        <v>0</v>
      </c>
      <c r="BI23" s="81">
        <v>0</v>
      </c>
      <c r="BJ23" s="81">
        <v>0</v>
      </c>
      <c r="BK23" s="81">
        <v>2.9129999999999998</v>
      </c>
      <c r="BL23" s="81">
        <v>0</v>
      </c>
      <c r="BM23" s="82"/>
      <c r="BN23" s="81">
        <v>0</v>
      </c>
      <c r="BO23" s="81">
        <v>0</v>
      </c>
      <c r="BP23" s="81">
        <v>0</v>
      </c>
      <c r="BQ23" s="81">
        <v>0</v>
      </c>
      <c r="BR23" s="81">
        <v>1</v>
      </c>
      <c r="BS23" s="81">
        <v>0</v>
      </c>
      <c r="BT23"/>
      <c r="BU23" s="80">
        <v>2.9129999999999998</v>
      </c>
      <c r="BV23" s="80">
        <v>0</v>
      </c>
      <c r="BW23" s="80">
        <v>0</v>
      </c>
      <c r="BX23" s="80">
        <v>0</v>
      </c>
      <c r="BY23" s="80">
        <v>0</v>
      </c>
      <c r="BZ23" s="80">
        <v>0</v>
      </c>
      <c r="CA23" s="80">
        <v>0</v>
      </c>
      <c r="CB23" s="80">
        <v>0</v>
      </c>
      <c r="CC23" s="80">
        <v>0</v>
      </c>
    </row>
    <row r="24" spans="1:81">
      <c r="A24" s="80" t="s">
        <v>1772</v>
      </c>
      <c r="B24" s="80">
        <v>475</v>
      </c>
      <c r="C24" s="80">
        <v>16</v>
      </c>
      <c r="D24" s="80">
        <v>28</v>
      </c>
      <c r="E24" s="80">
        <v>2019</v>
      </c>
      <c r="F24" s="80" t="s">
        <v>73</v>
      </c>
      <c r="G24" s="80" t="s">
        <v>1756</v>
      </c>
      <c r="H24" s="80" t="s">
        <v>1757</v>
      </c>
      <c r="I24" s="177"/>
      <c r="J24" s="81">
        <v>0.24886253029786493</v>
      </c>
      <c r="K24" s="81">
        <v>0.41221158281431369</v>
      </c>
      <c r="L24" s="81">
        <v>2.7193823600918248</v>
      </c>
      <c r="M24" s="81">
        <v>2.3124221338524995</v>
      </c>
      <c r="N24" s="81">
        <v>4.7505620630649723</v>
      </c>
      <c r="O24" s="81">
        <v>3.1402313490742033</v>
      </c>
      <c r="P24" s="81">
        <v>4.5799491884876149</v>
      </c>
      <c r="Q24" s="81">
        <v>0.15902355162588006</v>
      </c>
      <c r="R24" s="81">
        <v>0</v>
      </c>
      <c r="S24" s="81">
        <v>0.14376837644627644</v>
      </c>
      <c r="T24" s="82"/>
      <c r="U24" s="81">
        <v>30565</v>
      </c>
      <c r="V24" s="81">
        <v>190</v>
      </c>
      <c r="W24" s="81">
        <v>56</v>
      </c>
      <c r="X24" s="81">
        <v>511</v>
      </c>
      <c r="Y24" s="81">
        <v>1242</v>
      </c>
      <c r="Z24" s="81">
        <v>1966</v>
      </c>
      <c r="AA24" s="81">
        <v>951</v>
      </c>
      <c r="AB24" s="81">
        <v>2577</v>
      </c>
      <c r="AC24" s="81">
        <v>0</v>
      </c>
      <c r="AD24" s="81">
        <v>0.14376837644627641</v>
      </c>
      <c r="AE24" s="82"/>
      <c r="AF24" s="81">
        <v>301571.44411689421</v>
      </c>
      <c r="AG24" s="81">
        <v>289956.02692840272</v>
      </c>
      <c r="AH24" s="81">
        <v>557615.16029087733</v>
      </c>
      <c r="AI24" s="81">
        <v>3352477.9517267621</v>
      </c>
      <c r="AJ24" s="81">
        <v>6323089.9526813701</v>
      </c>
      <c r="AK24" s="81">
        <v>0</v>
      </c>
      <c r="AL24" s="81">
        <v>0</v>
      </c>
      <c r="AM24" s="81">
        <v>350968.00035438652</v>
      </c>
      <c r="AN24" s="81">
        <v>0</v>
      </c>
      <c r="AO24" s="81">
        <v>0</v>
      </c>
      <c r="AP24" s="82"/>
      <c r="AQ24" s="81">
        <v>71</v>
      </c>
      <c r="AR24" s="81">
        <v>29</v>
      </c>
      <c r="AS24" s="81">
        <v>0</v>
      </c>
      <c r="AT24" s="81">
        <v>0</v>
      </c>
      <c r="AU24" s="81">
        <v>0</v>
      </c>
      <c r="AV24" s="81">
        <v>0</v>
      </c>
      <c r="AW24" s="81" t="s">
        <v>564</v>
      </c>
      <c r="AX24" s="82"/>
      <c r="AY24" s="81">
        <v>356.99999999999989</v>
      </c>
      <c r="AZ24" s="81">
        <v>20732.900000000001</v>
      </c>
      <c r="BA24" s="81">
        <v>0</v>
      </c>
      <c r="BB24" s="81">
        <v>0</v>
      </c>
      <c r="BC24" s="81">
        <v>0</v>
      </c>
      <c r="BD24" s="81">
        <v>0</v>
      </c>
      <c r="BE24" s="81" t="s">
        <v>564</v>
      </c>
      <c r="BF24" s="82"/>
      <c r="BG24" s="81">
        <v>0</v>
      </c>
      <c r="BH24" s="81">
        <v>0</v>
      </c>
      <c r="BI24" s="81">
        <v>0</v>
      </c>
      <c r="BJ24" s="81">
        <v>0</v>
      </c>
      <c r="BK24" s="81">
        <v>3.3490000000000002</v>
      </c>
      <c r="BL24" s="81">
        <v>0</v>
      </c>
      <c r="BM24" s="82"/>
      <c r="BN24" s="81">
        <v>0</v>
      </c>
      <c r="BO24" s="81">
        <v>0</v>
      </c>
      <c r="BP24" s="81">
        <v>0</v>
      </c>
      <c r="BQ24" s="81">
        <v>0</v>
      </c>
      <c r="BR24" s="81">
        <v>1</v>
      </c>
      <c r="BS24" s="81">
        <v>0</v>
      </c>
      <c r="BT24"/>
      <c r="BU24" s="80">
        <v>3.3490000000000002</v>
      </c>
      <c r="BV24" s="80">
        <v>0</v>
      </c>
      <c r="BW24" s="80">
        <v>0</v>
      </c>
      <c r="BX24" s="80">
        <v>0</v>
      </c>
      <c r="BY24" s="80">
        <v>0</v>
      </c>
      <c r="BZ24" s="80">
        <v>0</v>
      </c>
      <c r="CA24" s="80">
        <v>0</v>
      </c>
      <c r="CB24" s="80">
        <v>0</v>
      </c>
      <c r="CC24" s="80">
        <v>0</v>
      </c>
    </row>
    <row r="25" spans="1:81">
      <c r="A25" s="80" t="s">
        <v>1773</v>
      </c>
      <c r="B25" s="80">
        <v>476</v>
      </c>
      <c r="C25" s="80">
        <v>17</v>
      </c>
      <c r="D25" s="80">
        <v>28</v>
      </c>
      <c r="E25" s="80">
        <v>2020</v>
      </c>
      <c r="F25" s="80" t="s">
        <v>218</v>
      </c>
      <c r="G25" s="80" t="s">
        <v>1756</v>
      </c>
      <c r="H25" s="80" t="s">
        <v>1757</v>
      </c>
      <c r="I25" s="177"/>
      <c r="J25" s="81">
        <v>0</v>
      </c>
      <c r="K25" s="81">
        <v>0.6761369535197792</v>
      </c>
      <c r="L25" s="81">
        <v>3.5734358808469544</v>
      </c>
      <c r="M25" s="81">
        <v>2.2945926513375929</v>
      </c>
      <c r="N25" s="81">
        <v>4.1652166978870069</v>
      </c>
      <c r="O25" s="81">
        <v>2.7274966333126245</v>
      </c>
      <c r="P25" s="81">
        <v>4.3129062045216093</v>
      </c>
      <c r="Q25" s="81">
        <v>0.14876408056469567</v>
      </c>
      <c r="R25" s="81">
        <v>0</v>
      </c>
      <c r="S25" s="81">
        <v>0.1310780099685778</v>
      </c>
      <c r="T25" s="82"/>
      <c r="U25" s="81">
        <v>0</v>
      </c>
      <c r="V25" s="81">
        <v>309</v>
      </c>
      <c r="W25" s="81">
        <v>90</v>
      </c>
      <c r="X25" s="81">
        <v>607</v>
      </c>
      <c r="Y25" s="81">
        <v>1221</v>
      </c>
      <c r="Z25" s="81">
        <v>1949</v>
      </c>
      <c r="AA25" s="81">
        <v>973</v>
      </c>
      <c r="AB25" s="81">
        <v>2523</v>
      </c>
      <c r="AC25" s="81">
        <v>0</v>
      </c>
      <c r="AD25" s="81">
        <v>0.1310780099685778</v>
      </c>
      <c r="AE25" s="82"/>
      <c r="AF25" s="81">
        <v>0</v>
      </c>
      <c r="AG25" s="81">
        <v>462654.99265488348</v>
      </c>
      <c r="AH25" s="81">
        <v>738332.21242001199</v>
      </c>
      <c r="AI25" s="81">
        <v>3407190.7910046573</v>
      </c>
      <c r="AJ25" s="81">
        <v>5905035.6529333759</v>
      </c>
      <c r="AK25" s="81"/>
      <c r="AL25" s="81"/>
      <c r="AM25" s="81">
        <v>329279.53111464623</v>
      </c>
      <c r="AN25" s="81"/>
      <c r="AO25" s="81"/>
      <c r="AP25" s="82"/>
      <c r="AQ25" s="81">
        <v>75</v>
      </c>
      <c r="AR25" s="81">
        <v>35</v>
      </c>
      <c r="AS25" s="81">
        <v>0</v>
      </c>
      <c r="AT25" s="81">
        <v>0</v>
      </c>
      <c r="AU25" s="81">
        <v>0</v>
      </c>
      <c r="AV25" s="81">
        <v>0</v>
      </c>
      <c r="AW25" s="81">
        <v>0</v>
      </c>
      <c r="AX25" s="82"/>
      <c r="AY25" s="81">
        <v>397.89999999999981</v>
      </c>
      <c r="AZ25" s="81">
        <v>57472.9</v>
      </c>
      <c r="BA25" s="81">
        <v>0</v>
      </c>
      <c r="BB25" s="81">
        <v>0</v>
      </c>
      <c r="BC25" s="81">
        <v>0</v>
      </c>
      <c r="BD25" s="81">
        <v>0</v>
      </c>
      <c r="BE25" s="81">
        <v>0</v>
      </c>
      <c r="BF25" s="82"/>
      <c r="BG25" s="81">
        <v>0</v>
      </c>
      <c r="BH25" s="81">
        <v>0</v>
      </c>
      <c r="BI25" s="81">
        <v>0</v>
      </c>
      <c r="BJ25" s="81">
        <v>0</v>
      </c>
      <c r="BK25" s="81">
        <v>3.395</v>
      </c>
      <c r="BL25" s="81">
        <v>0</v>
      </c>
      <c r="BM25" s="82"/>
      <c r="BN25" s="81">
        <v>0</v>
      </c>
      <c r="BO25" s="81">
        <v>0</v>
      </c>
      <c r="BP25" s="81">
        <v>0</v>
      </c>
      <c r="BQ25" s="81">
        <v>0</v>
      </c>
      <c r="BR25" s="81">
        <v>1</v>
      </c>
      <c r="BS25" s="81">
        <v>0</v>
      </c>
      <c r="BT25"/>
      <c r="BU25" s="80">
        <v>3.395</v>
      </c>
      <c r="BV25" s="80">
        <v>0</v>
      </c>
      <c r="BW25" s="80">
        <v>0</v>
      </c>
      <c r="BX25" s="80">
        <v>0</v>
      </c>
      <c r="BY25" s="80">
        <v>0</v>
      </c>
      <c r="BZ25" s="80">
        <v>0</v>
      </c>
      <c r="CA25" s="80">
        <v>0</v>
      </c>
      <c r="CB25" s="80">
        <v>0</v>
      </c>
      <c r="CC25" s="80">
        <v>0</v>
      </c>
    </row>
    <row r="26" spans="1:81">
      <c r="A26" s="80" t="s">
        <v>1774</v>
      </c>
      <c r="B26" s="80">
        <v>476</v>
      </c>
      <c r="C26" s="80">
        <v>18</v>
      </c>
      <c r="D26" s="80">
        <v>28</v>
      </c>
      <c r="E26" s="80">
        <v>2021</v>
      </c>
      <c r="F26" s="80" t="s">
        <v>75</v>
      </c>
      <c r="G26" s="174" t="s">
        <v>1756</v>
      </c>
      <c r="H26" s="80" t="s">
        <v>1757</v>
      </c>
      <c r="I26" s="177"/>
      <c r="J26" s="81">
        <v>0.20300866605732279</v>
      </c>
      <c r="K26" s="81">
        <v>0.74047911632337937</v>
      </c>
      <c r="L26" s="81">
        <v>2.9427379962208913</v>
      </c>
      <c r="M26" s="81">
        <v>2.5034960714446792</v>
      </c>
      <c r="N26" s="81">
        <v>4.3482178369175095</v>
      </c>
      <c r="O26" s="81">
        <v>2.6624551987599863</v>
      </c>
      <c r="P26" s="81">
        <v>4.4316596139861</v>
      </c>
      <c r="Q26" s="81">
        <v>0.14511932946439451</v>
      </c>
      <c r="R26" s="81">
        <v>0</v>
      </c>
      <c r="S26" s="81">
        <v>9.8701319153363318E-2</v>
      </c>
      <c r="T26" s="82"/>
      <c r="U26" s="81">
        <v>27301</v>
      </c>
      <c r="V26" s="81">
        <v>309</v>
      </c>
      <c r="W26" s="81">
        <v>90</v>
      </c>
      <c r="X26" s="81">
        <v>607</v>
      </c>
      <c r="Y26" s="81">
        <v>1196</v>
      </c>
      <c r="Z26" s="81">
        <v>1959</v>
      </c>
      <c r="AA26" s="81">
        <v>975</v>
      </c>
      <c r="AB26" s="81">
        <v>2432</v>
      </c>
      <c r="AC26" s="81">
        <v>0</v>
      </c>
      <c r="AD26" s="81">
        <v>9.8701319153363318E-2</v>
      </c>
      <c r="AE26" s="82"/>
      <c r="AF26" s="81">
        <v>249683.28329813457</v>
      </c>
      <c r="AG26" s="81">
        <v>495413.99304336583</v>
      </c>
      <c r="AH26" s="81">
        <v>589563.73169279424</v>
      </c>
      <c r="AI26" s="81">
        <v>3753444.8744816198</v>
      </c>
      <c r="AJ26" s="81">
        <v>5838864.3217248665</v>
      </c>
      <c r="AK26" s="81">
        <v>0</v>
      </c>
      <c r="AL26" s="81">
        <v>0</v>
      </c>
      <c r="AM26" s="81">
        <v>319233.77514857671</v>
      </c>
      <c r="AN26" s="81">
        <v>0</v>
      </c>
      <c r="AO26" s="81">
        <v>0</v>
      </c>
      <c r="AP26" s="82"/>
      <c r="AQ26" s="81">
        <v>78</v>
      </c>
      <c r="AR26" s="81">
        <v>36</v>
      </c>
      <c r="AS26" s="81">
        <v>0</v>
      </c>
      <c r="AT26" s="81">
        <v>0</v>
      </c>
      <c r="AU26" s="81">
        <v>0</v>
      </c>
      <c r="AV26" s="81">
        <v>0</v>
      </c>
      <c r="AW26" s="81"/>
      <c r="AX26" s="82"/>
      <c r="AY26" s="81">
        <v>412.49999999999977</v>
      </c>
      <c r="AZ26" s="81">
        <v>58712.9</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1775</v>
      </c>
      <c r="B27" s="80">
        <v>476</v>
      </c>
      <c r="C27" s="80">
        <v>19</v>
      </c>
      <c r="D27" s="80">
        <v>28</v>
      </c>
      <c r="E27" s="80">
        <v>2022</v>
      </c>
      <c r="F27" s="80" t="s">
        <v>568</v>
      </c>
      <c r="G27" s="174" t="s">
        <v>1756</v>
      </c>
      <c r="H27" s="80" t="s">
        <v>1757</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78</v>
      </c>
      <c r="AR27" s="81">
        <v>38</v>
      </c>
      <c r="AS27" s="81">
        <v>0</v>
      </c>
      <c r="AT27" s="81">
        <v>0</v>
      </c>
      <c r="AU27" s="81">
        <v>0</v>
      </c>
      <c r="AV27" s="81">
        <v>0</v>
      </c>
      <c r="AW27" s="81"/>
      <c r="AX27" s="82"/>
      <c r="AY27" s="81">
        <v>413.69999999999982</v>
      </c>
      <c r="AZ27" s="81">
        <v>58811.9</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1776</v>
      </c>
      <c r="B28" s="80">
        <v>18</v>
      </c>
      <c r="C28" s="80">
        <v>1</v>
      </c>
      <c r="D28" s="80">
        <v>2</v>
      </c>
      <c r="E28" s="80">
        <v>1990</v>
      </c>
      <c r="F28" s="80" t="s">
        <v>562</v>
      </c>
      <c r="G28" s="80" t="s">
        <v>1712</v>
      </c>
      <c r="H28" s="80" t="s">
        <v>1713</v>
      </c>
      <c r="I28" s="177"/>
      <c r="J28" s="81">
        <v>9.8712259744161219</v>
      </c>
      <c r="K28" s="81">
        <v>1.8691578543934784</v>
      </c>
      <c r="L28" s="81">
        <v>15.389197151295678</v>
      </c>
      <c r="M28" s="81">
        <v>3.1402297923587716</v>
      </c>
      <c r="N28" s="81">
        <v>8.100922799708993</v>
      </c>
      <c r="O28" s="81">
        <v>3.4037447057812455</v>
      </c>
      <c r="P28" s="81">
        <v>5.3127720889989662</v>
      </c>
      <c r="Q28" s="81">
        <v>0.27708997656531403</v>
      </c>
      <c r="R28" s="81">
        <v>0</v>
      </c>
      <c r="S28" s="81">
        <v>0.22563775071686801</v>
      </c>
      <c r="T28" s="82"/>
      <c r="U28" s="81">
        <v>277149</v>
      </c>
      <c r="V28" s="81">
        <v>342</v>
      </c>
      <c r="W28" s="81">
        <v>180</v>
      </c>
      <c r="X28" s="81">
        <v>1053</v>
      </c>
      <c r="Y28" s="81">
        <v>1733</v>
      </c>
      <c r="Z28" s="81">
        <v>1400</v>
      </c>
      <c r="AA28" s="81">
        <v>1290</v>
      </c>
      <c r="AB28" s="81">
        <v>4499</v>
      </c>
      <c r="AC28" s="81">
        <v>0</v>
      </c>
      <c r="AD28" s="81">
        <v>0.22563775071686801</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1777</v>
      </c>
      <c r="B29" s="80">
        <v>19</v>
      </c>
      <c r="C29" s="80">
        <v>2</v>
      </c>
      <c r="D29" s="80">
        <v>2</v>
      </c>
      <c r="E29" s="80">
        <v>2005</v>
      </c>
      <c r="F29" s="80" t="s">
        <v>565</v>
      </c>
      <c r="G29" s="80" t="s">
        <v>1712</v>
      </c>
      <c r="H29" s="80" t="s">
        <v>1713</v>
      </c>
      <c r="I29" s="177"/>
      <c r="J29" s="81">
        <v>2.8976820590434254</v>
      </c>
      <c r="K29" s="81">
        <v>0.94742657927428242</v>
      </c>
      <c r="L29" s="81">
        <v>8.5586688976149432</v>
      </c>
      <c r="M29" s="81">
        <v>4.1564777263685171</v>
      </c>
      <c r="N29" s="81">
        <v>8.181348858493914</v>
      </c>
      <c r="O29" s="81">
        <v>3.5842892233921084</v>
      </c>
      <c r="P29" s="81">
        <v>4.7269436975521684</v>
      </c>
      <c r="Q29" s="81">
        <v>0.20078164826127115</v>
      </c>
      <c r="R29" s="81">
        <v>0</v>
      </c>
      <c r="S29" s="81">
        <v>0.44853651</v>
      </c>
      <c r="T29" s="82"/>
      <c r="U29" s="81">
        <v>89496</v>
      </c>
      <c r="V29" s="81">
        <v>289</v>
      </c>
      <c r="W29" s="81">
        <v>76</v>
      </c>
      <c r="X29" s="81">
        <v>675</v>
      </c>
      <c r="Y29" s="81">
        <v>1668</v>
      </c>
      <c r="Z29" s="81">
        <v>1706</v>
      </c>
      <c r="AA29" s="81">
        <v>940</v>
      </c>
      <c r="AB29" s="81">
        <v>3408</v>
      </c>
      <c r="AC29" s="81">
        <v>0</v>
      </c>
      <c r="AD29" s="81">
        <v>0.44853651</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1778</v>
      </c>
      <c r="B30" s="80">
        <v>20</v>
      </c>
      <c r="C30" s="80">
        <v>3</v>
      </c>
      <c r="D30" s="80">
        <v>2</v>
      </c>
      <c r="E30" s="80">
        <v>2006</v>
      </c>
      <c r="F30" s="80" t="s">
        <v>566</v>
      </c>
      <c r="G30" s="80" t="s">
        <v>1712</v>
      </c>
      <c r="H30" s="80" t="s">
        <v>1713</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1779</v>
      </c>
      <c r="B31" s="80">
        <v>21</v>
      </c>
      <c r="C31" s="80">
        <v>4</v>
      </c>
      <c r="D31" s="80">
        <v>2</v>
      </c>
      <c r="E31" s="80">
        <v>2007</v>
      </c>
      <c r="F31" s="80" t="s">
        <v>567</v>
      </c>
      <c r="G31" s="80" t="s">
        <v>1712</v>
      </c>
      <c r="H31" s="80" t="s">
        <v>1713</v>
      </c>
      <c r="I31" s="177"/>
      <c r="J31" s="81">
        <v>2.4618292420557233</v>
      </c>
      <c r="K31" s="81">
        <v>0.69428597849138607</v>
      </c>
      <c r="L31" s="81">
        <v>10.422739705035401</v>
      </c>
      <c r="M31" s="81">
        <v>4.508124242873297</v>
      </c>
      <c r="N31" s="81">
        <v>7.983763476457324</v>
      </c>
      <c r="O31" s="81">
        <v>3.3165499607255624</v>
      </c>
      <c r="P31" s="81">
        <v>4.6213837764009451</v>
      </c>
      <c r="Q31" s="81">
        <v>0.20471503137928801</v>
      </c>
      <c r="R31" s="81">
        <v>0</v>
      </c>
      <c r="S31" s="81">
        <v>0.38286293999999998</v>
      </c>
      <c r="T31" s="82"/>
      <c r="U31" s="81">
        <v>80847</v>
      </c>
      <c r="V31" s="81">
        <v>231</v>
      </c>
      <c r="W31" s="81">
        <v>127</v>
      </c>
      <c r="X31" s="81">
        <v>917</v>
      </c>
      <c r="Y31" s="81">
        <v>1632</v>
      </c>
      <c r="Z31" s="81">
        <v>1641</v>
      </c>
      <c r="AA31" s="81">
        <v>905</v>
      </c>
      <c r="AB31" s="81">
        <v>3291</v>
      </c>
      <c r="AC31" s="81">
        <v>0</v>
      </c>
      <c r="AD31" s="81">
        <v>0.38286293999999998</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1780</v>
      </c>
      <c r="B32" s="80">
        <v>22</v>
      </c>
      <c r="C32" s="80">
        <v>5</v>
      </c>
      <c r="D32" s="80">
        <v>2</v>
      </c>
      <c r="E32" s="80">
        <v>2008</v>
      </c>
      <c r="F32" s="80" t="s">
        <v>84</v>
      </c>
      <c r="G32" s="80" t="s">
        <v>1712</v>
      </c>
      <c r="H32" s="80" t="s">
        <v>1713</v>
      </c>
      <c r="I32" s="177"/>
      <c r="J32" s="81">
        <v>2.5002552958324276</v>
      </c>
      <c r="K32" s="81">
        <v>0.60934527841477959</v>
      </c>
      <c r="L32" s="81">
        <v>8.9996423609902827</v>
      </c>
      <c r="M32" s="81">
        <v>5.2749419105149418</v>
      </c>
      <c r="N32" s="81">
        <v>8.0713931247481696</v>
      </c>
      <c r="O32" s="81">
        <v>3.2040919484500536</v>
      </c>
      <c r="P32" s="81">
        <v>4.5039020260106888</v>
      </c>
      <c r="Q32" s="81">
        <v>0.19797836587013437</v>
      </c>
      <c r="R32" s="81">
        <v>0</v>
      </c>
      <c r="S32" s="81">
        <v>0.32883361999999999</v>
      </c>
      <c r="T32" s="82"/>
      <c r="U32" s="81">
        <v>86271</v>
      </c>
      <c r="V32" s="81">
        <v>231</v>
      </c>
      <c r="W32" s="81">
        <v>127</v>
      </c>
      <c r="X32" s="81">
        <v>917</v>
      </c>
      <c r="Y32" s="81">
        <v>1628</v>
      </c>
      <c r="Z32" s="81">
        <v>1641</v>
      </c>
      <c r="AA32" s="81">
        <v>883</v>
      </c>
      <c r="AB32" s="81">
        <v>3235</v>
      </c>
      <c r="AC32" s="81">
        <v>0</v>
      </c>
      <c r="AD32" s="81">
        <v>0.32883361999999999</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1781</v>
      </c>
      <c r="B33" s="80">
        <v>23</v>
      </c>
      <c r="C33" s="80">
        <v>6</v>
      </c>
      <c r="D33" s="80">
        <v>2</v>
      </c>
      <c r="E33" s="80">
        <v>2009</v>
      </c>
      <c r="F33" s="80" t="s">
        <v>85</v>
      </c>
      <c r="G33" s="80" t="s">
        <v>1712</v>
      </c>
      <c r="H33" s="80" t="s">
        <v>1713</v>
      </c>
      <c r="I33" s="177"/>
      <c r="J33" s="81">
        <v>1.8401161886549824</v>
      </c>
      <c r="K33" s="81">
        <v>0.40706312678099965</v>
      </c>
      <c r="L33" s="81">
        <v>8.4101714506699263</v>
      </c>
      <c r="M33" s="81">
        <v>4.2815920728734325</v>
      </c>
      <c r="N33" s="81">
        <v>6.8433279419025981</v>
      </c>
      <c r="O33" s="81">
        <v>3.2481121025211479</v>
      </c>
      <c r="P33" s="81">
        <v>4.2728729154059168</v>
      </c>
      <c r="Q33" s="81">
        <v>0.18381428027486785</v>
      </c>
      <c r="R33" s="81">
        <v>0</v>
      </c>
      <c r="S33" s="81">
        <v>0.29203778999999996</v>
      </c>
      <c r="T33" s="82"/>
      <c r="U33" s="81">
        <v>64119</v>
      </c>
      <c r="V33" s="81">
        <v>189</v>
      </c>
      <c r="W33" s="81">
        <v>136</v>
      </c>
      <c r="X33" s="81">
        <v>940</v>
      </c>
      <c r="Y33" s="81">
        <v>1607</v>
      </c>
      <c r="Z33" s="81">
        <v>1642</v>
      </c>
      <c r="AA33" s="81">
        <v>860</v>
      </c>
      <c r="AB33" s="81">
        <v>3153</v>
      </c>
      <c r="AC33" s="81">
        <v>0</v>
      </c>
      <c r="AD33" s="81">
        <v>0.29203778999999996</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1782</v>
      </c>
      <c r="B34" s="80">
        <v>24</v>
      </c>
      <c r="C34" s="80">
        <v>7</v>
      </c>
      <c r="D34" s="80">
        <v>2</v>
      </c>
      <c r="E34" s="80">
        <v>2010</v>
      </c>
      <c r="F34" s="80" t="s">
        <v>86</v>
      </c>
      <c r="G34" s="80" t="s">
        <v>1712</v>
      </c>
      <c r="H34" s="80" t="s">
        <v>1713</v>
      </c>
      <c r="I34" s="177"/>
      <c r="J34" s="81">
        <v>2.2215714964046827</v>
      </c>
      <c r="K34" s="81">
        <v>0.42452866873085715</v>
      </c>
      <c r="L34" s="81">
        <v>7.656639037766122</v>
      </c>
      <c r="M34" s="81">
        <v>3.8326220496259924</v>
      </c>
      <c r="N34" s="81">
        <v>6.6114866763749642</v>
      </c>
      <c r="O34" s="81">
        <v>3.2114296510330269</v>
      </c>
      <c r="P34" s="81">
        <v>4.3364540607703441</v>
      </c>
      <c r="Q34" s="81">
        <v>0.18660018607140264</v>
      </c>
      <c r="R34" s="81">
        <v>0</v>
      </c>
      <c r="S34" s="81">
        <v>0.24685809999999997</v>
      </c>
      <c r="T34" s="82"/>
      <c r="U34" s="81">
        <v>86655</v>
      </c>
      <c r="V34" s="81">
        <v>189</v>
      </c>
      <c r="W34" s="81">
        <v>136</v>
      </c>
      <c r="X34" s="81">
        <v>940</v>
      </c>
      <c r="Y34" s="81">
        <v>1579</v>
      </c>
      <c r="Z34" s="81">
        <v>1631</v>
      </c>
      <c r="AA34" s="81">
        <v>851</v>
      </c>
      <c r="AB34" s="81">
        <v>3067</v>
      </c>
      <c r="AC34" s="81">
        <v>0</v>
      </c>
      <c r="AD34" s="81">
        <v>0.24685809999999997</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1783</v>
      </c>
      <c r="B35" s="80">
        <v>25</v>
      </c>
      <c r="C35" s="80">
        <v>8</v>
      </c>
      <c r="D35" s="80">
        <v>2</v>
      </c>
      <c r="E35" s="80">
        <v>2011</v>
      </c>
      <c r="F35" s="80" t="s">
        <v>87</v>
      </c>
      <c r="G35" s="80" t="s">
        <v>1712</v>
      </c>
      <c r="H35" s="80" t="s">
        <v>1713</v>
      </c>
      <c r="I35" s="177"/>
      <c r="J35" s="81">
        <v>3.1092226743737155</v>
      </c>
      <c r="K35" s="81">
        <v>0.59484363001426277</v>
      </c>
      <c r="L35" s="81">
        <v>7.144202122022703</v>
      </c>
      <c r="M35" s="81">
        <v>4.8416791691527994</v>
      </c>
      <c r="N35" s="81">
        <v>7.8673867770431984</v>
      </c>
      <c r="O35" s="81">
        <v>3.0159544082294065</v>
      </c>
      <c r="P35" s="81">
        <v>3.5975285904877583</v>
      </c>
      <c r="Q35" s="81">
        <v>0.21214904857601416</v>
      </c>
      <c r="R35" s="81">
        <v>0</v>
      </c>
      <c r="S35" s="81">
        <v>0.21471996999999998</v>
      </c>
      <c r="T35" s="82"/>
      <c r="U35" s="81">
        <v>114220</v>
      </c>
      <c r="V35" s="81">
        <v>189</v>
      </c>
      <c r="W35" s="81">
        <v>136</v>
      </c>
      <c r="X35" s="81">
        <v>940</v>
      </c>
      <c r="Y35" s="81">
        <v>1561</v>
      </c>
      <c r="Z35" s="81">
        <v>1565</v>
      </c>
      <c r="AA35" s="81">
        <v>727</v>
      </c>
      <c r="AB35" s="81">
        <v>3023</v>
      </c>
      <c r="AC35" s="81">
        <v>0</v>
      </c>
      <c r="AD35" s="81">
        <v>0.21471996999999998</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1784</v>
      </c>
      <c r="B36" s="80">
        <v>26</v>
      </c>
      <c r="C36" s="80">
        <v>9</v>
      </c>
      <c r="D36" s="80">
        <v>2</v>
      </c>
      <c r="E36" s="80">
        <v>2012</v>
      </c>
      <c r="F36" s="80" t="s">
        <v>88</v>
      </c>
      <c r="G36" s="80" t="s">
        <v>1712</v>
      </c>
      <c r="H36" s="80" t="s">
        <v>1713</v>
      </c>
      <c r="I36" s="177"/>
      <c r="J36" s="81">
        <v>2.3248209333516963</v>
      </c>
      <c r="K36" s="81">
        <v>0.67011435539821318</v>
      </c>
      <c r="L36" s="81">
        <v>7.2082875025994388</v>
      </c>
      <c r="M36" s="81">
        <v>6.0133501444417625</v>
      </c>
      <c r="N36" s="81">
        <v>8.4929167547293591</v>
      </c>
      <c r="O36" s="81">
        <v>2.9979571710106137</v>
      </c>
      <c r="P36" s="81">
        <v>3.6229737908647706</v>
      </c>
      <c r="Q36" s="81">
        <v>0.22569130556245143</v>
      </c>
      <c r="R36" s="81">
        <v>0</v>
      </c>
      <c r="S36" s="81">
        <v>0.22822729999999999</v>
      </c>
      <c r="T36" s="82"/>
      <c r="U36" s="81">
        <v>81829</v>
      </c>
      <c r="V36" s="81">
        <v>189</v>
      </c>
      <c r="W36" s="81">
        <v>136</v>
      </c>
      <c r="X36" s="81">
        <v>940</v>
      </c>
      <c r="Y36" s="81">
        <v>1534</v>
      </c>
      <c r="Z36" s="81">
        <v>1568</v>
      </c>
      <c r="AA36" s="81">
        <v>728</v>
      </c>
      <c r="AB36" s="81">
        <v>2960</v>
      </c>
      <c r="AC36" s="81">
        <v>0</v>
      </c>
      <c r="AD36" s="81">
        <v>0.22822729999999999</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1785</v>
      </c>
      <c r="B37" s="80">
        <v>27</v>
      </c>
      <c r="C37" s="80">
        <v>10</v>
      </c>
      <c r="D37" s="80">
        <v>2</v>
      </c>
      <c r="E37" s="80">
        <v>2013</v>
      </c>
      <c r="F37" s="80" t="s">
        <v>89</v>
      </c>
      <c r="G37" s="80" t="s">
        <v>1712</v>
      </c>
      <c r="H37" s="80" t="s">
        <v>1713</v>
      </c>
      <c r="I37" s="177"/>
      <c r="J37" s="81">
        <v>2.2616286695351868</v>
      </c>
      <c r="K37" s="81">
        <v>0.55385180047430305</v>
      </c>
      <c r="L37" s="81">
        <v>6.3654862499553673</v>
      </c>
      <c r="M37" s="81">
        <v>5.5925594027156844</v>
      </c>
      <c r="N37" s="81">
        <v>8.1127236998169803</v>
      </c>
      <c r="O37" s="81">
        <v>2.9027691897635872</v>
      </c>
      <c r="P37" s="81">
        <v>3.8114624955864298</v>
      </c>
      <c r="Q37" s="81">
        <v>0.22394624425125906</v>
      </c>
      <c r="R37" s="81">
        <v>0</v>
      </c>
      <c r="S37" s="81">
        <v>0.3528286281855208</v>
      </c>
      <c r="T37" s="82"/>
      <c r="U37" s="81">
        <v>81054</v>
      </c>
      <c r="V37" s="81">
        <v>189</v>
      </c>
      <c r="W37" s="81">
        <v>136</v>
      </c>
      <c r="X37" s="81">
        <v>940</v>
      </c>
      <c r="Y37" s="81">
        <v>1512</v>
      </c>
      <c r="Z37" s="81">
        <v>1586</v>
      </c>
      <c r="AA37" s="81">
        <v>763</v>
      </c>
      <c r="AB37" s="81">
        <v>2895</v>
      </c>
      <c r="AC37" s="81">
        <v>0</v>
      </c>
      <c r="AD37" s="81">
        <v>0.3528286281855208</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1786</v>
      </c>
      <c r="B38" s="80">
        <v>28</v>
      </c>
      <c r="C38" s="80">
        <v>11</v>
      </c>
      <c r="D38" s="80">
        <v>2</v>
      </c>
      <c r="E38" s="80">
        <v>2014</v>
      </c>
      <c r="F38" s="80" t="s">
        <v>90</v>
      </c>
      <c r="G38" s="80" t="s">
        <v>1712</v>
      </c>
      <c r="H38" s="80" t="s">
        <v>1713</v>
      </c>
      <c r="I38" s="177"/>
      <c r="J38" s="81">
        <v>2.2903981553041386</v>
      </c>
      <c r="K38" s="81">
        <v>0.43844732449076323</v>
      </c>
      <c r="L38" s="81">
        <v>5.4106613080472075</v>
      </c>
      <c r="M38" s="81">
        <v>5.2567574036026032</v>
      </c>
      <c r="N38" s="81">
        <v>8.5221499603131701</v>
      </c>
      <c r="O38" s="81">
        <v>2.7387352874037352</v>
      </c>
      <c r="P38" s="81">
        <v>3.8363075805012046</v>
      </c>
      <c r="Q38" s="81">
        <v>0.21130375869531337</v>
      </c>
      <c r="R38" s="81">
        <v>0</v>
      </c>
      <c r="S38" s="81">
        <v>0.30232980592343817</v>
      </c>
      <c r="T38" s="82"/>
      <c r="U38" s="81">
        <v>91165</v>
      </c>
      <c r="V38" s="81">
        <v>130</v>
      </c>
      <c r="W38" s="81">
        <v>118</v>
      </c>
      <c r="X38" s="81">
        <v>840</v>
      </c>
      <c r="Y38" s="81">
        <v>1500</v>
      </c>
      <c r="Z38" s="81">
        <v>1576</v>
      </c>
      <c r="AA38" s="81">
        <v>764</v>
      </c>
      <c r="AB38" s="81">
        <v>2847</v>
      </c>
      <c r="AC38" s="81">
        <v>0</v>
      </c>
      <c r="AD38" s="81">
        <v>0.30232980592343817</v>
      </c>
      <c r="AE38" s="82"/>
      <c r="AF38" s="81">
        <v>742461.74473683455</v>
      </c>
      <c r="AG38" s="81">
        <v>307656.13779586385</v>
      </c>
      <c r="AH38" s="81">
        <v>880044.62051648891</v>
      </c>
      <c r="AI38" s="81">
        <v>5531747.5557806939</v>
      </c>
      <c r="AJ38" s="81">
        <v>6451463.8118374394</v>
      </c>
      <c r="AK38" s="81">
        <v>0</v>
      </c>
      <c r="AL38" s="81">
        <v>0</v>
      </c>
      <c r="AM38" s="81">
        <v>390850.55666698748</v>
      </c>
      <c r="AN38" s="81">
        <v>0</v>
      </c>
      <c r="AO38" s="81">
        <v>0</v>
      </c>
      <c r="AP38" s="82"/>
      <c r="AQ38" s="81">
        <v>5</v>
      </c>
      <c r="AR38" s="81">
        <v>1</v>
      </c>
      <c r="AS38" s="81">
        <v>0</v>
      </c>
      <c r="AT38" s="81">
        <v>0</v>
      </c>
      <c r="AU38" s="81">
        <v>0</v>
      </c>
      <c r="AV38" s="81">
        <v>0</v>
      </c>
      <c r="AW38" s="81" t="s">
        <v>564</v>
      </c>
      <c r="AX38" s="82"/>
      <c r="AY38" s="81">
        <v>32</v>
      </c>
      <c r="AZ38" s="81">
        <v>843.5</v>
      </c>
      <c r="BA38" s="81">
        <v>0</v>
      </c>
      <c r="BB38" s="81">
        <v>0</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1787</v>
      </c>
      <c r="B39" s="80">
        <v>29</v>
      </c>
      <c r="C39" s="80">
        <v>12</v>
      </c>
      <c r="D39" s="80">
        <v>2</v>
      </c>
      <c r="E39" s="80">
        <v>2015</v>
      </c>
      <c r="F39" s="80" t="s">
        <v>91</v>
      </c>
      <c r="G39" s="80" t="s">
        <v>1712</v>
      </c>
      <c r="H39" s="80" t="s">
        <v>1713</v>
      </c>
      <c r="I39" s="177"/>
      <c r="J39" s="81">
        <v>2.5900197361231134</v>
      </c>
      <c r="K39" s="81">
        <v>0.42042540636487558</v>
      </c>
      <c r="L39" s="81">
        <v>5.695285487105763</v>
      </c>
      <c r="M39" s="81">
        <v>5.0862956985499395</v>
      </c>
      <c r="N39" s="81">
        <v>7.7339676648742133</v>
      </c>
      <c r="O39" s="81">
        <v>2.7108788422145511</v>
      </c>
      <c r="P39" s="81">
        <v>3.8242501640486473</v>
      </c>
      <c r="Q39" s="81">
        <v>0.20227846769250693</v>
      </c>
      <c r="R39" s="81">
        <v>0</v>
      </c>
      <c r="S39" s="81">
        <v>0.24116769516673456</v>
      </c>
      <c r="T39" s="82"/>
      <c r="U39" s="81">
        <v>103360</v>
      </c>
      <c r="V39" s="81">
        <v>130</v>
      </c>
      <c r="W39" s="81">
        <v>118</v>
      </c>
      <c r="X39" s="81">
        <v>840</v>
      </c>
      <c r="Y39" s="81">
        <v>1479</v>
      </c>
      <c r="Z39" s="81">
        <v>1575</v>
      </c>
      <c r="AA39" s="81">
        <v>761</v>
      </c>
      <c r="AB39" s="81">
        <v>2784</v>
      </c>
      <c r="AC39" s="81">
        <v>0</v>
      </c>
      <c r="AD39" s="81">
        <v>0.24116769516673456</v>
      </c>
      <c r="AE39" s="82"/>
      <c r="AF39" s="81">
        <v>797660.18672872765</v>
      </c>
      <c r="AG39" s="81">
        <v>280095.75864594278</v>
      </c>
      <c r="AH39" s="81">
        <v>736411.03169004328</v>
      </c>
      <c r="AI39" s="81">
        <v>5342468.1779459678</v>
      </c>
      <c r="AJ39" s="81">
        <v>6104653.4190285364</v>
      </c>
      <c r="AK39" s="81">
        <v>0</v>
      </c>
      <c r="AL39" s="81">
        <v>0</v>
      </c>
      <c r="AM39" s="81">
        <v>381535.52155923453</v>
      </c>
      <c r="AN39" s="81">
        <v>0</v>
      </c>
      <c r="AO39" s="81">
        <v>0</v>
      </c>
      <c r="AP39" s="82"/>
      <c r="AQ39" s="81">
        <v>5</v>
      </c>
      <c r="AR39" s="81">
        <v>1</v>
      </c>
      <c r="AS39" s="81">
        <v>0</v>
      </c>
      <c r="AT39" s="81">
        <v>1</v>
      </c>
      <c r="AU39" s="81">
        <v>0</v>
      </c>
      <c r="AV39" s="81">
        <v>0</v>
      </c>
      <c r="AW39" s="81" t="s">
        <v>564</v>
      </c>
      <c r="AX39" s="82"/>
      <c r="AY39" s="81">
        <v>32</v>
      </c>
      <c r="AZ39" s="81">
        <v>843.5</v>
      </c>
      <c r="BA39" s="81">
        <v>0</v>
      </c>
      <c r="BB39" s="81">
        <v>260</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1788</v>
      </c>
      <c r="B40" s="80">
        <v>30</v>
      </c>
      <c r="C40" s="80">
        <v>13</v>
      </c>
      <c r="D40" s="80">
        <v>2</v>
      </c>
      <c r="E40" s="80">
        <v>2016</v>
      </c>
      <c r="F40" s="80" t="s">
        <v>92</v>
      </c>
      <c r="G40" s="80" t="s">
        <v>1712</v>
      </c>
      <c r="H40" s="80" t="s">
        <v>1713</v>
      </c>
      <c r="I40" s="177"/>
      <c r="J40" s="81">
        <v>2.5273978893242521</v>
      </c>
      <c r="K40" s="81">
        <v>0.39657806088449721</v>
      </c>
      <c r="L40" s="81">
        <v>6.1244148486145713</v>
      </c>
      <c r="M40" s="81">
        <v>4.3609086849484289</v>
      </c>
      <c r="N40" s="81">
        <v>7.7904858171464255</v>
      </c>
      <c r="O40" s="81">
        <v>2.6813600126632231</v>
      </c>
      <c r="P40" s="81">
        <v>4.0667502588088213</v>
      </c>
      <c r="Q40" s="81">
        <v>0.19289606806191689</v>
      </c>
      <c r="R40" s="81">
        <v>0</v>
      </c>
      <c r="S40" s="81">
        <v>0.25911414500645868</v>
      </c>
      <c r="T40" s="82"/>
      <c r="U40" s="81">
        <v>96006</v>
      </c>
      <c r="V40" s="81">
        <v>130</v>
      </c>
      <c r="W40" s="81">
        <v>118</v>
      </c>
      <c r="X40" s="81">
        <v>840</v>
      </c>
      <c r="Y40" s="81">
        <v>1465</v>
      </c>
      <c r="Z40" s="81">
        <v>1577</v>
      </c>
      <c r="AA40" s="81">
        <v>837</v>
      </c>
      <c r="AB40" s="81">
        <v>2731</v>
      </c>
      <c r="AC40" s="81">
        <v>0</v>
      </c>
      <c r="AD40" s="81">
        <v>0.25911414500645868</v>
      </c>
      <c r="AE40" s="82"/>
      <c r="AF40" s="81">
        <v>792001.10287686717</v>
      </c>
      <c r="AG40" s="81">
        <v>266988.54058169358</v>
      </c>
      <c r="AH40" s="81">
        <v>624144.63645489491</v>
      </c>
      <c r="AI40" s="81">
        <v>5332848.4097465323</v>
      </c>
      <c r="AJ40" s="81">
        <v>6293925.9699031916</v>
      </c>
      <c r="AK40" s="81">
        <v>0</v>
      </c>
      <c r="AL40" s="81">
        <v>0</v>
      </c>
      <c r="AM40" s="81">
        <v>374562.86657957343</v>
      </c>
      <c r="AN40" s="81">
        <v>0</v>
      </c>
      <c r="AO40" s="81">
        <v>0</v>
      </c>
      <c r="AP40" s="82"/>
      <c r="AQ40" s="81">
        <v>6</v>
      </c>
      <c r="AR40" s="81">
        <v>1</v>
      </c>
      <c r="AS40" s="81">
        <v>0</v>
      </c>
      <c r="AT40" s="81">
        <v>1</v>
      </c>
      <c r="AU40" s="81">
        <v>0</v>
      </c>
      <c r="AV40" s="81">
        <v>0</v>
      </c>
      <c r="AW40" s="81" t="s">
        <v>564</v>
      </c>
      <c r="AX40" s="82"/>
      <c r="AY40" s="81">
        <v>34.700000000000003</v>
      </c>
      <c r="AZ40" s="81">
        <v>843.5</v>
      </c>
      <c r="BA40" s="81">
        <v>0</v>
      </c>
      <c r="BB40" s="81">
        <v>260</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1789</v>
      </c>
      <c r="B41" s="80">
        <v>31</v>
      </c>
      <c r="C41" s="80">
        <v>14</v>
      </c>
      <c r="D41" s="80">
        <v>2</v>
      </c>
      <c r="E41" s="80">
        <v>2017</v>
      </c>
      <c r="F41" s="80" t="s">
        <v>71</v>
      </c>
      <c r="G41" s="80" t="s">
        <v>1712</v>
      </c>
      <c r="H41" s="80" t="s">
        <v>1713</v>
      </c>
      <c r="I41" s="177"/>
      <c r="J41" s="81">
        <v>2.4329266848269082</v>
      </c>
      <c r="K41" s="81">
        <v>0.40524339937771992</v>
      </c>
      <c r="L41" s="81">
        <v>5.528570865170706</v>
      </c>
      <c r="M41" s="81">
        <v>4.3726394006037452</v>
      </c>
      <c r="N41" s="81">
        <v>7.5193658278250819</v>
      </c>
      <c r="O41" s="81">
        <v>2.6459693412101428</v>
      </c>
      <c r="P41" s="81">
        <v>4.0796123974280682</v>
      </c>
      <c r="Q41" s="81">
        <v>0.18208955653528888</v>
      </c>
      <c r="R41" s="81">
        <v>0</v>
      </c>
      <c r="S41" s="81">
        <v>0.2369606826733599</v>
      </c>
      <c r="T41" s="82"/>
      <c r="U41" s="81">
        <v>90937</v>
      </c>
      <c r="V41" s="81">
        <v>130</v>
      </c>
      <c r="W41" s="81">
        <v>118</v>
      </c>
      <c r="X41" s="81">
        <v>840</v>
      </c>
      <c r="Y41" s="81">
        <v>1445</v>
      </c>
      <c r="Z41" s="81">
        <v>1582</v>
      </c>
      <c r="AA41" s="81">
        <v>845</v>
      </c>
      <c r="AB41" s="81">
        <v>2666</v>
      </c>
      <c r="AC41" s="81">
        <v>0</v>
      </c>
      <c r="AD41" s="81">
        <v>0.2369606826733599</v>
      </c>
      <c r="AE41" s="82"/>
      <c r="AF41" s="81">
        <v>737160.18304029235</v>
      </c>
      <c r="AG41" s="81">
        <v>267764.28864625702</v>
      </c>
      <c r="AH41" s="81">
        <v>762458.70991332782</v>
      </c>
      <c r="AI41" s="81">
        <v>5200910.3832544973</v>
      </c>
      <c r="AJ41" s="81">
        <v>5440311.1619139779</v>
      </c>
      <c r="AK41" s="81">
        <v>0</v>
      </c>
      <c r="AL41" s="81">
        <v>0</v>
      </c>
      <c r="AM41" s="81">
        <v>366220.10787969403</v>
      </c>
      <c r="AN41" s="81">
        <v>0</v>
      </c>
      <c r="AO41" s="81">
        <v>0</v>
      </c>
      <c r="AP41" s="82"/>
      <c r="AQ41" s="81">
        <v>6</v>
      </c>
      <c r="AR41" s="81">
        <v>3</v>
      </c>
      <c r="AS41" s="81">
        <v>0</v>
      </c>
      <c r="AT41" s="81">
        <v>1</v>
      </c>
      <c r="AU41" s="81">
        <v>0</v>
      </c>
      <c r="AV41" s="81">
        <v>0</v>
      </c>
      <c r="AW41" s="81" t="s">
        <v>564</v>
      </c>
      <c r="AX41" s="82"/>
      <c r="AY41" s="81">
        <v>34.700000000000003</v>
      </c>
      <c r="AZ41" s="81">
        <v>942.5</v>
      </c>
      <c r="BA41" s="81">
        <v>0</v>
      </c>
      <c r="BB41" s="81">
        <v>260</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1790</v>
      </c>
      <c r="B42" s="80">
        <v>32</v>
      </c>
      <c r="C42" s="80">
        <v>15</v>
      </c>
      <c r="D42" s="80">
        <v>2</v>
      </c>
      <c r="E42" s="80">
        <v>2018</v>
      </c>
      <c r="F42" s="80" t="s">
        <v>93</v>
      </c>
      <c r="G42" s="80" t="s">
        <v>1712</v>
      </c>
      <c r="H42" s="80" t="s">
        <v>1713</v>
      </c>
      <c r="I42" s="177"/>
      <c r="J42" s="81">
        <v>2.2212924945970882</v>
      </c>
      <c r="K42" s="81">
        <v>0.37717184297843465</v>
      </c>
      <c r="L42" s="81">
        <v>5.0717516693872433</v>
      </c>
      <c r="M42" s="81">
        <v>4.3942055921101701</v>
      </c>
      <c r="N42" s="81">
        <v>6.7888059160041427</v>
      </c>
      <c r="O42" s="81">
        <v>2.5732816231888309</v>
      </c>
      <c r="P42" s="81">
        <v>4.0963615893207557</v>
      </c>
      <c r="Q42" s="81">
        <v>0.16497700658674141</v>
      </c>
      <c r="R42" s="81">
        <v>0</v>
      </c>
      <c r="S42" s="81">
        <v>0.31858782086631798</v>
      </c>
      <c r="T42" s="82"/>
      <c r="U42" s="81">
        <v>86753</v>
      </c>
      <c r="V42" s="81">
        <v>130</v>
      </c>
      <c r="W42" s="81">
        <v>118</v>
      </c>
      <c r="X42" s="81">
        <v>840</v>
      </c>
      <c r="Y42" s="81">
        <v>1417</v>
      </c>
      <c r="Z42" s="81">
        <v>1568</v>
      </c>
      <c r="AA42" s="81">
        <v>857</v>
      </c>
      <c r="AB42" s="81">
        <v>2603</v>
      </c>
      <c r="AC42" s="81">
        <v>0</v>
      </c>
      <c r="AD42" s="81">
        <v>0.31858782086631798</v>
      </c>
      <c r="AE42" s="82"/>
      <c r="AF42" s="81">
        <v>705932.90158042056</v>
      </c>
      <c r="AG42" s="81">
        <v>242262.62615130219</v>
      </c>
      <c r="AH42" s="81">
        <v>718617.42790968611</v>
      </c>
      <c r="AI42" s="81">
        <v>5316392.7731533069</v>
      </c>
      <c r="AJ42" s="81">
        <v>5170459.1780489273</v>
      </c>
      <c r="AK42" s="81">
        <v>0</v>
      </c>
      <c r="AL42" s="81">
        <v>0</v>
      </c>
      <c r="AM42" s="81">
        <v>358305.84118242201</v>
      </c>
      <c r="AN42" s="81">
        <v>0</v>
      </c>
      <c r="AO42" s="81">
        <v>0</v>
      </c>
      <c r="AP42" s="82"/>
      <c r="AQ42" s="81">
        <v>6</v>
      </c>
      <c r="AR42" s="81">
        <v>3</v>
      </c>
      <c r="AS42" s="81">
        <v>0</v>
      </c>
      <c r="AT42" s="81">
        <v>1</v>
      </c>
      <c r="AU42" s="81">
        <v>0</v>
      </c>
      <c r="AV42" s="81">
        <v>0</v>
      </c>
      <c r="AW42" s="81" t="s">
        <v>564</v>
      </c>
      <c r="AX42" s="82"/>
      <c r="AY42" s="81">
        <v>35</v>
      </c>
      <c r="AZ42" s="81">
        <v>943</v>
      </c>
      <c r="BA42" s="81">
        <v>0</v>
      </c>
      <c r="BB42" s="81">
        <v>260</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1791</v>
      </c>
      <c r="B43" s="80">
        <v>33</v>
      </c>
      <c r="C43" s="80">
        <v>16</v>
      </c>
      <c r="D43" s="80">
        <v>2</v>
      </c>
      <c r="E43" s="80">
        <v>2019</v>
      </c>
      <c r="F43" s="80" t="s">
        <v>73</v>
      </c>
      <c r="G43" s="80" t="s">
        <v>1712</v>
      </c>
      <c r="H43" s="80" t="s">
        <v>1713</v>
      </c>
      <c r="I43" s="177"/>
      <c r="J43" s="81">
        <v>2.5667108237462903</v>
      </c>
      <c r="K43" s="81">
        <v>0.3499876971539414</v>
      </c>
      <c r="L43" s="81">
        <v>5.0944748474038324</v>
      </c>
      <c r="M43" s="81">
        <v>3.9420014229504101</v>
      </c>
      <c r="N43" s="81">
        <v>6.7998962846774411</v>
      </c>
      <c r="O43" s="81">
        <v>2.515699071613362</v>
      </c>
      <c r="P43" s="81">
        <v>3.6456588177551259</v>
      </c>
      <c r="Q43" s="81">
        <v>0.15698716155849396</v>
      </c>
      <c r="R43" s="81">
        <v>0</v>
      </c>
      <c r="S43" s="81">
        <v>0.28929185560165488</v>
      </c>
      <c r="T43" s="82"/>
      <c r="U43" s="81">
        <v>105451</v>
      </c>
      <c r="V43" s="81">
        <v>130</v>
      </c>
      <c r="W43" s="81">
        <v>118</v>
      </c>
      <c r="X43" s="81">
        <v>840</v>
      </c>
      <c r="Y43" s="81">
        <v>1402</v>
      </c>
      <c r="Z43" s="81">
        <v>1575</v>
      </c>
      <c r="AA43" s="81">
        <v>757</v>
      </c>
      <c r="AB43" s="81">
        <v>2544</v>
      </c>
      <c r="AC43" s="81">
        <v>0</v>
      </c>
      <c r="AD43" s="81">
        <v>0.28929185560165488</v>
      </c>
      <c r="AE43" s="82"/>
      <c r="AF43" s="81">
        <v>842008.31954594771</v>
      </c>
      <c r="AG43" s="81">
        <v>242190.88538865279</v>
      </c>
      <c r="AH43" s="81">
        <v>775892.16957093321</v>
      </c>
      <c r="AI43" s="81">
        <v>5209623.5761190858</v>
      </c>
      <c r="AJ43" s="81">
        <v>5202909.8838931825</v>
      </c>
      <c r="AK43" s="81">
        <v>0</v>
      </c>
      <c r="AL43" s="81">
        <v>0</v>
      </c>
      <c r="AM43" s="81">
        <v>346473.64877825347</v>
      </c>
      <c r="AN43" s="81">
        <v>0</v>
      </c>
      <c r="AO43" s="81">
        <v>0</v>
      </c>
      <c r="AP43" s="82"/>
      <c r="AQ43" s="81">
        <v>6</v>
      </c>
      <c r="AR43" s="81">
        <v>3</v>
      </c>
      <c r="AS43" s="81">
        <v>0</v>
      </c>
      <c r="AT43" s="81">
        <v>1</v>
      </c>
      <c r="AU43" s="81">
        <v>0</v>
      </c>
      <c r="AV43" s="81">
        <v>0</v>
      </c>
      <c r="AW43" s="81" t="s">
        <v>564</v>
      </c>
      <c r="AX43" s="82"/>
      <c r="AY43" s="81">
        <v>34.700000000000003</v>
      </c>
      <c r="AZ43" s="81">
        <v>942.5</v>
      </c>
      <c r="BA43" s="81">
        <v>0</v>
      </c>
      <c r="BB43" s="81">
        <v>260</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1792</v>
      </c>
      <c r="B44" s="80">
        <v>34</v>
      </c>
      <c r="C44" s="80">
        <v>17</v>
      </c>
      <c r="D44" s="80">
        <v>2</v>
      </c>
      <c r="E44" s="80">
        <v>2020</v>
      </c>
      <c r="F44" s="80" t="s">
        <v>218</v>
      </c>
      <c r="G44" s="80" t="s">
        <v>1712</v>
      </c>
      <c r="H44" s="80" t="s">
        <v>1713</v>
      </c>
      <c r="I44" s="177"/>
      <c r="J44" s="81">
        <v>1.28073581506929</v>
      </c>
      <c r="K44" s="81">
        <v>0.32008991832268224</v>
      </c>
      <c r="L44" s="81">
        <v>7.2881716990815208</v>
      </c>
      <c r="M44" s="81">
        <v>3.4719917666318723</v>
      </c>
      <c r="N44" s="81">
        <v>6.1391348782744819</v>
      </c>
      <c r="O44" s="81">
        <v>2.187315155396425</v>
      </c>
      <c r="P44" s="81">
        <v>3.7411026070053839</v>
      </c>
      <c r="Q44" s="81">
        <v>0.14616970103839896</v>
      </c>
      <c r="R44" s="81">
        <v>0</v>
      </c>
      <c r="S44" s="81">
        <v>0.26958714056447552</v>
      </c>
      <c r="T44" s="82"/>
      <c r="U44" s="81">
        <v>59647</v>
      </c>
      <c r="V44" s="81">
        <v>110</v>
      </c>
      <c r="W44" s="81">
        <v>150</v>
      </c>
      <c r="X44" s="81">
        <v>778</v>
      </c>
      <c r="Y44" s="81">
        <v>1381</v>
      </c>
      <c r="Z44" s="81">
        <v>1563</v>
      </c>
      <c r="AA44" s="81">
        <v>844</v>
      </c>
      <c r="AB44" s="81">
        <v>2479</v>
      </c>
      <c r="AC44" s="81">
        <v>0</v>
      </c>
      <c r="AD44" s="81">
        <v>0.26958714056447552</v>
      </c>
      <c r="AE44" s="82"/>
      <c r="AF44" s="81">
        <v>465718.25472757692</v>
      </c>
      <c r="AG44" s="81">
        <v>205081.801423294</v>
      </c>
      <c r="AH44" s="81">
        <v>1068797.9029053678</v>
      </c>
      <c r="AI44" s="81">
        <v>4467028.3299740488</v>
      </c>
      <c r="AJ44" s="81">
        <v>5232083.1480656015</v>
      </c>
      <c r="AK44" s="81"/>
      <c r="AL44" s="81"/>
      <c r="AM44" s="81">
        <v>323537.04226445028</v>
      </c>
      <c r="AN44" s="81"/>
      <c r="AO44" s="81"/>
      <c r="AP44" s="82"/>
      <c r="AQ44" s="81">
        <v>6</v>
      </c>
      <c r="AR44" s="81">
        <v>4</v>
      </c>
      <c r="AS44" s="81">
        <v>0</v>
      </c>
      <c r="AT44" s="81">
        <v>2</v>
      </c>
      <c r="AU44" s="81">
        <v>0</v>
      </c>
      <c r="AV44" s="81">
        <v>0</v>
      </c>
      <c r="AW44" s="81">
        <v>0</v>
      </c>
      <c r="AX44" s="82"/>
      <c r="AY44" s="81">
        <v>34.700000000000003</v>
      </c>
      <c r="AZ44" s="81">
        <v>992</v>
      </c>
      <c r="BA44" s="81">
        <v>0</v>
      </c>
      <c r="BB44" s="81">
        <v>552</v>
      </c>
      <c r="BC44" s="81">
        <v>0</v>
      </c>
      <c r="BD44" s="81">
        <v>0</v>
      </c>
      <c r="BE44" s="81">
        <v>0</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1717</v>
      </c>
      <c r="B45" s="80">
        <v>34</v>
      </c>
      <c r="C45" s="80">
        <v>18</v>
      </c>
      <c r="D45" s="80">
        <v>2</v>
      </c>
      <c r="E45" s="80">
        <v>2021</v>
      </c>
      <c r="F45" s="80" t="s">
        <v>75</v>
      </c>
      <c r="G45" s="174" t="s">
        <v>1712</v>
      </c>
      <c r="H45" s="80" t="s">
        <v>1713</v>
      </c>
      <c r="I45" s="177"/>
      <c r="J45" s="81">
        <v>2.6207532783759948</v>
      </c>
      <c r="K45" s="81">
        <v>0.30833544284322678</v>
      </c>
      <c r="L45" s="81">
        <v>6.6511049127609052</v>
      </c>
      <c r="M45" s="81">
        <v>3.5068220754013435</v>
      </c>
      <c r="N45" s="81">
        <v>5.6964840956302041</v>
      </c>
      <c r="O45" s="81">
        <v>2.1120241852338024</v>
      </c>
      <c r="P45" s="81">
        <v>3.8134999139839363</v>
      </c>
      <c r="Q45" s="81">
        <v>0.14392591392603599</v>
      </c>
      <c r="R45" s="81">
        <v>0</v>
      </c>
      <c r="S45" s="81">
        <v>0.30954047281861391</v>
      </c>
      <c r="T45" s="82"/>
      <c r="U45" s="81">
        <v>125342</v>
      </c>
      <c r="V45" s="81">
        <v>110</v>
      </c>
      <c r="W45" s="81">
        <v>150</v>
      </c>
      <c r="X45" s="81">
        <v>778</v>
      </c>
      <c r="Y45" s="81">
        <v>1349</v>
      </c>
      <c r="Z45" s="81">
        <v>1554</v>
      </c>
      <c r="AA45" s="81">
        <v>839</v>
      </c>
      <c r="AB45" s="81">
        <v>2412</v>
      </c>
      <c r="AC45" s="81">
        <v>0</v>
      </c>
      <c r="AD45" s="81">
        <v>0.30954047281861391</v>
      </c>
      <c r="AE45" s="82"/>
      <c r="AF45" s="81">
        <v>960065.76834596298</v>
      </c>
      <c r="AG45" s="81">
        <v>208623.24222426084</v>
      </c>
      <c r="AH45" s="81">
        <v>958239.52012452867</v>
      </c>
      <c r="AI45" s="81">
        <v>4874187.8428391432</v>
      </c>
      <c r="AJ45" s="81">
        <v>4980641.147376311</v>
      </c>
      <c r="AK45" s="81">
        <v>0</v>
      </c>
      <c r="AL45" s="81">
        <v>0</v>
      </c>
      <c r="AM45" s="81">
        <v>316608.49739242066</v>
      </c>
      <c r="AN45" s="81">
        <v>0</v>
      </c>
      <c r="AO45" s="81">
        <v>0</v>
      </c>
      <c r="AP45" s="82"/>
      <c r="AQ45" s="81">
        <v>8</v>
      </c>
      <c r="AR45" s="81">
        <v>4</v>
      </c>
      <c r="AS45" s="81">
        <v>0</v>
      </c>
      <c r="AT45" s="81">
        <v>2</v>
      </c>
      <c r="AU45" s="81">
        <v>0</v>
      </c>
      <c r="AV45" s="81">
        <v>0</v>
      </c>
      <c r="AW45" s="81"/>
      <c r="AX45" s="82"/>
      <c r="AY45" s="81">
        <v>54.1</v>
      </c>
      <c r="AZ45" s="81">
        <v>992</v>
      </c>
      <c r="BA45" s="81">
        <v>0</v>
      </c>
      <c r="BB45" s="81">
        <v>552</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1711</v>
      </c>
      <c r="B46" s="80">
        <v>34</v>
      </c>
      <c r="C46" s="80">
        <v>19</v>
      </c>
      <c r="D46" s="80">
        <v>2</v>
      </c>
      <c r="E46" s="80">
        <v>2022</v>
      </c>
      <c r="F46" s="80" t="s">
        <v>568</v>
      </c>
      <c r="G46" s="174" t="s">
        <v>1712</v>
      </c>
      <c r="H46" s="80" t="s">
        <v>1713</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8</v>
      </c>
      <c r="AR46" s="81">
        <v>4</v>
      </c>
      <c r="AS46" s="81">
        <v>0</v>
      </c>
      <c r="AT46" s="81">
        <v>2</v>
      </c>
      <c r="AU46" s="81">
        <v>0</v>
      </c>
      <c r="AV46" s="81">
        <v>0</v>
      </c>
      <c r="AW46" s="81"/>
      <c r="AX46" s="82"/>
      <c r="AY46" s="81">
        <v>54.1</v>
      </c>
      <c r="AZ46" s="81">
        <v>992</v>
      </c>
      <c r="BA46" s="81">
        <v>0</v>
      </c>
      <c r="BB46" s="81">
        <v>552</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1793</v>
      </c>
      <c r="B47" s="80">
        <v>137</v>
      </c>
      <c r="C47" s="80">
        <v>1</v>
      </c>
      <c r="D47" s="80">
        <v>9</v>
      </c>
      <c r="E47" s="80">
        <v>1990</v>
      </c>
      <c r="F47" s="80" t="s">
        <v>562</v>
      </c>
      <c r="G47" s="80" t="s">
        <v>1686</v>
      </c>
      <c r="H47" s="80" t="s">
        <v>1687</v>
      </c>
      <c r="I47" s="177"/>
      <c r="J47" s="81">
        <v>1.5970679046030074</v>
      </c>
      <c r="K47" s="81">
        <v>0.71596397346650775</v>
      </c>
      <c r="L47" s="81">
        <v>1.7954063343178293</v>
      </c>
      <c r="M47" s="81">
        <v>5.5885950910544526</v>
      </c>
      <c r="N47" s="81">
        <v>6.0815352350960188</v>
      </c>
      <c r="O47" s="81">
        <v>3.0269015419268932</v>
      </c>
      <c r="P47" s="81">
        <v>4.3737705104782183</v>
      </c>
      <c r="Q47" s="81">
        <v>0.25393242351162254</v>
      </c>
      <c r="R47" s="81">
        <v>0</v>
      </c>
      <c r="S47" s="81">
        <v>0.20678027255071055</v>
      </c>
      <c r="T47" s="82"/>
      <c r="U47" s="81">
        <v>44840</v>
      </c>
      <c r="V47" s="81">
        <v>131</v>
      </c>
      <c r="W47" s="81">
        <v>21</v>
      </c>
      <c r="X47" s="81">
        <v>1874</v>
      </c>
      <c r="Y47" s="81">
        <v>1301</v>
      </c>
      <c r="Z47" s="81">
        <v>1245</v>
      </c>
      <c r="AA47" s="81">
        <v>1062</v>
      </c>
      <c r="AB47" s="81">
        <v>4123</v>
      </c>
      <c r="AC47" s="81">
        <v>0</v>
      </c>
      <c r="AD47" s="81">
        <v>0.20678027255071055</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1794</v>
      </c>
      <c r="B48" s="80">
        <v>138</v>
      </c>
      <c r="C48" s="80">
        <v>2</v>
      </c>
      <c r="D48" s="80">
        <v>9</v>
      </c>
      <c r="E48" s="80">
        <v>2005</v>
      </c>
      <c r="F48" s="80" t="s">
        <v>565</v>
      </c>
      <c r="G48" s="80" t="s">
        <v>1686</v>
      </c>
      <c r="H48" s="80" t="s">
        <v>1687</v>
      </c>
      <c r="I48" s="177"/>
      <c r="J48" s="81">
        <v>0</v>
      </c>
      <c r="K48" s="81">
        <v>0.40978658273109103</v>
      </c>
      <c r="L48" s="81">
        <v>3.4910359977113581</v>
      </c>
      <c r="M48" s="81">
        <v>8.4053216244341122</v>
      </c>
      <c r="N48" s="81">
        <v>6.8570297986657618</v>
      </c>
      <c r="O48" s="81">
        <v>3.7145506136912352</v>
      </c>
      <c r="P48" s="81">
        <v>3.68098168788105</v>
      </c>
      <c r="Q48" s="81">
        <v>0.18298937778741439</v>
      </c>
      <c r="R48" s="81">
        <v>0</v>
      </c>
      <c r="S48" s="81">
        <v>0.8266852579217665</v>
      </c>
      <c r="T48" s="82"/>
      <c r="U48" s="81">
        <v>0</v>
      </c>
      <c r="V48" s="81">
        <v>125</v>
      </c>
      <c r="W48" s="81">
        <v>31</v>
      </c>
      <c r="X48" s="81">
        <v>1365</v>
      </c>
      <c r="Y48" s="81">
        <v>1398</v>
      </c>
      <c r="Z48" s="81">
        <v>1768</v>
      </c>
      <c r="AA48" s="81">
        <v>732</v>
      </c>
      <c r="AB48" s="81">
        <v>3106</v>
      </c>
      <c r="AC48" s="81">
        <v>0</v>
      </c>
      <c r="AD48" s="81">
        <v>0.8266852579217665</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1795</v>
      </c>
      <c r="B49" s="80">
        <v>139</v>
      </c>
      <c r="C49" s="80">
        <v>3</v>
      </c>
      <c r="D49" s="80">
        <v>9</v>
      </c>
      <c r="E49" s="80">
        <v>2006</v>
      </c>
      <c r="F49" s="80" t="s">
        <v>566</v>
      </c>
      <c r="G49" s="80" t="s">
        <v>1686</v>
      </c>
      <c r="H49" s="80" t="s">
        <v>1687</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1796</v>
      </c>
      <c r="B50" s="80">
        <v>140</v>
      </c>
      <c r="C50" s="80">
        <v>4</v>
      </c>
      <c r="D50" s="80">
        <v>9</v>
      </c>
      <c r="E50" s="80">
        <v>2007</v>
      </c>
      <c r="F50" s="80" t="s">
        <v>567</v>
      </c>
      <c r="G50" s="80" t="s">
        <v>1686</v>
      </c>
      <c r="H50" s="80" t="s">
        <v>1687</v>
      </c>
      <c r="I50" s="177"/>
      <c r="J50" s="81">
        <v>0</v>
      </c>
      <c r="K50" s="81">
        <v>0.36968474179411465</v>
      </c>
      <c r="L50" s="81">
        <v>2.8724085801278663</v>
      </c>
      <c r="M50" s="81">
        <v>7.6200573352820182</v>
      </c>
      <c r="N50" s="81">
        <v>6.7754365287336968</v>
      </c>
      <c r="O50" s="81">
        <v>3.3852658039093946</v>
      </c>
      <c r="P50" s="81">
        <v>3.6613615112480415</v>
      </c>
      <c r="Q50" s="81">
        <v>0.18717336050449029</v>
      </c>
      <c r="R50" s="81">
        <v>0</v>
      </c>
      <c r="S50" s="81">
        <v>0.64689363798015076</v>
      </c>
      <c r="T50" s="82"/>
      <c r="U50" s="81">
        <v>0</v>
      </c>
      <c r="V50" s="81">
        <v>123</v>
      </c>
      <c r="W50" s="81">
        <v>35</v>
      </c>
      <c r="X50" s="81">
        <v>1550</v>
      </c>
      <c r="Y50" s="81">
        <v>1385</v>
      </c>
      <c r="Z50" s="81">
        <v>1675</v>
      </c>
      <c r="AA50" s="81">
        <v>717</v>
      </c>
      <c r="AB50" s="81">
        <v>3009</v>
      </c>
      <c r="AC50" s="81">
        <v>0</v>
      </c>
      <c r="AD50" s="81">
        <v>0.64689363798015076</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1797</v>
      </c>
      <c r="B51" s="80">
        <v>141</v>
      </c>
      <c r="C51" s="80">
        <v>5</v>
      </c>
      <c r="D51" s="80">
        <v>9</v>
      </c>
      <c r="E51" s="80">
        <v>2008</v>
      </c>
      <c r="F51" s="80" t="s">
        <v>84</v>
      </c>
      <c r="G51" s="80" t="s">
        <v>1686</v>
      </c>
      <c r="H51" s="80" t="s">
        <v>1687</v>
      </c>
      <c r="I51" s="177"/>
      <c r="J51" s="81">
        <v>0</v>
      </c>
      <c r="K51" s="81">
        <v>0.32445657681825929</v>
      </c>
      <c r="L51" s="81">
        <v>2.4802163986981092</v>
      </c>
      <c r="M51" s="81">
        <v>8.916204974152846</v>
      </c>
      <c r="N51" s="81">
        <v>6.831928578564483</v>
      </c>
      <c r="O51" s="81">
        <v>3.2704777657853992</v>
      </c>
      <c r="P51" s="81">
        <v>3.5500745301284704</v>
      </c>
      <c r="Q51" s="81">
        <v>0.18329063548100538</v>
      </c>
      <c r="R51" s="81">
        <v>0</v>
      </c>
      <c r="S51" s="81">
        <v>0.75169304449258656</v>
      </c>
      <c r="T51" s="82"/>
      <c r="U51" s="81">
        <v>0</v>
      </c>
      <c r="V51" s="81">
        <v>123</v>
      </c>
      <c r="W51" s="81">
        <v>35</v>
      </c>
      <c r="X51" s="81">
        <v>1550</v>
      </c>
      <c r="Y51" s="81">
        <v>1378</v>
      </c>
      <c r="Z51" s="81">
        <v>1675</v>
      </c>
      <c r="AA51" s="81">
        <v>696</v>
      </c>
      <c r="AB51" s="81">
        <v>2995</v>
      </c>
      <c r="AC51" s="81">
        <v>0</v>
      </c>
      <c r="AD51" s="81">
        <v>0.75169304449258656</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1798</v>
      </c>
      <c r="B52" s="80">
        <v>142</v>
      </c>
      <c r="C52" s="80">
        <v>6</v>
      </c>
      <c r="D52" s="80">
        <v>9</v>
      </c>
      <c r="E52" s="80">
        <v>2009</v>
      </c>
      <c r="F52" s="80" t="s">
        <v>85</v>
      </c>
      <c r="G52" s="80" t="s">
        <v>1686</v>
      </c>
      <c r="H52" s="80" t="s">
        <v>1687</v>
      </c>
      <c r="I52" s="177"/>
      <c r="J52" s="81">
        <v>0</v>
      </c>
      <c r="K52" s="81">
        <v>0.23476127417528556</v>
      </c>
      <c r="L52" s="81">
        <v>4.5761227010998127</v>
      </c>
      <c r="M52" s="81">
        <v>6.7275654166319772</v>
      </c>
      <c r="N52" s="81">
        <v>5.8170416730796202</v>
      </c>
      <c r="O52" s="81">
        <v>3.327237854105098</v>
      </c>
      <c r="P52" s="81">
        <v>3.4282352460814911</v>
      </c>
      <c r="Q52" s="81">
        <v>0.17308740822584287</v>
      </c>
      <c r="R52" s="81">
        <v>0</v>
      </c>
      <c r="S52" s="81">
        <v>0.55951464348633329</v>
      </c>
      <c r="T52" s="82"/>
      <c r="U52" s="81">
        <v>0</v>
      </c>
      <c r="V52" s="81">
        <v>109</v>
      </c>
      <c r="W52" s="81">
        <v>74</v>
      </c>
      <c r="X52" s="81">
        <v>1477</v>
      </c>
      <c r="Y52" s="81">
        <v>1366</v>
      </c>
      <c r="Z52" s="81">
        <v>1682</v>
      </c>
      <c r="AA52" s="81">
        <v>690</v>
      </c>
      <c r="AB52" s="81">
        <v>2969</v>
      </c>
      <c r="AC52" s="81">
        <v>0</v>
      </c>
      <c r="AD52" s="81">
        <v>0.55951464348633329</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13.9</v>
      </c>
      <c r="BL52" s="81">
        <v>0</v>
      </c>
      <c r="BM52" s="82"/>
      <c r="BN52" s="81">
        <v>0</v>
      </c>
      <c r="BO52" s="81">
        <v>0</v>
      </c>
      <c r="BP52" s="81">
        <v>0</v>
      </c>
      <c r="BQ52" s="81">
        <v>0</v>
      </c>
      <c r="BR52" s="81">
        <v>1</v>
      </c>
      <c r="BS52" s="81">
        <v>0</v>
      </c>
      <c r="BT52"/>
      <c r="BU52" s="80"/>
      <c r="BV52" s="80"/>
      <c r="BW52" s="80"/>
      <c r="BX52" s="80"/>
      <c r="BY52" s="80"/>
      <c r="BZ52" s="80"/>
      <c r="CA52" s="80"/>
      <c r="CB52" s="80"/>
      <c r="CC52" s="80"/>
    </row>
    <row r="53" spans="1:81">
      <c r="A53" s="80" t="s">
        <v>1799</v>
      </c>
      <c r="B53" s="80">
        <v>143</v>
      </c>
      <c r="C53" s="80">
        <v>7</v>
      </c>
      <c r="D53" s="80">
        <v>9</v>
      </c>
      <c r="E53" s="80">
        <v>2010</v>
      </c>
      <c r="F53" s="80" t="s">
        <v>86</v>
      </c>
      <c r="G53" s="80" t="s">
        <v>1686</v>
      </c>
      <c r="H53" s="80" t="s">
        <v>1687</v>
      </c>
      <c r="I53" s="177"/>
      <c r="J53" s="81">
        <v>0</v>
      </c>
      <c r="K53" s="81">
        <v>0.24483399413578535</v>
      </c>
      <c r="L53" s="81">
        <v>4.1661124176080371</v>
      </c>
      <c r="M53" s="81">
        <v>6.0221093269123296</v>
      </c>
      <c r="N53" s="81">
        <v>5.5688899807338208</v>
      </c>
      <c r="O53" s="81">
        <v>3.3000343930909581</v>
      </c>
      <c r="P53" s="81">
        <v>3.5211395487571182</v>
      </c>
      <c r="Q53" s="81">
        <v>0.17546623300617059</v>
      </c>
      <c r="R53" s="81">
        <v>0</v>
      </c>
      <c r="S53" s="81">
        <v>0.55527371899251388</v>
      </c>
      <c r="T53" s="82"/>
      <c r="U53" s="81">
        <v>0</v>
      </c>
      <c r="V53" s="81">
        <v>109</v>
      </c>
      <c r="W53" s="81">
        <v>74</v>
      </c>
      <c r="X53" s="81">
        <v>1477</v>
      </c>
      <c r="Y53" s="81">
        <v>1330</v>
      </c>
      <c r="Z53" s="81">
        <v>1676</v>
      </c>
      <c r="AA53" s="81">
        <v>691</v>
      </c>
      <c r="AB53" s="81">
        <v>2884</v>
      </c>
      <c r="AC53" s="81">
        <v>0</v>
      </c>
      <c r="AD53" s="81">
        <v>0.55527371899251388</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12.988</v>
      </c>
      <c r="BL53" s="81">
        <v>0</v>
      </c>
      <c r="BM53" s="82"/>
      <c r="BN53" s="81">
        <v>0</v>
      </c>
      <c r="BO53" s="81">
        <v>0</v>
      </c>
      <c r="BP53" s="81">
        <v>0</v>
      </c>
      <c r="BQ53" s="81">
        <v>0</v>
      </c>
      <c r="BR53" s="81">
        <v>1</v>
      </c>
      <c r="BS53" s="81">
        <v>0</v>
      </c>
      <c r="BT53"/>
      <c r="BU53" s="80">
        <v>12.988</v>
      </c>
      <c r="BV53" s="80">
        <v>0</v>
      </c>
      <c r="BW53" s="80">
        <v>0</v>
      </c>
      <c r="BX53" s="80">
        <v>0</v>
      </c>
      <c r="BY53" s="80">
        <v>0</v>
      </c>
      <c r="BZ53" s="80">
        <v>0</v>
      </c>
      <c r="CA53" s="80">
        <v>0</v>
      </c>
      <c r="CB53" s="80">
        <v>0</v>
      </c>
      <c r="CC53" s="80">
        <v>0</v>
      </c>
    </row>
    <row r="54" spans="1:81">
      <c r="A54" s="80" t="s">
        <v>1800</v>
      </c>
      <c r="B54" s="80">
        <v>144</v>
      </c>
      <c r="C54" s="80">
        <v>8</v>
      </c>
      <c r="D54" s="80">
        <v>9</v>
      </c>
      <c r="E54" s="80">
        <v>2011</v>
      </c>
      <c r="F54" s="80" t="s">
        <v>87</v>
      </c>
      <c r="G54" s="80" t="s">
        <v>1686</v>
      </c>
      <c r="H54" s="80" t="s">
        <v>1687</v>
      </c>
      <c r="I54" s="177"/>
      <c r="J54" s="81">
        <v>0</v>
      </c>
      <c r="K54" s="81">
        <v>0.34305796651616216</v>
      </c>
      <c r="L54" s="81">
        <v>3.8872864487476466</v>
      </c>
      <c r="M54" s="81">
        <v>7.6076171625943454</v>
      </c>
      <c r="N54" s="81">
        <v>6.551955675948852</v>
      </c>
      <c r="O54" s="81">
        <v>3.1932501306301124</v>
      </c>
      <c r="P54" s="81">
        <v>3.3253634288965248</v>
      </c>
      <c r="Q54" s="81">
        <v>0.1964992841590604</v>
      </c>
      <c r="R54" s="81">
        <v>0</v>
      </c>
      <c r="S54" s="81">
        <v>0.50243706079817996</v>
      </c>
      <c r="T54" s="82"/>
      <c r="U54" s="81">
        <v>0</v>
      </c>
      <c r="V54" s="81">
        <v>109</v>
      </c>
      <c r="W54" s="81">
        <v>74</v>
      </c>
      <c r="X54" s="81">
        <v>1477</v>
      </c>
      <c r="Y54" s="81">
        <v>1300</v>
      </c>
      <c r="Z54" s="81">
        <v>1657</v>
      </c>
      <c r="AA54" s="81">
        <v>672</v>
      </c>
      <c r="AB54" s="81">
        <v>2800</v>
      </c>
      <c r="AC54" s="81">
        <v>0</v>
      </c>
      <c r="AD54" s="81">
        <v>0.50243706079817996</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11.281000000000001</v>
      </c>
      <c r="BL54" s="81">
        <v>0</v>
      </c>
      <c r="BM54" s="82"/>
      <c r="BN54" s="81">
        <v>0</v>
      </c>
      <c r="BO54" s="81">
        <v>0</v>
      </c>
      <c r="BP54" s="81">
        <v>0</v>
      </c>
      <c r="BQ54" s="81">
        <v>0</v>
      </c>
      <c r="BR54" s="81">
        <v>1</v>
      </c>
      <c r="BS54" s="81">
        <v>0</v>
      </c>
      <c r="BT54"/>
      <c r="BU54" s="80">
        <v>11.281000000000001</v>
      </c>
      <c r="BV54" s="80">
        <v>0</v>
      </c>
      <c r="BW54" s="80">
        <v>0</v>
      </c>
      <c r="BX54" s="80">
        <v>0</v>
      </c>
      <c r="BY54" s="80">
        <v>0</v>
      </c>
      <c r="BZ54" s="80">
        <v>0</v>
      </c>
      <c r="CA54" s="80">
        <v>0</v>
      </c>
      <c r="CB54" s="80">
        <v>0</v>
      </c>
      <c r="CC54" s="80">
        <v>0</v>
      </c>
    </row>
    <row r="55" spans="1:81">
      <c r="A55" s="80" t="s">
        <v>1801</v>
      </c>
      <c r="B55" s="80">
        <v>145</v>
      </c>
      <c r="C55" s="80">
        <v>9</v>
      </c>
      <c r="D55" s="80">
        <v>9</v>
      </c>
      <c r="E55" s="80">
        <v>2012</v>
      </c>
      <c r="F55" s="80" t="s">
        <v>88</v>
      </c>
      <c r="G55" s="80" t="s">
        <v>1686</v>
      </c>
      <c r="H55" s="80" t="s">
        <v>1687</v>
      </c>
      <c r="I55" s="177"/>
      <c r="J55" s="81">
        <v>0.82251879946553141</v>
      </c>
      <c r="K55" s="81">
        <v>0.38646806739896955</v>
      </c>
      <c r="L55" s="81">
        <v>3.9221564352379295</v>
      </c>
      <c r="M55" s="81">
        <v>9.4486363439792385</v>
      </c>
      <c r="N55" s="81">
        <v>7.1918506286789032</v>
      </c>
      <c r="O55" s="81">
        <v>3.1413543571240043</v>
      </c>
      <c r="P55" s="81">
        <v>3.3691665610102333</v>
      </c>
      <c r="Q55" s="81">
        <v>0.21089937540058806</v>
      </c>
      <c r="R55" s="81">
        <v>0</v>
      </c>
      <c r="S55" s="81">
        <v>0.5125902195734201</v>
      </c>
      <c r="T55" s="82"/>
      <c r="U55" s="81">
        <v>28951</v>
      </c>
      <c r="V55" s="81">
        <v>109</v>
      </c>
      <c r="W55" s="81">
        <v>74</v>
      </c>
      <c r="X55" s="81">
        <v>1477</v>
      </c>
      <c r="Y55" s="81">
        <v>1299</v>
      </c>
      <c r="Z55" s="81">
        <v>1643</v>
      </c>
      <c r="AA55" s="81">
        <v>677</v>
      </c>
      <c r="AB55" s="81">
        <v>2766</v>
      </c>
      <c r="AC55" s="81">
        <v>0</v>
      </c>
      <c r="AD55" s="81">
        <v>0.5125902195734201</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v>
      </c>
      <c r="BK55" s="81">
        <v>10.061</v>
      </c>
      <c r="BL55" s="81">
        <v>0</v>
      </c>
      <c r="BM55" s="82"/>
      <c r="BN55" s="81">
        <v>0</v>
      </c>
      <c r="BO55" s="81">
        <v>0</v>
      </c>
      <c r="BP55" s="81">
        <v>0</v>
      </c>
      <c r="BQ55" s="81">
        <v>0</v>
      </c>
      <c r="BR55" s="81">
        <v>1</v>
      </c>
      <c r="BS55" s="81">
        <v>0</v>
      </c>
      <c r="BT55"/>
      <c r="BU55" s="80">
        <v>10.061</v>
      </c>
      <c r="BV55" s="80">
        <v>0</v>
      </c>
      <c r="BW55" s="80">
        <v>0</v>
      </c>
      <c r="BX55" s="80">
        <v>0</v>
      </c>
      <c r="BY55" s="80">
        <v>0</v>
      </c>
      <c r="BZ55" s="80">
        <v>0</v>
      </c>
      <c r="CA55" s="80">
        <v>0</v>
      </c>
      <c r="CB55" s="80">
        <v>0</v>
      </c>
      <c r="CC55" s="80">
        <v>0</v>
      </c>
    </row>
    <row r="56" spans="1:81">
      <c r="A56" s="80" t="s">
        <v>1802</v>
      </c>
      <c r="B56" s="80">
        <v>146</v>
      </c>
      <c r="C56" s="80">
        <v>10</v>
      </c>
      <c r="D56" s="80">
        <v>9</v>
      </c>
      <c r="E56" s="80">
        <v>2013</v>
      </c>
      <c r="F56" s="80" t="s">
        <v>89</v>
      </c>
      <c r="G56" s="80" t="s">
        <v>1686</v>
      </c>
      <c r="H56" s="80" t="s">
        <v>1687</v>
      </c>
      <c r="I56" s="177"/>
      <c r="J56" s="81">
        <v>0.64656228601265031</v>
      </c>
      <c r="K56" s="81">
        <v>0.31941717593491548</v>
      </c>
      <c r="L56" s="81">
        <v>3.4635734007110086</v>
      </c>
      <c r="M56" s="81">
        <v>8.7874576997990044</v>
      </c>
      <c r="N56" s="81">
        <v>7.0181498673019904</v>
      </c>
      <c r="O56" s="81">
        <v>3.0034326862560188</v>
      </c>
      <c r="P56" s="81">
        <v>3.3468936724022385</v>
      </c>
      <c r="Q56" s="81">
        <v>0.21280694920041923</v>
      </c>
      <c r="R56" s="81">
        <v>0</v>
      </c>
      <c r="S56" s="81">
        <v>0.43728363377909579</v>
      </c>
      <c r="T56" s="82"/>
      <c r="U56" s="81">
        <v>23172</v>
      </c>
      <c r="V56" s="81">
        <v>109</v>
      </c>
      <c r="W56" s="81">
        <v>74</v>
      </c>
      <c r="X56" s="81">
        <v>1477</v>
      </c>
      <c r="Y56" s="81">
        <v>1308</v>
      </c>
      <c r="Z56" s="81">
        <v>1641</v>
      </c>
      <c r="AA56" s="81">
        <v>670</v>
      </c>
      <c r="AB56" s="81">
        <v>2751</v>
      </c>
      <c r="AC56" s="81">
        <v>0</v>
      </c>
      <c r="AD56" s="81">
        <v>0.43728363377909579</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11.093</v>
      </c>
      <c r="BL56" s="81">
        <v>0</v>
      </c>
      <c r="BM56" s="82"/>
      <c r="BN56" s="81">
        <v>0</v>
      </c>
      <c r="BO56" s="81">
        <v>0</v>
      </c>
      <c r="BP56" s="81">
        <v>0</v>
      </c>
      <c r="BQ56" s="81">
        <v>0</v>
      </c>
      <c r="BR56" s="81">
        <v>1</v>
      </c>
      <c r="BS56" s="81">
        <v>0</v>
      </c>
      <c r="BT56"/>
      <c r="BU56" s="80">
        <v>11.093</v>
      </c>
      <c r="BV56" s="80">
        <v>0</v>
      </c>
      <c r="BW56" s="80">
        <v>0</v>
      </c>
      <c r="BX56" s="80">
        <v>0</v>
      </c>
      <c r="BY56" s="80">
        <v>0</v>
      </c>
      <c r="BZ56" s="80">
        <v>0</v>
      </c>
      <c r="CA56" s="80">
        <v>0</v>
      </c>
      <c r="CB56" s="80">
        <v>0</v>
      </c>
      <c r="CC56" s="80">
        <v>0</v>
      </c>
    </row>
    <row r="57" spans="1:81">
      <c r="A57" s="80" t="s">
        <v>1803</v>
      </c>
      <c r="B57" s="80">
        <v>147</v>
      </c>
      <c r="C57" s="80">
        <v>11</v>
      </c>
      <c r="D57" s="80">
        <v>9</v>
      </c>
      <c r="E57" s="80">
        <v>2014</v>
      </c>
      <c r="F57" s="80" t="s">
        <v>90</v>
      </c>
      <c r="G57" s="80" t="s">
        <v>1686</v>
      </c>
      <c r="H57" s="80" t="s">
        <v>1687</v>
      </c>
      <c r="I57" s="177"/>
      <c r="J57" s="81">
        <v>0.48719794907758301</v>
      </c>
      <c r="K57" s="81">
        <v>0.37773923340742677</v>
      </c>
      <c r="L57" s="81">
        <v>4.7687184409907584</v>
      </c>
      <c r="M57" s="81">
        <v>8.6361014487757046</v>
      </c>
      <c r="N57" s="81">
        <v>7.4824476651549636</v>
      </c>
      <c r="O57" s="81">
        <v>2.8534285164447546</v>
      </c>
      <c r="P57" s="81">
        <v>3.2739169404277293</v>
      </c>
      <c r="Q57" s="81">
        <v>0.20076454768908419</v>
      </c>
      <c r="R57" s="81">
        <v>0</v>
      </c>
      <c r="S57" s="81">
        <v>0.4287047953536689</v>
      </c>
      <c r="T57" s="82"/>
      <c r="U57" s="81">
        <v>19392</v>
      </c>
      <c r="V57" s="81">
        <v>112</v>
      </c>
      <c r="W57" s="81">
        <v>104</v>
      </c>
      <c r="X57" s="81">
        <v>1380</v>
      </c>
      <c r="Y57" s="81">
        <v>1317</v>
      </c>
      <c r="Z57" s="81">
        <v>1642</v>
      </c>
      <c r="AA57" s="81">
        <v>652</v>
      </c>
      <c r="AB57" s="81">
        <v>2705</v>
      </c>
      <c r="AC57" s="81">
        <v>0</v>
      </c>
      <c r="AD57" s="81">
        <v>0.4287047953536689</v>
      </c>
      <c r="AE57" s="82"/>
      <c r="AF57" s="81">
        <v>157931.42273829531</v>
      </c>
      <c r="AG57" s="81">
        <v>265057.59563951346</v>
      </c>
      <c r="AH57" s="81">
        <v>775632.54689588828</v>
      </c>
      <c r="AI57" s="81">
        <v>9087870.9844968524</v>
      </c>
      <c r="AJ57" s="81">
        <v>5664385.2267932715</v>
      </c>
      <c r="AK57" s="81">
        <v>0</v>
      </c>
      <c r="AL57" s="81">
        <v>0</v>
      </c>
      <c r="AM57" s="81">
        <v>371356.07860351284</v>
      </c>
      <c r="AN57" s="81">
        <v>0</v>
      </c>
      <c r="AO57" s="81">
        <v>0</v>
      </c>
      <c r="AP57" s="82"/>
      <c r="AQ57" s="81">
        <v>11</v>
      </c>
      <c r="AR57" s="81">
        <v>1</v>
      </c>
      <c r="AS57" s="81">
        <v>0</v>
      </c>
      <c r="AT57" s="81">
        <v>0</v>
      </c>
      <c r="AU57" s="81">
        <v>0</v>
      </c>
      <c r="AV57" s="81">
        <v>0</v>
      </c>
      <c r="AW57" s="81" t="s">
        <v>564</v>
      </c>
      <c r="AX57" s="82"/>
      <c r="AY57" s="81">
        <v>60</v>
      </c>
      <c r="AZ57" s="81">
        <v>18.600000000000001</v>
      </c>
      <c r="BA57" s="81">
        <v>0</v>
      </c>
      <c r="BB57" s="81">
        <v>0</v>
      </c>
      <c r="BC57" s="81">
        <v>0</v>
      </c>
      <c r="BD57" s="81">
        <v>0</v>
      </c>
      <c r="BE57" s="81" t="s">
        <v>564</v>
      </c>
      <c r="BF57" s="82"/>
      <c r="BG57" s="81">
        <v>0</v>
      </c>
      <c r="BH57" s="81">
        <v>0</v>
      </c>
      <c r="BI57" s="81">
        <v>0</v>
      </c>
      <c r="BJ57" s="81">
        <v>0</v>
      </c>
      <c r="BK57" s="81">
        <v>11.505000000000001</v>
      </c>
      <c r="BL57" s="81">
        <v>0</v>
      </c>
      <c r="BM57" s="82"/>
      <c r="BN57" s="81">
        <v>0</v>
      </c>
      <c r="BO57" s="81">
        <v>0</v>
      </c>
      <c r="BP57" s="81">
        <v>0</v>
      </c>
      <c r="BQ57" s="81">
        <v>0</v>
      </c>
      <c r="BR57" s="81">
        <v>1</v>
      </c>
      <c r="BS57" s="81">
        <v>0</v>
      </c>
      <c r="BT57"/>
      <c r="BU57" s="80">
        <v>11.505000000000001</v>
      </c>
      <c r="BV57" s="80">
        <v>0</v>
      </c>
      <c r="BW57" s="80">
        <v>0</v>
      </c>
      <c r="BX57" s="80">
        <v>0</v>
      </c>
      <c r="BY57" s="80">
        <v>0</v>
      </c>
      <c r="BZ57" s="80">
        <v>0</v>
      </c>
      <c r="CA57" s="80">
        <v>0</v>
      </c>
      <c r="CB57" s="80">
        <v>0</v>
      </c>
      <c r="CC57" s="80">
        <v>0</v>
      </c>
    </row>
    <row r="58" spans="1:81">
      <c r="A58" s="80" t="s">
        <v>1804</v>
      </c>
      <c r="B58" s="80">
        <v>148</v>
      </c>
      <c r="C58" s="80">
        <v>12</v>
      </c>
      <c r="D58" s="80">
        <v>9</v>
      </c>
      <c r="E58" s="80">
        <v>2015</v>
      </c>
      <c r="F58" s="80" t="s">
        <v>91</v>
      </c>
      <c r="G58" s="80" t="s">
        <v>1686</v>
      </c>
      <c r="H58" s="80" t="s">
        <v>1687</v>
      </c>
      <c r="I58" s="177"/>
      <c r="J58" s="81">
        <v>0.51895616036290326</v>
      </c>
      <c r="K58" s="81">
        <v>0.36221265779127743</v>
      </c>
      <c r="L58" s="81">
        <v>5.0195736496525374</v>
      </c>
      <c r="M58" s="81">
        <v>8.3560572190463294</v>
      </c>
      <c r="N58" s="81">
        <v>6.9914231020532958</v>
      </c>
      <c r="O58" s="81">
        <v>2.8502954683855846</v>
      </c>
      <c r="P58" s="81">
        <v>3.3217205761316109</v>
      </c>
      <c r="Q58" s="81">
        <v>0.19406817069205676</v>
      </c>
      <c r="R58" s="81">
        <v>0</v>
      </c>
      <c r="S58" s="81">
        <v>0.46925684863944656</v>
      </c>
      <c r="T58" s="82"/>
      <c r="U58" s="81">
        <v>20710</v>
      </c>
      <c r="V58" s="81">
        <v>112</v>
      </c>
      <c r="W58" s="81">
        <v>104</v>
      </c>
      <c r="X58" s="81">
        <v>1380</v>
      </c>
      <c r="Y58" s="81">
        <v>1337</v>
      </c>
      <c r="Z58" s="81">
        <v>1656</v>
      </c>
      <c r="AA58" s="81">
        <v>661</v>
      </c>
      <c r="AB58" s="81">
        <v>2671</v>
      </c>
      <c r="AC58" s="81">
        <v>0</v>
      </c>
      <c r="AD58" s="81">
        <v>0.46925684863944656</v>
      </c>
      <c r="AE58" s="82"/>
      <c r="AF58" s="81">
        <v>159825.29476733698</v>
      </c>
      <c r="AG58" s="81">
        <v>241313.2689872738</v>
      </c>
      <c r="AH58" s="81">
        <v>649040.23132003809</v>
      </c>
      <c r="AI58" s="81">
        <v>8776912.0066255182</v>
      </c>
      <c r="AJ58" s="81">
        <v>5518540.6499264054</v>
      </c>
      <c r="AK58" s="81">
        <v>0</v>
      </c>
      <c r="AL58" s="81">
        <v>0</v>
      </c>
      <c r="AM58" s="81">
        <v>366049.34557640646</v>
      </c>
      <c r="AN58" s="81">
        <v>0</v>
      </c>
      <c r="AO58" s="81">
        <v>0</v>
      </c>
      <c r="AP58" s="82"/>
      <c r="AQ58" s="81">
        <v>14</v>
      </c>
      <c r="AR58" s="81">
        <v>2</v>
      </c>
      <c r="AS58" s="81">
        <v>0</v>
      </c>
      <c r="AT58" s="81">
        <v>0</v>
      </c>
      <c r="AU58" s="81">
        <v>0</v>
      </c>
      <c r="AV58" s="81">
        <v>0</v>
      </c>
      <c r="AW58" s="81" t="s">
        <v>564</v>
      </c>
      <c r="AX58" s="82"/>
      <c r="AY58" s="81">
        <v>83</v>
      </c>
      <c r="AZ58" s="81">
        <v>29.6</v>
      </c>
      <c r="BA58" s="81">
        <v>0</v>
      </c>
      <c r="BB58" s="81">
        <v>0</v>
      </c>
      <c r="BC58" s="81">
        <v>0</v>
      </c>
      <c r="BD58" s="81">
        <v>0</v>
      </c>
      <c r="BE58" s="81" t="s">
        <v>564</v>
      </c>
      <c r="BF58" s="82"/>
      <c r="BG58" s="81">
        <v>0</v>
      </c>
      <c r="BH58" s="81">
        <v>0</v>
      </c>
      <c r="BI58" s="81">
        <v>0</v>
      </c>
      <c r="BJ58" s="81">
        <v>0</v>
      </c>
      <c r="BK58" s="81">
        <v>12.361000000000001</v>
      </c>
      <c r="BL58" s="81">
        <v>0</v>
      </c>
      <c r="BM58" s="82"/>
      <c r="BN58" s="81">
        <v>0</v>
      </c>
      <c r="BO58" s="81">
        <v>0</v>
      </c>
      <c r="BP58" s="81">
        <v>0</v>
      </c>
      <c r="BQ58" s="81">
        <v>0</v>
      </c>
      <c r="BR58" s="81">
        <v>1</v>
      </c>
      <c r="BS58" s="81">
        <v>0</v>
      </c>
      <c r="BT58"/>
      <c r="BU58" s="80">
        <v>12.361000000000001</v>
      </c>
      <c r="BV58" s="80">
        <v>0</v>
      </c>
      <c r="BW58" s="80">
        <v>0</v>
      </c>
      <c r="BX58" s="80">
        <v>0</v>
      </c>
      <c r="BY58" s="80">
        <v>0</v>
      </c>
      <c r="BZ58" s="80">
        <v>0</v>
      </c>
      <c r="CA58" s="80">
        <v>0</v>
      </c>
      <c r="CB58" s="80">
        <v>0</v>
      </c>
      <c r="CC58" s="80">
        <v>0</v>
      </c>
    </row>
    <row r="59" spans="1:81">
      <c r="A59" s="80" t="s">
        <v>1805</v>
      </c>
      <c r="B59" s="80">
        <v>149</v>
      </c>
      <c r="C59" s="80">
        <v>13</v>
      </c>
      <c r="D59" s="80">
        <v>9</v>
      </c>
      <c r="E59" s="80">
        <v>2016</v>
      </c>
      <c r="F59" s="80" t="s">
        <v>92</v>
      </c>
      <c r="G59" s="80" t="s">
        <v>1686</v>
      </c>
      <c r="H59" s="80" t="s">
        <v>1687</v>
      </c>
      <c r="I59" s="177"/>
      <c r="J59" s="81">
        <v>0.5542289832296261</v>
      </c>
      <c r="K59" s="81">
        <v>0.34166725245433605</v>
      </c>
      <c r="L59" s="81">
        <v>5.3977893581009777</v>
      </c>
      <c r="M59" s="81">
        <v>7.164349982415275</v>
      </c>
      <c r="N59" s="81">
        <v>7.1789459748448285</v>
      </c>
      <c r="O59" s="81">
        <v>2.8173833487526703</v>
      </c>
      <c r="P59" s="81">
        <v>3.2893547493591062</v>
      </c>
      <c r="Q59" s="81">
        <v>0.18696297772240719</v>
      </c>
      <c r="R59" s="81">
        <v>0</v>
      </c>
      <c r="S59" s="81">
        <v>0.61122083583931619</v>
      </c>
      <c r="T59" s="82"/>
      <c r="U59" s="81">
        <v>21053</v>
      </c>
      <c r="V59" s="81">
        <v>112</v>
      </c>
      <c r="W59" s="81">
        <v>104</v>
      </c>
      <c r="X59" s="81">
        <v>1380</v>
      </c>
      <c r="Y59" s="81">
        <v>1350</v>
      </c>
      <c r="Z59" s="81">
        <v>1657</v>
      </c>
      <c r="AA59" s="81">
        <v>677</v>
      </c>
      <c r="AB59" s="81">
        <v>2647</v>
      </c>
      <c r="AC59" s="81">
        <v>0</v>
      </c>
      <c r="AD59" s="81">
        <v>0.61122083583931619</v>
      </c>
      <c r="AE59" s="82"/>
      <c r="AF59" s="81">
        <v>173676.63707337761</v>
      </c>
      <c r="AG59" s="81">
        <v>230020.89650115141</v>
      </c>
      <c r="AH59" s="81">
        <v>550093.57789244957</v>
      </c>
      <c r="AI59" s="81">
        <v>8761108.1017264444</v>
      </c>
      <c r="AJ59" s="81">
        <v>5799863.5217537936</v>
      </c>
      <c r="AK59" s="81">
        <v>0</v>
      </c>
      <c r="AL59" s="81">
        <v>0</v>
      </c>
      <c r="AM59" s="81">
        <v>363042.07537024189</v>
      </c>
      <c r="AN59" s="81">
        <v>0</v>
      </c>
      <c r="AO59" s="81">
        <v>0</v>
      </c>
      <c r="AP59" s="82"/>
      <c r="AQ59" s="81">
        <v>15</v>
      </c>
      <c r="AR59" s="81">
        <v>2</v>
      </c>
      <c r="AS59" s="81">
        <v>0</v>
      </c>
      <c r="AT59" s="81">
        <v>0</v>
      </c>
      <c r="AU59" s="81">
        <v>0</v>
      </c>
      <c r="AV59" s="81">
        <v>0</v>
      </c>
      <c r="AW59" s="81" t="s">
        <v>564</v>
      </c>
      <c r="AX59" s="82"/>
      <c r="AY59" s="81">
        <v>88.5</v>
      </c>
      <c r="AZ59" s="81">
        <v>29.6</v>
      </c>
      <c r="BA59" s="81">
        <v>0</v>
      </c>
      <c r="BB59" s="81">
        <v>0</v>
      </c>
      <c r="BC59" s="81">
        <v>0</v>
      </c>
      <c r="BD59" s="81">
        <v>0</v>
      </c>
      <c r="BE59" s="81" t="s">
        <v>564</v>
      </c>
      <c r="BF59" s="82"/>
      <c r="BG59" s="81">
        <v>0</v>
      </c>
      <c r="BH59" s="81">
        <v>0</v>
      </c>
      <c r="BI59" s="81">
        <v>0</v>
      </c>
      <c r="BJ59" s="81">
        <v>0</v>
      </c>
      <c r="BK59" s="81">
        <v>12.544</v>
      </c>
      <c r="BL59" s="81">
        <v>0</v>
      </c>
      <c r="BM59" s="82"/>
      <c r="BN59" s="81">
        <v>0</v>
      </c>
      <c r="BO59" s="81">
        <v>0</v>
      </c>
      <c r="BP59" s="81">
        <v>0</v>
      </c>
      <c r="BQ59" s="81">
        <v>0</v>
      </c>
      <c r="BR59" s="81">
        <v>1</v>
      </c>
      <c r="BS59" s="81">
        <v>0</v>
      </c>
      <c r="BT59"/>
      <c r="BU59" s="80">
        <v>12.544</v>
      </c>
      <c r="BV59" s="80">
        <v>0</v>
      </c>
      <c r="BW59" s="80">
        <v>0</v>
      </c>
      <c r="BX59" s="80">
        <v>0</v>
      </c>
      <c r="BY59" s="80">
        <v>0</v>
      </c>
      <c r="BZ59" s="80">
        <v>0</v>
      </c>
      <c r="CA59" s="80">
        <v>0</v>
      </c>
      <c r="CB59" s="80">
        <v>0</v>
      </c>
      <c r="CC59" s="80">
        <v>0</v>
      </c>
    </row>
    <row r="60" spans="1:81">
      <c r="A60" s="80" t="s">
        <v>1806</v>
      </c>
      <c r="B60" s="80">
        <v>150</v>
      </c>
      <c r="C60" s="80">
        <v>14</v>
      </c>
      <c r="D60" s="80">
        <v>9</v>
      </c>
      <c r="E60" s="80">
        <v>2017</v>
      </c>
      <c r="F60" s="80" t="s">
        <v>71</v>
      </c>
      <c r="G60" s="80" t="s">
        <v>1686</v>
      </c>
      <c r="H60" s="80" t="s">
        <v>1687</v>
      </c>
      <c r="I60" s="177"/>
      <c r="J60" s="81">
        <v>0.84443587267219833</v>
      </c>
      <c r="K60" s="81">
        <v>0.3491327748484972</v>
      </c>
      <c r="L60" s="81">
        <v>4.8726387286250299</v>
      </c>
      <c r="M60" s="81">
        <v>7.1836218724204386</v>
      </c>
      <c r="N60" s="81">
        <v>7.0458279106402504</v>
      </c>
      <c r="O60" s="81">
        <v>2.754684895684643</v>
      </c>
      <c r="P60" s="81">
        <v>3.2878296362704309</v>
      </c>
      <c r="Q60" s="81">
        <v>0.17765001370903466</v>
      </c>
      <c r="R60" s="81">
        <v>0</v>
      </c>
      <c r="S60" s="81">
        <v>0.68757045504560277</v>
      </c>
      <c r="T60" s="82"/>
      <c r="U60" s="81">
        <v>31563</v>
      </c>
      <c r="V60" s="81">
        <v>112</v>
      </c>
      <c r="W60" s="81">
        <v>104</v>
      </c>
      <c r="X60" s="81">
        <v>1380</v>
      </c>
      <c r="Y60" s="81">
        <v>1354</v>
      </c>
      <c r="Z60" s="81">
        <v>1647</v>
      </c>
      <c r="AA60" s="81">
        <v>681</v>
      </c>
      <c r="AB60" s="81">
        <v>2601</v>
      </c>
      <c r="AC60" s="81">
        <v>0</v>
      </c>
      <c r="AD60" s="81">
        <v>0.68757045504560277</v>
      </c>
      <c r="AE60" s="82"/>
      <c r="AF60" s="81">
        <v>255858.3069300807</v>
      </c>
      <c r="AG60" s="81">
        <v>230689.23329523671</v>
      </c>
      <c r="AH60" s="81">
        <v>671997.50704225525</v>
      </c>
      <c r="AI60" s="81">
        <v>8544352.7724895328</v>
      </c>
      <c r="AJ60" s="81">
        <v>5097703.3309560725</v>
      </c>
      <c r="AK60" s="81">
        <v>0</v>
      </c>
      <c r="AL60" s="81">
        <v>0</v>
      </c>
      <c r="AM60" s="81">
        <v>357291.26053829113</v>
      </c>
      <c r="AN60" s="81">
        <v>0</v>
      </c>
      <c r="AO60" s="81">
        <v>0</v>
      </c>
      <c r="AP60" s="82"/>
      <c r="AQ60" s="81">
        <v>16</v>
      </c>
      <c r="AR60" s="81">
        <v>2</v>
      </c>
      <c r="AS60" s="81">
        <v>0</v>
      </c>
      <c r="AT60" s="81">
        <v>0</v>
      </c>
      <c r="AU60" s="81">
        <v>0</v>
      </c>
      <c r="AV60" s="81">
        <v>0</v>
      </c>
      <c r="AW60" s="81" t="s">
        <v>564</v>
      </c>
      <c r="AX60" s="82"/>
      <c r="AY60" s="81">
        <v>93.9</v>
      </c>
      <c r="AZ60" s="81">
        <v>29.6</v>
      </c>
      <c r="BA60" s="81">
        <v>0</v>
      </c>
      <c r="BB60" s="81">
        <v>0</v>
      </c>
      <c r="BC60" s="81">
        <v>0</v>
      </c>
      <c r="BD60" s="81">
        <v>0</v>
      </c>
      <c r="BE60" s="81" t="s">
        <v>564</v>
      </c>
      <c r="BF60" s="82"/>
      <c r="BG60" s="81">
        <v>0</v>
      </c>
      <c r="BH60" s="81">
        <v>0</v>
      </c>
      <c r="BI60" s="81">
        <v>0</v>
      </c>
      <c r="BJ60" s="81">
        <v>0</v>
      </c>
      <c r="BK60" s="81">
        <v>11.545999999999999</v>
      </c>
      <c r="BL60" s="81">
        <v>0</v>
      </c>
      <c r="BM60" s="82"/>
      <c r="BN60" s="81">
        <v>0</v>
      </c>
      <c r="BO60" s="81">
        <v>0</v>
      </c>
      <c r="BP60" s="81">
        <v>0</v>
      </c>
      <c r="BQ60" s="81">
        <v>0</v>
      </c>
      <c r="BR60" s="81">
        <v>1</v>
      </c>
      <c r="BS60" s="81">
        <v>0</v>
      </c>
      <c r="BT60"/>
      <c r="BU60" s="80">
        <v>11.545999999999999</v>
      </c>
      <c r="BV60" s="80">
        <v>0</v>
      </c>
      <c r="BW60" s="80">
        <v>0</v>
      </c>
      <c r="BX60" s="80">
        <v>0</v>
      </c>
      <c r="BY60" s="80">
        <v>0</v>
      </c>
      <c r="BZ60" s="80">
        <v>0</v>
      </c>
      <c r="CA60" s="80">
        <v>0</v>
      </c>
      <c r="CB60" s="80">
        <v>0</v>
      </c>
      <c r="CC60" s="80">
        <v>0</v>
      </c>
    </row>
    <row r="61" spans="1:81">
      <c r="A61" s="80" t="s">
        <v>1807</v>
      </c>
      <c r="B61" s="80">
        <v>151</v>
      </c>
      <c r="C61" s="80">
        <v>15</v>
      </c>
      <c r="D61" s="80">
        <v>9</v>
      </c>
      <c r="E61" s="80">
        <v>2018</v>
      </c>
      <c r="F61" s="80" t="s">
        <v>93</v>
      </c>
      <c r="G61" s="80" t="s">
        <v>1686</v>
      </c>
      <c r="H61" s="80" t="s">
        <v>1687</v>
      </c>
      <c r="I61" s="177"/>
      <c r="J61" s="81">
        <v>1.101851001348616</v>
      </c>
      <c r="K61" s="81">
        <v>0.32494804933526683</v>
      </c>
      <c r="L61" s="81">
        <v>4.470018420476892</v>
      </c>
      <c r="M61" s="81">
        <v>7.2190520441809936</v>
      </c>
      <c r="N61" s="81">
        <v>6.3144997863750598</v>
      </c>
      <c r="O61" s="81">
        <v>2.6602611678501877</v>
      </c>
      <c r="P61" s="81">
        <v>3.2120828331663329</v>
      </c>
      <c r="Q61" s="81">
        <v>0.15927284577506001</v>
      </c>
      <c r="R61" s="81">
        <v>0</v>
      </c>
      <c r="S61" s="81">
        <v>0.82234601555731657</v>
      </c>
      <c r="T61" s="82"/>
      <c r="U61" s="81">
        <v>43033</v>
      </c>
      <c r="V61" s="81">
        <v>112</v>
      </c>
      <c r="W61" s="81">
        <v>104</v>
      </c>
      <c r="X61" s="81">
        <v>1380</v>
      </c>
      <c r="Y61" s="81">
        <v>1318</v>
      </c>
      <c r="Z61" s="81">
        <v>1621</v>
      </c>
      <c r="AA61" s="81">
        <v>672</v>
      </c>
      <c r="AB61" s="81">
        <v>2513</v>
      </c>
      <c r="AC61" s="81">
        <v>0</v>
      </c>
      <c r="AD61" s="81">
        <v>0.82234601555731657</v>
      </c>
      <c r="AE61" s="82"/>
      <c r="AF61" s="81">
        <v>350171.29728897259</v>
      </c>
      <c r="AG61" s="81">
        <v>208718.5702226604</v>
      </c>
      <c r="AH61" s="81">
        <v>633357.73307294364</v>
      </c>
      <c r="AI61" s="81">
        <v>8734073.8416090049</v>
      </c>
      <c r="AJ61" s="81">
        <v>4809220.3222783953</v>
      </c>
      <c r="AK61" s="81">
        <v>0</v>
      </c>
      <c r="AL61" s="81">
        <v>0</v>
      </c>
      <c r="AM61" s="81">
        <v>345917.24121837359</v>
      </c>
      <c r="AN61" s="81">
        <v>0</v>
      </c>
      <c r="AO61" s="81">
        <v>0</v>
      </c>
      <c r="AP61" s="82"/>
      <c r="AQ61" s="81">
        <v>16</v>
      </c>
      <c r="AR61" s="81">
        <v>3</v>
      </c>
      <c r="AS61" s="81">
        <v>0</v>
      </c>
      <c r="AT61" s="81">
        <v>1</v>
      </c>
      <c r="AU61" s="81">
        <v>0</v>
      </c>
      <c r="AV61" s="81">
        <v>0</v>
      </c>
      <c r="AW61" s="81" t="s">
        <v>564</v>
      </c>
      <c r="AX61" s="82"/>
      <c r="AY61" s="81">
        <v>93.5</v>
      </c>
      <c r="AZ61" s="81">
        <v>650</v>
      </c>
      <c r="BA61" s="81">
        <v>0</v>
      </c>
      <c r="BB61" s="81">
        <v>6432</v>
      </c>
      <c r="BC61" s="81">
        <v>0</v>
      </c>
      <c r="BD61" s="81">
        <v>0</v>
      </c>
      <c r="BE61" s="81" t="s">
        <v>564</v>
      </c>
      <c r="BF61" s="82"/>
      <c r="BG61" s="81">
        <v>0</v>
      </c>
      <c r="BH61" s="81">
        <v>0</v>
      </c>
      <c r="BI61" s="81">
        <v>0</v>
      </c>
      <c r="BJ61" s="81">
        <v>0</v>
      </c>
      <c r="BK61" s="81">
        <v>10.177</v>
      </c>
      <c r="BL61" s="81">
        <v>0</v>
      </c>
      <c r="BM61" s="82"/>
      <c r="BN61" s="81">
        <v>0</v>
      </c>
      <c r="BO61" s="81">
        <v>0</v>
      </c>
      <c r="BP61" s="81">
        <v>0</v>
      </c>
      <c r="BQ61" s="81">
        <v>0</v>
      </c>
      <c r="BR61" s="81">
        <v>1</v>
      </c>
      <c r="BS61" s="81">
        <v>0</v>
      </c>
      <c r="BT61"/>
      <c r="BU61" s="80">
        <v>10.177</v>
      </c>
      <c r="BV61" s="80">
        <v>0</v>
      </c>
      <c r="BW61" s="80">
        <v>0</v>
      </c>
      <c r="BX61" s="80">
        <v>0</v>
      </c>
      <c r="BY61" s="80">
        <v>0</v>
      </c>
      <c r="BZ61" s="80">
        <v>0</v>
      </c>
      <c r="CA61" s="80">
        <v>0</v>
      </c>
      <c r="CB61" s="80">
        <v>0</v>
      </c>
      <c r="CC61" s="80">
        <v>0</v>
      </c>
    </row>
    <row r="62" spans="1:81">
      <c r="A62" s="80" t="s">
        <v>1808</v>
      </c>
      <c r="B62" s="80">
        <v>152</v>
      </c>
      <c r="C62" s="80">
        <v>16</v>
      </c>
      <c r="D62" s="80">
        <v>9</v>
      </c>
      <c r="E62" s="80">
        <v>2019</v>
      </c>
      <c r="F62" s="80" t="s">
        <v>73</v>
      </c>
      <c r="G62" s="80" t="s">
        <v>1686</v>
      </c>
      <c r="H62" s="80" t="s">
        <v>1687</v>
      </c>
      <c r="I62" s="177"/>
      <c r="J62" s="81">
        <v>0.45336275429439649</v>
      </c>
      <c r="K62" s="81">
        <v>0.30152786216339572</v>
      </c>
      <c r="L62" s="81">
        <v>4.4900456282203267</v>
      </c>
      <c r="M62" s="81">
        <v>6.4761451948471018</v>
      </c>
      <c r="N62" s="81">
        <v>6.5961904045373183</v>
      </c>
      <c r="O62" s="81">
        <v>2.6035488804633529</v>
      </c>
      <c r="P62" s="81">
        <v>3.0581153887377877</v>
      </c>
      <c r="Q62" s="81">
        <v>0.15532102423063257</v>
      </c>
      <c r="R62" s="81">
        <v>0</v>
      </c>
      <c r="S62" s="81">
        <v>0.69184719270172601</v>
      </c>
      <c r="T62" s="82"/>
      <c r="U62" s="81">
        <v>18626</v>
      </c>
      <c r="V62" s="81">
        <v>112</v>
      </c>
      <c r="W62" s="81">
        <v>104</v>
      </c>
      <c r="X62" s="81">
        <v>1380</v>
      </c>
      <c r="Y62" s="81">
        <v>1360</v>
      </c>
      <c r="Z62" s="81">
        <v>1630</v>
      </c>
      <c r="AA62" s="81">
        <v>635</v>
      </c>
      <c r="AB62" s="81">
        <v>2517</v>
      </c>
      <c r="AC62" s="81">
        <v>0</v>
      </c>
      <c r="AD62" s="81">
        <v>0.69184719270172601</v>
      </c>
      <c r="AE62" s="82"/>
      <c r="AF62" s="81">
        <v>148725.44556109299</v>
      </c>
      <c r="AG62" s="81">
        <v>208656.76279637779</v>
      </c>
      <c r="AH62" s="81">
        <v>683837.16640150035</v>
      </c>
      <c r="AI62" s="81">
        <v>8558667.3036242109</v>
      </c>
      <c r="AJ62" s="81">
        <v>5047045.251137468</v>
      </c>
      <c r="AK62" s="81">
        <v>0</v>
      </c>
      <c r="AL62" s="81">
        <v>0</v>
      </c>
      <c r="AM62" s="81">
        <v>342796.45203414466</v>
      </c>
      <c r="AN62" s="81">
        <v>0</v>
      </c>
      <c r="AO62" s="81">
        <v>0</v>
      </c>
      <c r="AP62" s="82"/>
      <c r="AQ62" s="81">
        <v>16</v>
      </c>
      <c r="AR62" s="81">
        <v>3</v>
      </c>
      <c r="AS62" s="81">
        <v>0</v>
      </c>
      <c r="AT62" s="81">
        <v>1</v>
      </c>
      <c r="AU62" s="81">
        <v>0</v>
      </c>
      <c r="AV62" s="81">
        <v>0</v>
      </c>
      <c r="AW62" s="81" t="s">
        <v>564</v>
      </c>
      <c r="AX62" s="82"/>
      <c r="AY62" s="81">
        <v>93.9</v>
      </c>
      <c r="AZ62" s="81">
        <v>649.5</v>
      </c>
      <c r="BA62" s="81">
        <v>0</v>
      </c>
      <c r="BB62" s="81">
        <v>6431.5</v>
      </c>
      <c r="BC62" s="81">
        <v>0</v>
      </c>
      <c r="BD62" s="81">
        <v>0</v>
      </c>
      <c r="BE62" s="81" t="s">
        <v>564</v>
      </c>
      <c r="BF62" s="82"/>
      <c r="BG62" s="81">
        <v>0</v>
      </c>
      <c r="BH62" s="81">
        <v>0</v>
      </c>
      <c r="BI62" s="81">
        <v>0</v>
      </c>
      <c r="BJ62" s="81">
        <v>0</v>
      </c>
      <c r="BK62" s="81">
        <v>12.063000000000001</v>
      </c>
      <c r="BL62" s="81">
        <v>0</v>
      </c>
      <c r="BM62" s="82"/>
      <c r="BN62" s="81">
        <v>0</v>
      </c>
      <c r="BO62" s="81">
        <v>0</v>
      </c>
      <c r="BP62" s="81">
        <v>0</v>
      </c>
      <c r="BQ62" s="81">
        <v>0</v>
      </c>
      <c r="BR62" s="81">
        <v>1</v>
      </c>
      <c r="BS62" s="81">
        <v>0</v>
      </c>
      <c r="BT62"/>
      <c r="BU62" s="80">
        <v>12.063000000000001</v>
      </c>
      <c r="BV62" s="80">
        <v>0</v>
      </c>
      <c r="BW62" s="80">
        <v>0</v>
      </c>
      <c r="BX62" s="80">
        <v>0</v>
      </c>
      <c r="BY62" s="80">
        <v>0</v>
      </c>
      <c r="BZ62" s="80">
        <v>0</v>
      </c>
      <c r="CA62" s="80">
        <v>0</v>
      </c>
      <c r="CB62" s="80">
        <v>0</v>
      </c>
      <c r="CC62" s="80">
        <v>0</v>
      </c>
    </row>
    <row r="63" spans="1:81">
      <c r="A63" s="80" t="s">
        <v>1809</v>
      </c>
      <c r="B63" s="80">
        <v>153</v>
      </c>
      <c r="C63" s="80">
        <v>17</v>
      </c>
      <c r="D63" s="80">
        <v>9</v>
      </c>
      <c r="E63" s="80">
        <v>2020</v>
      </c>
      <c r="F63" s="80" t="s">
        <v>218</v>
      </c>
      <c r="G63" s="80" t="s">
        <v>1686</v>
      </c>
      <c r="H63" s="80" t="s">
        <v>1687</v>
      </c>
      <c r="I63" s="177"/>
      <c r="J63" s="81">
        <v>0.41900311323724798</v>
      </c>
      <c r="K63" s="81">
        <v>0.24734220961298176</v>
      </c>
      <c r="L63" s="81">
        <v>5.2474836233386952</v>
      </c>
      <c r="M63" s="81">
        <v>5.997888090428324</v>
      </c>
      <c r="N63" s="81">
        <v>5.7701644257786224</v>
      </c>
      <c r="O63" s="81">
        <v>2.2656834527106922</v>
      </c>
      <c r="P63" s="81">
        <v>2.9698326382625679</v>
      </c>
      <c r="Q63" s="81">
        <v>0.14322154248578906</v>
      </c>
      <c r="R63" s="81">
        <v>0</v>
      </c>
      <c r="S63" s="81">
        <v>0.5831543871088436</v>
      </c>
      <c r="T63" s="82"/>
      <c r="U63" s="81">
        <v>19514</v>
      </c>
      <c r="V63" s="81">
        <v>85</v>
      </c>
      <c r="W63" s="81">
        <v>108</v>
      </c>
      <c r="X63" s="81">
        <v>1344</v>
      </c>
      <c r="Y63" s="81">
        <v>1298</v>
      </c>
      <c r="Z63" s="81">
        <v>1619</v>
      </c>
      <c r="AA63" s="81">
        <v>670</v>
      </c>
      <c r="AB63" s="81">
        <v>2429</v>
      </c>
      <c r="AC63" s="81">
        <v>0</v>
      </c>
      <c r="AD63" s="81">
        <v>0.5831543871088436</v>
      </c>
      <c r="AE63" s="82"/>
      <c r="AF63" s="81">
        <v>152363.50567092959</v>
      </c>
      <c r="AG63" s="81">
        <v>158472.30109981808</v>
      </c>
      <c r="AH63" s="81">
        <v>769534.49009186495</v>
      </c>
      <c r="AI63" s="81">
        <v>7716820.1484384602</v>
      </c>
      <c r="AJ63" s="81">
        <v>4917627.7524903342</v>
      </c>
      <c r="AK63" s="81"/>
      <c r="AL63" s="81"/>
      <c r="AM63" s="81">
        <v>317011.48675286397</v>
      </c>
      <c r="AN63" s="81"/>
      <c r="AO63" s="81"/>
      <c r="AP63" s="82"/>
      <c r="AQ63" s="81">
        <v>16</v>
      </c>
      <c r="AR63" s="81">
        <v>3</v>
      </c>
      <c r="AS63" s="81">
        <v>0</v>
      </c>
      <c r="AT63" s="81">
        <v>2</v>
      </c>
      <c r="AU63" s="81">
        <v>0</v>
      </c>
      <c r="AV63" s="81">
        <v>0</v>
      </c>
      <c r="AW63" s="81">
        <v>0</v>
      </c>
      <c r="AX63" s="82"/>
      <c r="AY63" s="81">
        <v>94.100000000000009</v>
      </c>
      <c r="AZ63" s="81">
        <v>649.5</v>
      </c>
      <c r="BA63" s="81">
        <v>0</v>
      </c>
      <c r="BB63" s="81">
        <v>6931.5</v>
      </c>
      <c r="BC63" s="81">
        <v>0</v>
      </c>
      <c r="BD63" s="81">
        <v>0</v>
      </c>
      <c r="BE63" s="81">
        <v>0</v>
      </c>
      <c r="BF63" s="82"/>
      <c r="BG63" s="81">
        <v>0</v>
      </c>
      <c r="BH63" s="81">
        <v>0</v>
      </c>
      <c r="BI63" s="81">
        <v>0</v>
      </c>
      <c r="BJ63" s="81">
        <v>0</v>
      </c>
      <c r="BK63" s="81">
        <v>10.472</v>
      </c>
      <c r="BL63" s="81">
        <v>0</v>
      </c>
      <c r="BM63" s="82"/>
      <c r="BN63" s="81">
        <v>0</v>
      </c>
      <c r="BO63" s="81">
        <v>0</v>
      </c>
      <c r="BP63" s="81">
        <v>0</v>
      </c>
      <c r="BQ63" s="81">
        <v>0</v>
      </c>
      <c r="BR63" s="81">
        <v>1</v>
      </c>
      <c r="BS63" s="81">
        <v>0</v>
      </c>
      <c r="BT63"/>
      <c r="BU63" s="80">
        <v>10.472</v>
      </c>
      <c r="BV63" s="80">
        <v>0</v>
      </c>
      <c r="BW63" s="80">
        <v>0</v>
      </c>
      <c r="BX63" s="80">
        <v>0</v>
      </c>
      <c r="BY63" s="80">
        <v>0</v>
      </c>
      <c r="BZ63" s="80">
        <v>0</v>
      </c>
      <c r="CA63" s="80">
        <v>0</v>
      </c>
      <c r="CB63" s="80">
        <v>0</v>
      </c>
      <c r="CC63" s="80">
        <v>0</v>
      </c>
    </row>
    <row r="64" spans="1:81">
      <c r="A64" s="80" t="s">
        <v>1689</v>
      </c>
      <c r="B64" s="80">
        <v>153</v>
      </c>
      <c r="C64" s="80">
        <v>18</v>
      </c>
      <c r="D64" s="80">
        <v>9</v>
      </c>
      <c r="E64" s="80">
        <v>2021</v>
      </c>
      <c r="F64" s="80" t="s">
        <v>75</v>
      </c>
      <c r="G64" s="174" t="s">
        <v>1686</v>
      </c>
      <c r="H64" s="80" t="s">
        <v>1687</v>
      </c>
      <c r="I64" s="177"/>
      <c r="J64" s="81">
        <v>0.43032441816993788</v>
      </c>
      <c r="K64" s="81">
        <v>0.23825920583340249</v>
      </c>
      <c r="L64" s="81">
        <v>4.7887955371878519</v>
      </c>
      <c r="M64" s="81">
        <v>6.0580576726727582</v>
      </c>
      <c r="N64" s="81">
        <v>5.4431193471218187</v>
      </c>
      <c r="O64" s="81">
        <v>2.1759013645812852</v>
      </c>
      <c r="P64" s="81">
        <v>3.0180738294223284</v>
      </c>
      <c r="Q64" s="81">
        <v>0.14273249838767749</v>
      </c>
      <c r="R64" s="81">
        <v>0</v>
      </c>
      <c r="S64" s="81">
        <v>0.6295718809677312</v>
      </c>
      <c r="T64" s="82"/>
      <c r="U64" s="81">
        <v>20581</v>
      </c>
      <c r="V64" s="81">
        <v>85</v>
      </c>
      <c r="W64" s="81">
        <v>108</v>
      </c>
      <c r="X64" s="81">
        <v>1344</v>
      </c>
      <c r="Y64" s="81">
        <v>1289</v>
      </c>
      <c r="Z64" s="81">
        <v>1601</v>
      </c>
      <c r="AA64" s="81">
        <v>664</v>
      </c>
      <c r="AB64" s="81">
        <v>2392</v>
      </c>
      <c r="AC64" s="81">
        <v>0</v>
      </c>
      <c r="AD64" s="81">
        <v>0.6295718809677312</v>
      </c>
      <c r="AE64" s="82"/>
      <c r="AF64" s="81">
        <v>157641.60120572726</v>
      </c>
      <c r="AG64" s="81">
        <v>161208.8689914743</v>
      </c>
      <c r="AH64" s="81">
        <v>689932.45448966068</v>
      </c>
      <c r="AI64" s="81">
        <v>8420190.8236192912</v>
      </c>
      <c r="AJ64" s="81">
        <v>4759115.2253284389</v>
      </c>
      <c r="AK64" s="81">
        <v>0</v>
      </c>
      <c r="AL64" s="81">
        <v>0</v>
      </c>
      <c r="AM64" s="81">
        <v>313983.21963626455</v>
      </c>
      <c r="AN64" s="81">
        <v>0</v>
      </c>
      <c r="AO64" s="81">
        <v>0</v>
      </c>
      <c r="AP64" s="82"/>
      <c r="AQ64" s="81">
        <v>17</v>
      </c>
      <c r="AR64" s="81">
        <v>3</v>
      </c>
      <c r="AS64" s="81">
        <v>0</v>
      </c>
      <c r="AT64" s="81">
        <v>2</v>
      </c>
      <c r="AU64" s="81">
        <v>0</v>
      </c>
      <c r="AV64" s="81">
        <v>0</v>
      </c>
      <c r="AW64" s="81"/>
      <c r="AX64" s="82"/>
      <c r="AY64" s="81">
        <v>100</v>
      </c>
      <c r="AZ64" s="81">
        <v>649.5</v>
      </c>
      <c r="BA64" s="81">
        <v>0</v>
      </c>
      <c r="BB64" s="81">
        <v>6931.5</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1685</v>
      </c>
      <c r="B65" s="80">
        <v>153</v>
      </c>
      <c r="C65" s="80">
        <v>19</v>
      </c>
      <c r="D65" s="80">
        <v>9</v>
      </c>
      <c r="E65" s="80">
        <v>2022</v>
      </c>
      <c r="F65" s="80" t="s">
        <v>568</v>
      </c>
      <c r="G65" s="174" t="s">
        <v>1686</v>
      </c>
      <c r="H65" s="80" t="s">
        <v>1687</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19</v>
      </c>
      <c r="AR65" s="81">
        <v>3</v>
      </c>
      <c r="AS65" s="81">
        <v>0</v>
      </c>
      <c r="AT65" s="81">
        <v>2</v>
      </c>
      <c r="AU65" s="81">
        <v>0</v>
      </c>
      <c r="AV65" s="81">
        <v>0</v>
      </c>
      <c r="AW65" s="81"/>
      <c r="AX65" s="82"/>
      <c r="AY65" s="81">
        <v>110.4</v>
      </c>
      <c r="AZ65" s="81">
        <v>649.5</v>
      </c>
      <c r="BA65" s="81">
        <v>0</v>
      </c>
      <c r="BB65" s="81">
        <v>6931.5</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1810</v>
      </c>
      <c r="B66" s="80">
        <v>443</v>
      </c>
      <c r="C66" s="80">
        <v>1</v>
      </c>
      <c r="D66" s="80">
        <v>27</v>
      </c>
      <c r="E66" s="80">
        <v>1990</v>
      </c>
      <c r="F66" s="80" t="s">
        <v>562</v>
      </c>
      <c r="G66" s="80" t="s">
        <v>1683</v>
      </c>
      <c r="H66" s="80" t="s">
        <v>1684</v>
      </c>
      <c r="I66" s="177"/>
      <c r="J66" s="81">
        <v>5.2523018648569826</v>
      </c>
      <c r="K66" s="81">
        <v>1.8145041159609205</v>
      </c>
      <c r="L66" s="81">
        <v>0.51297323837652253</v>
      </c>
      <c r="M66" s="81">
        <v>4.1869730564783625</v>
      </c>
      <c r="N66" s="81">
        <v>7.3249544299734524</v>
      </c>
      <c r="O66" s="81">
        <v>2.0835780091818052</v>
      </c>
      <c r="P66" s="81">
        <v>3.7889537378907359</v>
      </c>
      <c r="Q66" s="81">
        <v>0.28355684643403106</v>
      </c>
      <c r="R66" s="81">
        <v>7.5984487504314533</v>
      </c>
      <c r="S66" s="81">
        <v>0.23090380180050241</v>
      </c>
      <c r="T66" s="82"/>
      <c r="U66" s="81">
        <v>147466</v>
      </c>
      <c r="V66" s="81">
        <v>332</v>
      </c>
      <c r="W66" s="81">
        <v>6</v>
      </c>
      <c r="X66" s="81">
        <v>1404</v>
      </c>
      <c r="Y66" s="81">
        <v>1567</v>
      </c>
      <c r="Z66" s="81">
        <v>857</v>
      </c>
      <c r="AA66" s="81">
        <v>920</v>
      </c>
      <c r="AB66" s="81">
        <v>4604</v>
      </c>
      <c r="AC66" s="81">
        <v>1316065</v>
      </c>
      <c r="AD66" s="81">
        <v>0.23090380180050241</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1811</v>
      </c>
      <c r="B67" s="80">
        <v>444</v>
      </c>
      <c r="C67" s="80">
        <v>2</v>
      </c>
      <c r="D67" s="80">
        <v>27</v>
      </c>
      <c r="E67" s="80">
        <v>2005</v>
      </c>
      <c r="F67" s="80" t="s">
        <v>565</v>
      </c>
      <c r="G67" s="80" t="s">
        <v>1683</v>
      </c>
      <c r="H67" s="80" t="s">
        <v>1684</v>
      </c>
      <c r="I67" s="177"/>
      <c r="J67" s="81">
        <v>3.0764397984728831</v>
      </c>
      <c r="K67" s="81">
        <v>0.92120023797949258</v>
      </c>
      <c r="L67" s="81">
        <v>0</v>
      </c>
      <c r="M67" s="81">
        <v>4.7414634804500118</v>
      </c>
      <c r="N67" s="81">
        <v>8.3628296185444384</v>
      </c>
      <c r="O67" s="81">
        <v>3.3888971379434181</v>
      </c>
      <c r="P67" s="81">
        <v>4.5257971572307989</v>
      </c>
      <c r="Q67" s="81">
        <v>0.21715996346568234</v>
      </c>
      <c r="R67" s="81">
        <v>13.065357816245204</v>
      </c>
      <c r="S67" s="81">
        <v>0.326415768</v>
      </c>
      <c r="T67" s="82"/>
      <c r="U67" s="81">
        <v>95017</v>
      </c>
      <c r="V67" s="81">
        <v>281</v>
      </c>
      <c r="W67" s="81">
        <v>0</v>
      </c>
      <c r="X67" s="81">
        <v>770</v>
      </c>
      <c r="Y67" s="81">
        <v>1705</v>
      </c>
      <c r="Z67" s="81">
        <v>1613</v>
      </c>
      <c r="AA67" s="81">
        <v>900</v>
      </c>
      <c r="AB67" s="81">
        <v>3686</v>
      </c>
      <c r="AC67" s="81">
        <v>2310338</v>
      </c>
      <c r="AD67" s="81">
        <v>0.326415768</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1812</v>
      </c>
      <c r="B68" s="80">
        <v>445</v>
      </c>
      <c r="C68" s="80">
        <v>3</v>
      </c>
      <c r="D68" s="80">
        <v>27</v>
      </c>
      <c r="E68" s="80">
        <v>2006</v>
      </c>
      <c r="F68" s="80" t="s">
        <v>566</v>
      </c>
      <c r="G68" s="80" t="s">
        <v>1683</v>
      </c>
      <c r="H68" s="80" t="s">
        <v>1684</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1813</v>
      </c>
      <c r="B69" s="80">
        <v>446</v>
      </c>
      <c r="C69" s="80">
        <v>4</v>
      </c>
      <c r="D69" s="80">
        <v>27</v>
      </c>
      <c r="E69" s="80">
        <v>2007</v>
      </c>
      <c r="F69" s="80" t="s">
        <v>567</v>
      </c>
      <c r="G69" s="80" t="s">
        <v>1683</v>
      </c>
      <c r="H69" s="80" t="s">
        <v>1684</v>
      </c>
      <c r="I69" s="177"/>
      <c r="J69" s="81">
        <v>1.6373827353373702</v>
      </c>
      <c r="K69" s="81">
        <v>0.69729154549784234</v>
      </c>
      <c r="L69" s="81">
        <v>0.32827526630032761</v>
      </c>
      <c r="M69" s="81">
        <v>6.0468842079979881</v>
      </c>
      <c r="N69" s="81">
        <v>8.1109557867440234</v>
      </c>
      <c r="O69" s="81">
        <v>3.1831603827804753</v>
      </c>
      <c r="P69" s="81">
        <v>4.3098871903672897</v>
      </c>
      <c r="Q69" s="81">
        <v>0.21410791188316905</v>
      </c>
      <c r="R69" s="81">
        <v>12.033277204379539</v>
      </c>
      <c r="S69" s="81">
        <v>0.43413265350000002</v>
      </c>
      <c r="T69" s="82"/>
      <c r="U69" s="81">
        <v>53772</v>
      </c>
      <c r="V69" s="81">
        <v>232</v>
      </c>
      <c r="W69" s="81">
        <v>4</v>
      </c>
      <c r="X69" s="81">
        <v>1230</v>
      </c>
      <c r="Y69" s="81">
        <v>1658</v>
      </c>
      <c r="Z69" s="81">
        <v>1575</v>
      </c>
      <c r="AA69" s="81">
        <v>844</v>
      </c>
      <c r="AB69" s="81">
        <v>3442</v>
      </c>
      <c r="AC69" s="81">
        <v>2188889</v>
      </c>
      <c r="AD69" s="81">
        <v>0.43413265350000002</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1814</v>
      </c>
      <c r="B70" s="80">
        <v>447</v>
      </c>
      <c r="C70" s="80">
        <v>5</v>
      </c>
      <c r="D70" s="80">
        <v>27</v>
      </c>
      <c r="E70" s="80">
        <v>2008</v>
      </c>
      <c r="F70" s="80" t="s">
        <v>84</v>
      </c>
      <c r="G70" s="80" t="s">
        <v>1683</v>
      </c>
      <c r="H70" s="80" t="s">
        <v>1684</v>
      </c>
      <c r="I70" s="177"/>
      <c r="J70" s="81">
        <v>1.2669223755064227</v>
      </c>
      <c r="K70" s="81">
        <v>0.61198313676289551</v>
      </c>
      <c r="L70" s="81">
        <v>0.28345330270835534</v>
      </c>
      <c r="M70" s="81">
        <v>7.0754400762632255</v>
      </c>
      <c r="N70" s="81">
        <v>8.1755081466275996</v>
      </c>
      <c r="O70" s="81">
        <v>3.0283647849153157</v>
      </c>
      <c r="P70" s="81">
        <v>4.2182638454256391</v>
      </c>
      <c r="Q70" s="81">
        <v>0.2045878445452424</v>
      </c>
      <c r="R70" s="81">
        <v>11.51853617884273</v>
      </c>
      <c r="S70" s="81">
        <v>0.35452237823999994</v>
      </c>
      <c r="T70" s="82"/>
      <c r="U70" s="81">
        <v>43715</v>
      </c>
      <c r="V70" s="81">
        <v>232</v>
      </c>
      <c r="W70" s="81">
        <v>4</v>
      </c>
      <c r="X70" s="81">
        <v>1230</v>
      </c>
      <c r="Y70" s="81">
        <v>1649</v>
      </c>
      <c r="Z70" s="81">
        <v>1551</v>
      </c>
      <c r="AA70" s="81">
        <v>827</v>
      </c>
      <c r="AB70" s="81">
        <v>3343</v>
      </c>
      <c r="AC70" s="81">
        <v>2175693</v>
      </c>
      <c r="AD70" s="81">
        <v>0.35452237823999994</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1815</v>
      </c>
      <c r="B71" s="80">
        <v>448</v>
      </c>
      <c r="C71" s="80">
        <v>6</v>
      </c>
      <c r="D71" s="80">
        <v>27</v>
      </c>
      <c r="E71" s="80">
        <v>2009</v>
      </c>
      <c r="F71" s="80" t="s">
        <v>85</v>
      </c>
      <c r="G71" s="80" t="s">
        <v>1683</v>
      </c>
      <c r="H71" s="80" t="s">
        <v>1684</v>
      </c>
      <c r="I71" s="177"/>
      <c r="J71" s="81">
        <v>0.96205828213604339</v>
      </c>
      <c r="K71" s="81">
        <v>0.6267479888532852</v>
      </c>
      <c r="L71" s="81">
        <v>0.74207395152969935</v>
      </c>
      <c r="M71" s="81">
        <v>5.8803567724251069</v>
      </c>
      <c r="N71" s="81">
        <v>6.8816539851366514</v>
      </c>
      <c r="O71" s="81">
        <v>2.9593031092397308</v>
      </c>
      <c r="P71" s="81">
        <v>4.0294185283653468</v>
      </c>
      <c r="Q71" s="81">
        <v>0.18824494481685641</v>
      </c>
      <c r="R71" s="81">
        <v>11.111712378330429</v>
      </c>
      <c r="S71" s="81">
        <v>0.25094742800000008</v>
      </c>
      <c r="T71" s="82"/>
      <c r="U71" s="81">
        <v>33523</v>
      </c>
      <c r="V71" s="81">
        <v>291</v>
      </c>
      <c r="W71" s="81">
        <v>12</v>
      </c>
      <c r="X71" s="81">
        <v>1291</v>
      </c>
      <c r="Y71" s="81">
        <v>1616</v>
      </c>
      <c r="Z71" s="81">
        <v>1496</v>
      </c>
      <c r="AA71" s="81">
        <v>811</v>
      </c>
      <c r="AB71" s="81">
        <v>3229</v>
      </c>
      <c r="AC71" s="81">
        <v>2047596</v>
      </c>
      <c r="AD71" s="81">
        <v>0.25094742800000008</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0.34799999999999998</v>
      </c>
      <c r="BK71" s="81">
        <v>4</v>
      </c>
      <c r="BL71" s="81">
        <v>0</v>
      </c>
      <c r="BM71" s="82"/>
      <c r="BN71" s="81">
        <v>0</v>
      </c>
      <c r="BO71" s="81">
        <v>0</v>
      </c>
      <c r="BP71" s="81">
        <v>0</v>
      </c>
      <c r="BQ71" s="81">
        <v>2</v>
      </c>
      <c r="BR71" s="81">
        <v>1</v>
      </c>
      <c r="BS71" s="81">
        <v>0</v>
      </c>
      <c r="BT71"/>
      <c r="BU71" s="80"/>
      <c r="BV71" s="80"/>
      <c r="BW71" s="80"/>
      <c r="BX71" s="80"/>
      <c r="BY71" s="80"/>
      <c r="BZ71" s="80"/>
      <c r="CA71" s="80"/>
      <c r="CB71" s="80"/>
      <c r="CC71" s="80"/>
    </row>
    <row r="72" spans="1:81">
      <c r="A72" s="80" t="s">
        <v>1816</v>
      </c>
      <c r="B72" s="80">
        <v>449</v>
      </c>
      <c r="C72" s="80">
        <v>7</v>
      </c>
      <c r="D72" s="80">
        <v>27</v>
      </c>
      <c r="E72" s="80">
        <v>2010</v>
      </c>
      <c r="F72" s="80" t="s">
        <v>86</v>
      </c>
      <c r="G72" s="80" t="s">
        <v>1683</v>
      </c>
      <c r="H72" s="80" t="s">
        <v>1684</v>
      </c>
      <c r="I72" s="177"/>
      <c r="J72" s="81">
        <v>0.7106054900160983</v>
      </c>
      <c r="K72" s="81">
        <v>0.65363937883957368</v>
      </c>
      <c r="L72" s="81">
        <v>0.67558579744995195</v>
      </c>
      <c r="M72" s="81">
        <v>5.2637394319863358</v>
      </c>
      <c r="N72" s="81">
        <v>6.6784808415567243</v>
      </c>
      <c r="O72" s="81">
        <v>2.9298634707156004</v>
      </c>
      <c r="P72" s="81">
        <v>4.0561896972657978</v>
      </c>
      <c r="Q72" s="81">
        <v>0.1922584245143894</v>
      </c>
      <c r="R72" s="81">
        <v>9.502918331376172</v>
      </c>
      <c r="S72" s="81">
        <v>0.32006286295200004</v>
      </c>
      <c r="T72" s="82"/>
      <c r="U72" s="81">
        <v>27718</v>
      </c>
      <c r="V72" s="81">
        <v>291</v>
      </c>
      <c r="W72" s="81">
        <v>12</v>
      </c>
      <c r="X72" s="81">
        <v>1291</v>
      </c>
      <c r="Y72" s="81">
        <v>1595</v>
      </c>
      <c r="Z72" s="81">
        <v>1488</v>
      </c>
      <c r="AA72" s="81">
        <v>796</v>
      </c>
      <c r="AB72" s="81">
        <v>3160</v>
      </c>
      <c r="AC72" s="81">
        <v>1659481</v>
      </c>
      <c r="AD72" s="81">
        <v>0.32006286295200004</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0.42199999999999999</v>
      </c>
      <c r="BK72" s="81">
        <v>3.383</v>
      </c>
      <c r="BL72" s="81">
        <v>0</v>
      </c>
      <c r="BM72" s="82"/>
      <c r="BN72" s="81">
        <v>0</v>
      </c>
      <c r="BO72" s="81">
        <v>0</v>
      </c>
      <c r="BP72" s="81">
        <v>0</v>
      </c>
      <c r="BQ72" s="81">
        <v>2</v>
      </c>
      <c r="BR72" s="81">
        <v>1</v>
      </c>
      <c r="BS72" s="81">
        <v>0</v>
      </c>
      <c r="BT72"/>
      <c r="BU72" s="80">
        <v>3.8050000000000002</v>
      </c>
      <c r="BV72" s="80">
        <v>0</v>
      </c>
      <c r="BW72" s="80">
        <v>0</v>
      </c>
      <c r="BX72" s="80">
        <v>0</v>
      </c>
      <c r="BY72" s="80">
        <v>0</v>
      </c>
      <c r="BZ72" s="80">
        <v>0</v>
      </c>
      <c r="CA72" s="80">
        <v>0</v>
      </c>
      <c r="CB72" s="80">
        <v>0</v>
      </c>
      <c r="CC72" s="80">
        <v>0</v>
      </c>
    </row>
    <row r="73" spans="1:81">
      <c r="A73" s="80" t="s">
        <v>1817</v>
      </c>
      <c r="B73" s="80">
        <v>450</v>
      </c>
      <c r="C73" s="80">
        <v>8</v>
      </c>
      <c r="D73" s="80">
        <v>27</v>
      </c>
      <c r="E73" s="80">
        <v>2011</v>
      </c>
      <c r="F73" s="80" t="s">
        <v>87</v>
      </c>
      <c r="G73" s="80" t="s">
        <v>1683</v>
      </c>
      <c r="H73" s="80" t="s">
        <v>1684</v>
      </c>
      <c r="I73" s="177"/>
      <c r="J73" s="81">
        <v>1.05670561194636</v>
      </c>
      <c r="K73" s="81">
        <v>0.91587035097434111</v>
      </c>
      <c r="L73" s="81">
        <v>0.63037077547259146</v>
      </c>
      <c r="M73" s="81">
        <v>6.6495827738045357</v>
      </c>
      <c r="N73" s="81">
        <v>8.0085058223713279</v>
      </c>
      <c r="O73" s="81">
        <v>2.8116789019851143</v>
      </c>
      <c r="P73" s="81">
        <v>3.7558792299590213</v>
      </c>
      <c r="Q73" s="81">
        <v>0.21523689446994224</v>
      </c>
      <c r="R73" s="81">
        <v>9.4028469228566145</v>
      </c>
      <c r="S73" s="81">
        <v>0.32799358703999998</v>
      </c>
      <c r="T73" s="82"/>
      <c r="U73" s="81">
        <v>38819</v>
      </c>
      <c r="V73" s="81">
        <v>291</v>
      </c>
      <c r="W73" s="81">
        <v>12</v>
      </c>
      <c r="X73" s="81">
        <v>1291</v>
      </c>
      <c r="Y73" s="81">
        <v>1589</v>
      </c>
      <c r="Z73" s="81">
        <v>1459</v>
      </c>
      <c r="AA73" s="81">
        <v>759</v>
      </c>
      <c r="AB73" s="81">
        <v>3067</v>
      </c>
      <c r="AC73" s="81">
        <v>1639290</v>
      </c>
      <c r="AD73" s="81">
        <v>0.32799358703999998</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0</v>
      </c>
      <c r="BJ73" s="81">
        <v>0.36299999999999999</v>
      </c>
      <c r="BK73" s="81">
        <v>2.9670000000000001</v>
      </c>
      <c r="BL73" s="81">
        <v>0</v>
      </c>
      <c r="BM73" s="82"/>
      <c r="BN73" s="81">
        <v>0</v>
      </c>
      <c r="BO73" s="81">
        <v>0</v>
      </c>
      <c r="BP73" s="81">
        <v>0</v>
      </c>
      <c r="BQ73" s="81">
        <v>2</v>
      </c>
      <c r="BR73" s="81">
        <v>1</v>
      </c>
      <c r="BS73" s="81">
        <v>0</v>
      </c>
      <c r="BT73"/>
      <c r="BU73" s="80">
        <v>3.33</v>
      </c>
      <c r="BV73" s="80">
        <v>0</v>
      </c>
      <c r="BW73" s="80">
        <v>0</v>
      </c>
      <c r="BX73" s="80">
        <v>0</v>
      </c>
      <c r="BY73" s="80">
        <v>0</v>
      </c>
      <c r="BZ73" s="80">
        <v>0</v>
      </c>
      <c r="CA73" s="80">
        <v>0</v>
      </c>
      <c r="CB73" s="80">
        <v>0</v>
      </c>
      <c r="CC73" s="80">
        <v>0</v>
      </c>
    </row>
    <row r="74" spans="1:81">
      <c r="A74" s="80" t="s">
        <v>1818</v>
      </c>
      <c r="B74" s="80">
        <v>451</v>
      </c>
      <c r="C74" s="80">
        <v>9</v>
      </c>
      <c r="D74" s="80">
        <v>27</v>
      </c>
      <c r="E74" s="80">
        <v>2012</v>
      </c>
      <c r="F74" s="80" t="s">
        <v>88</v>
      </c>
      <c r="G74" s="80" t="s">
        <v>1683</v>
      </c>
      <c r="H74" s="80" t="s">
        <v>1684</v>
      </c>
      <c r="I74" s="177"/>
      <c r="J74" s="81">
        <v>0.93454227451967775</v>
      </c>
      <c r="K74" s="81">
        <v>1.031763372597249</v>
      </c>
      <c r="L74" s="81">
        <v>0.63602536787642105</v>
      </c>
      <c r="M74" s="81">
        <v>8.2587606771003372</v>
      </c>
      <c r="N74" s="81">
        <v>8.7586664315396643</v>
      </c>
      <c r="O74" s="81">
        <v>2.7341063485619754</v>
      </c>
      <c r="P74" s="81">
        <v>3.7523657119670841</v>
      </c>
      <c r="Q74" s="81">
        <v>0.22706375269087173</v>
      </c>
      <c r="R74" s="81">
        <v>9.6152014323067796</v>
      </c>
      <c r="S74" s="81">
        <v>0.21112423800000002</v>
      </c>
      <c r="T74" s="82"/>
      <c r="U74" s="81">
        <v>32894</v>
      </c>
      <c r="V74" s="81">
        <v>291</v>
      </c>
      <c r="W74" s="81">
        <v>12</v>
      </c>
      <c r="X74" s="81">
        <v>1291</v>
      </c>
      <c r="Y74" s="81">
        <v>1582</v>
      </c>
      <c r="Z74" s="81">
        <v>1430</v>
      </c>
      <c r="AA74" s="81">
        <v>754</v>
      </c>
      <c r="AB74" s="81">
        <v>2978</v>
      </c>
      <c r="AC74" s="81">
        <v>1632894</v>
      </c>
      <c r="AD74" s="81">
        <v>0.21112423800000002</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0</v>
      </c>
      <c r="BJ74" s="81">
        <v>0.34499999999999997</v>
      </c>
      <c r="BK74" s="81">
        <v>3.3660000000000001</v>
      </c>
      <c r="BL74" s="81">
        <v>0</v>
      </c>
      <c r="BM74" s="82"/>
      <c r="BN74" s="81">
        <v>0</v>
      </c>
      <c r="BO74" s="81">
        <v>0</v>
      </c>
      <c r="BP74" s="81">
        <v>0</v>
      </c>
      <c r="BQ74" s="81">
        <v>2</v>
      </c>
      <c r="BR74" s="81">
        <v>1</v>
      </c>
      <c r="BS74" s="81">
        <v>0</v>
      </c>
      <c r="BT74"/>
      <c r="BU74" s="80">
        <v>3.7109999999999999</v>
      </c>
      <c r="BV74" s="80">
        <v>0</v>
      </c>
      <c r="BW74" s="80">
        <v>0</v>
      </c>
      <c r="BX74" s="80">
        <v>0</v>
      </c>
      <c r="BY74" s="80">
        <v>0</v>
      </c>
      <c r="BZ74" s="80">
        <v>0</v>
      </c>
      <c r="CA74" s="80">
        <v>0</v>
      </c>
      <c r="CB74" s="80">
        <v>0</v>
      </c>
      <c r="CC74" s="80">
        <v>0</v>
      </c>
    </row>
    <row r="75" spans="1:81">
      <c r="A75" s="80" t="s">
        <v>1819</v>
      </c>
      <c r="B75" s="80">
        <v>452</v>
      </c>
      <c r="C75" s="80">
        <v>10</v>
      </c>
      <c r="D75" s="80">
        <v>27</v>
      </c>
      <c r="E75" s="80">
        <v>2013</v>
      </c>
      <c r="F75" s="80" t="s">
        <v>89</v>
      </c>
      <c r="G75" s="80" t="s">
        <v>1683</v>
      </c>
      <c r="H75" s="80" t="s">
        <v>1684</v>
      </c>
      <c r="I75" s="177"/>
      <c r="J75" s="81">
        <v>1.0906343894949275</v>
      </c>
      <c r="K75" s="81">
        <v>0.85275594676202204</v>
      </c>
      <c r="L75" s="81">
        <v>0.56166055146665017</v>
      </c>
      <c r="M75" s="81">
        <v>7.6808448818148376</v>
      </c>
      <c r="N75" s="81">
        <v>8.4400227379709722</v>
      </c>
      <c r="O75" s="81">
        <v>2.6776490066986933</v>
      </c>
      <c r="P75" s="81">
        <v>3.8913883146288706</v>
      </c>
      <c r="Q75" s="81">
        <v>0.22920646691415564</v>
      </c>
      <c r="R75" s="81">
        <v>9.9252822461435741</v>
      </c>
      <c r="S75" s="81">
        <v>0.38289575385000008</v>
      </c>
      <c r="T75" s="82"/>
      <c r="U75" s="81">
        <v>39087</v>
      </c>
      <c r="V75" s="81">
        <v>291</v>
      </c>
      <c r="W75" s="81">
        <v>12</v>
      </c>
      <c r="X75" s="81">
        <v>1291</v>
      </c>
      <c r="Y75" s="81">
        <v>1573</v>
      </c>
      <c r="Z75" s="81">
        <v>1463</v>
      </c>
      <c r="AA75" s="81">
        <v>779</v>
      </c>
      <c r="AB75" s="81">
        <v>2963</v>
      </c>
      <c r="AC75" s="81">
        <v>1645332</v>
      </c>
      <c r="AD75" s="81">
        <v>0.38289575385000008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0</v>
      </c>
      <c r="BJ75" s="81">
        <v>0.54400000000000004</v>
      </c>
      <c r="BK75" s="81">
        <v>4.3319999999999999</v>
      </c>
      <c r="BL75" s="81">
        <v>0</v>
      </c>
      <c r="BM75" s="82"/>
      <c r="BN75" s="81">
        <v>0</v>
      </c>
      <c r="BO75" s="81">
        <v>0</v>
      </c>
      <c r="BP75" s="81">
        <v>0</v>
      </c>
      <c r="BQ75" s="81">
        <v>2</v>
      </c>
      <c r="BR75" s="81">
        <v>1</v>
      </c>
      <c r="BS75" s="81">
        <v>0</v>
      </c>
      <c r="BT75"/>
      <c r="BU75" s="80">
        <v>4.8760000000000003</v>
      </c>
      <c r="BV75" s="80">
        <v>0</v>
      </c>
      <c r="BW75" s="80">
        <v>0</v>
      </c>
      <c r="BX75" s="80">
        <v>0</v>
      </c>
      <c r="BY75" s="80">
        <v>0</v>
      </c>
      <c r="BZ75" s="80">
        <v>0</v>
      </c>
      <c r="CA75" s="80">
        <v>0</v>
      </c>
      <c r="CB75" s="80">
        <v>0</v>
      </c>
      <c r="CC75" s="80">
        <v>0</v>
      </c>
    </row>
    <row r="76" spans="1:81">
      <c r="A76" s="80" t="s">
        <v>1820</v>
      </c>
      <c r="B76" s="80">
        <v>453</v>
      </c>
      <c r="C76" s="80">
        <v>11</v>
      </c>
      <c r="D76" s="80">
        <v>27</v>
      </c>
      <c r="E76" s="80">
        <v>2014</v>
      </c>
      <c r="F76" s="80" t="s">
        <v>90</v>
      </c>
      <c r="G76" s="80" t="s">
        <v>1683</v>
      </c>
      <c r="H76" s="80" t="s">
        <v>1684</v>
      </c>
      <c r="I76" s="177"/>
      <c r="J76" s="81">
        <v>0.38974328506809741</v>
      </c>
      <c r="K76" s="81">
        <v>0.73186976472688936</v>
      </c>
      <c r="L76" s="81">
        <v>0.55023674319124138</v>
      </c>
      <c r="M76" s="81">
        <v>8.0916515748311486</v>
      </c>
      <c r="N76" s="81">
        <v>9.0448418245457116</v>
      </c>
      <c r="O76" s="81">
        <v>2.573646548632571</v>
      </c>
      <c r="P76" s="81">
        <v>3.8312862355005484</v>
      </c>
      <c r="Q76" s="81">
        <v>0.21813197991061681</v>
      </c>
      <c r="R76" s="81">
        <v>9.8230017255035538</v>
      </c>
      <c r="S76" s="81">
        <v>0.31401231142560004</v>
      </c>
      <c r="T76" s="82"/>
      <c r="U76" s="81">
        <v>15513</v>
      </c>
      <c r="V76" s="81">
        <v>217</v>
      </c>
      <c r="W76" s="81">
        <v>12</v>
      </c>
      <c r="X76" s="81">
        <v>1293</v>
      </c>
      <c r="Y76" s="81">
        <v>1592</v>
      </c>
      <c r="Z76" s="81">
        <v>1481</v>
      </c>
      <c r="AA76" s="81">
        <v>763</v>
      </c>
      <c r="AB76" s="81">
        <v>2939</v>
      </c>
      <c r="AC76" s="81">
        <v>1633497</v>
      </c>
      <c r="AD76" s="81">
        <v>0.31401231142560004</v>
      </c>
      <c r="AE76" s="82"/>
      <c r="AF76" s="81">
        <v>126340.25169859608</v>
      </c>
      <c r="AG76" s="81">
        <v>513549.09155155736</v>
      </c>
      <c r="AH76" s="81">
        <v>89496.063103371751</v>
      </c>
      <c r="AI76" s="81">
        <v>8514939.9876481369</v>
      </c>
      <c r="AJ76" s="81">
        <v>6847153.5922968024</v>
      </c>
      <c r="AK76" s="81">
        <v>0</v>
      </c>
      <c r="AL76" s="81">
        <v>0</v>
      </c>
      <c r="AM76" s="81">
        <v>403480.78189121041</v>
      </c>
      <c r="AN76" s="81">
        <v>0</v>
      </c>
      <c r="AO76" s="81">
        <v>0</v>
      </c>
      <c r="AP76" s="82"/>
      <c r="AQ76" s="81">
        <v>0</v>
      </c>
      <c r="AR76" s="81">
        <v>1</v>
      </c>
      <c r="AS76" s="81">
        <v>0</v>
      </c>
      <c r="AT76" s="81">
        <v>0</v>
      </c>
      <c r="AU76" s="81">
        <v>0</v>
      </c>
      <c r="AV76" s="81">
        <v>0</v>
      </c>
      <c r="AW76" s="81" t="s">
        <v>564</v>
      </c>
      <c r="AX76" s="82"/>
      <c r="AY76" s="81">
        <v>0</v>
      </c>
      <c r="AZ76" s="81">
        <v>10</v>
      </c>
      <c r="BA76" s="81">
        <v>0</v>
      </c>
      <c r="BB76" s="81">
        <v>0</v>
      </c>
      <c r="BC76" s="81">
        <v>0</v>
      </c>
      <c r="BD76" s="81">
        <v>0</v>
      </c>
      <c r="BE76" s="81" t="s">
        <v>564</v>
      </c>
      <c r="BF76" s="82"/>
      <c r="BG76" s="81">
        <v>0</v>
      </c>
      <c r="BH76" s="81">
        <v>0</v>
      </c>
      <c r="BI76" s="81">
        <v>0</v>
      </c>
      <c r="BJ76" s="81">
        <v>0.495</v>
      </c>
      <c r="BK76" s="81">
        <v>4.4489999999999998</v>
      </c>
      <c r="BL76" s="81">
        <v>0</v>
      </c>
      <c r="BM76" s="82"/>
      <c r="BN76" s="81">
        <v>0</v>
      </c>
      <c r="BO76" s="81">
        <v>0</v>
      </c>
      <c r="BP76" s="81">
        <v>0</v>
      </c>
      <c r="BQ76" s="81">
        <v>2</v>
      </c>
      <c r="BR76" s="81">
        <v>1</v>
      </c>
      <c r="BS76" s="81">
        <v>0</v>
      </c>
      <c r="BT76"/>
      <c r="BU76" s="80">
        <v>4.944</v>
      </c>
      <c r="BV76" s="80">
        <v>0</v>
      </c>
      <c r="BW76" s="80">
        <v>0</v>
      </c>
      <c r="BX76" s="80">
        <v>0</v>
      </c>
      <c r="BY76" s="80">
        <v>0</v>
      </c>
      <c r="BZ76" s="80">
        <v>0</v>
      </c>
      <c r="CA76" s="80">
        <v>0</v>
      </c>
      <c r="CB76" s="80">
        <v>0</v>
      </c>
      <c r="CC76" s="80">
        <v>0</v>
      </c>
    </row>
    <row r="77" spans="1:81">
      <c r="A77" s="80" t="s">
        <v>1821</v>
      </c>
      <c r="B77" s="80">
        <v>454</v>
      </c>
      <c r="C77" s="80">
        <v>12</v>
      </c>
      <c r="D77" s="80">
        <v>27</v>
      </c>
      <c r="E77" s="80">
        <v>2015</v>
      </c>
      <c r="F77" s="80" t="s">
        <v>91</v>
      </c>
      <c r="G77" s="80" t="s">
        <v>1683</v>
      </c>
      <c r="H77" s="80" t="s">
        <v>1684</v>
      </c>
      <c r="I77" s="177"/>
      <c r="J77" s="81">
        <v>0.62061744199459312</v>
      </c>
      <c r="K77" s="81">
        <v>0.70178702447059993</v>
      </c>
      <c r="L77" s="81">
        <v>0.57918157495990819</v>
      </c>
      <c r="M77" s="81">
        <v>7.829262307410799</v>
      </c>
      <c r="N77" s="81">
        <v>8.2098236875270558</v>
      </c>
      <c r="O77" s="81">
        <v>2.5008933065001537</v>
      </c>
      <c r="P77" s="81">
        <v>3.72876954234441</v>
      </c>
      <c r="Q77" s="81">
        <v>0.20787309485210573</v>
      </c>
      <c r="R77" s="81">
        <v>9.5654714959395761</v>
      </c>
      <c r="S77" s="81">
        <v>0.27625940348899997</v>
      </c>
      <c r="T77" s="82"/>
      <c r="U77" s="81">
        <v>24767</v>
      </c>
      <c r="V77" s="81">
        <v>217</v>
      </c>
      <c r="W77" s="81">
        <v>12</v>
      </c>
      <c r="X77" s="81">
        <v>1293</v>
      </c>
      <c r="Y77" s="81">
        <v>1570</v>
      </c>
      <c r="Z77" s="81">
        <v>1453</v>
      </c>
      <c r="AA77" s="81">
        <v>742</v>
      </c>
      <c r="AB77" s="81">
        <v>2861</v>
      </c>
      <c r="AC77" s="81">
        <v>1638592</v>
      </c>
      <c r="AD77" s="81">
        <v>0.27625940348899997</v>
      </c>
      <c r="AE77" s="82"/>
      <c r="AF77" s="81">
        <v>191134.38317250772</v>
      </c>
      <c r="AG77" s="81">
        <v>467544.45866284287</v>
      </c>
      <c r="AH77" s="81">
        <v>74889.257460004417</v>
      </c>
      <c r="AI77" s="81">
        <v>8223584.9453382567</v>
      </c>
      <c r="AJ77" s="81">
        <v>6480260.8978193393</v>
      </c>
      <c r="AK77" s="81">
        <v>0</v>
      </c>
      <c r="AL77" s="81">
        <v>0</v>
      </c>
      <c r="AM77" s="81">
        <v>392088.04855638294</v>
      </c>
      <c r="AN77" s="81">
        <v>0</v>
      </c>
      <c r="AO77" s="81">
        <v>0</v>
      </c>
      <c r="AP77" s="82"/>
      <c r="AQ77" s="81">
        <v>0</v>
      </c>
      <c r="AR77" s="81">
        <v>1</v>
      </c>
      <c r="AS77" s="81">
        <v>0</v>
      </c>
      <c r="AT77" s="81">
        <v>0</v>
      </c>
      <c r="AU77" s="81">
        <v>0</v>
      </c>
      <c r="AV77" s="81">
        <v>0</v>
      </c>
      <c r="AW77" s="81" t="s">
        <v>564</v>
      </c>
      <c r="AX77" s="82"/>
      <c r="AY77" s="81">
        <v>0</v>
      </c>
      <c r="AZ77" s="81">
        <v>10</v>
      </c>
      <c r="BA77" s="81">
        <v>0</v>
      </c>
      <c r="BB77" s="81">
        <v>0</v>
      </c>
      <c r="BC77" s="81">
        <v>0</v>
      </c>
      <c r="BD77" s="81">
        <v>0</v>
      </c>
      <c r="BE77" s="81" t="s">
        <v>564</v>
      </c>
      <c r="BF77" s="82"/>
      <c r="BG77" s="81">
        <v>0</v>
      </c>
      <c r="BH77" s="81">
        <v>0</v>
      </c>
      <c r="BI77" s="81">
        <v>0</v>
      </c>
      <c r="BJ77" s="81">
        <v>0.57499999999999996</v>
      </c>
      <c r="BK77" s="81">
        <v>4.1749999999999998</v>
      </c>
      <c r="BL77" s="81">
        <v>0</v>
      </c>
      <c r="BM77" s="82"/>
      <c r="BN77" s="81">
        <v>0</v>
      </c>
      <c r="BO77" s="81">
        <v>0</v>
      </c>
      <c r="BP77" s="81">
        <v>0</v>
      </c>
      <c r="BQ77" s="81">
        <v>2</v>
      </c>
      <c r="BR77" s="81">
        <v>1</v>
      </c>
      <c r="BS77" s="81">
        <v>0</v>
      </c>
      <c r="BT77"/>
      <c r="BU77" s="80">
        <v>4.75</v>
      </c>
      <c r="BV77" s="80">
        <v>0</v>
      </c>
      <c r="BW77" s="80">
        <v>0</v>
      </c>
      <c r="BX77" s="80">
        <v>0</v>
      </c>
      <c r="BY77" s="80">
        <v>0</v>
      </c>
      <c r="BZ77" s="80">
        <v>0</v>
      </c>
      <c r="CA77" s="80">
        <v>0</v>
      </c>
      <c r="CB77" s="80">
        <v>0</v>
      </c>
      <c r="CC77" s="80">
        <v>0</v>
      </c>
    </row>
    <row r="78" spans="1:81">
      <c r="A78" s="80" t="s">
        <v>1822</v>
      </c>
      <c r="B78" s="80">
        <v>455</v>
      </c>
      <c r="C78" s="80">
        <v>13</v>
      </c>
      <c r="D78" s="80">
        <v>27</v>
      </c>
      <c r="E78" s="80">
        <v>2016</v>
      </c>
      <c r="F78" s="80" t="s">
        <v>92</v>
      </c>
      <c r="G78" s="80" t="s">
        <v>1683</v>
      </c>
      <c r="H78" s="80" t="s">
        <v>1684</v>
      </c>
      <c r="I78" s="177"/>
      <c r="J78" s="81">
        <v>0</v>
      </c>
      <c r="K78" s="81">
        <v>0.6619803016302761</v>
      </c>
      <c r="L78" s="81">
        <v>0.62282184901165127</v>
      </c>
      <c r="M78" s="81">
        <v>6.7126844400456163</v>
      </c>
      <c r="N78" s="81">
        <v>8.3648014951340119</v>
      </c>
      <c r="O78" s="81">
        <v>2.4518206330122814</v>
      </c>
      <c r="P78" s="81">
        <v>3.7849443866332995</v>
      </c>
      <c r="Q78" s="81">
        <v>0.19741651784440048</v>
      </c>
      <c r="R78" s="81">
        <v>9.509621760753598</v>
      </c>
      <c r="S78" s="81">
        <v>0.39677538729880008</v>
      </c>
      <c r="T78" s="82"/>
      <c r="U78" s="81">
        <v>0</v>
      </c>
      <c r="V78" s="81">
        <v>217</v>
      </c>
      <c r="W78" s="81">
        <v>12</v>
      </c>
      <c r="X78" s="81">
        <v>1293</v>
      </c>
      <c r="Y78" s="81">
        <v>1573</v>
      </c>
      <c r="Z78" s="81">
        <v>1442</v>
      </c>
      <c r="AA78" s="81">
        <v>779</v>
      </c>
      <c r="AB78" s="81">
        <v>2795</v>
      </c>
      <c r="AC78" s="81">
        <v>1624149.7889646541</v>
      </c>
      <c r="AD78" s="81">
        <v>0.39677538729880008</v>
      </c>
      <c r="AE78" s="82"/>
      <c r="AF78" s="81">
        <v>0</v>
      </c>
      <c r="AG78" s="81">
        <v>445665.48697098088</v>
      </c>
      <c r="AH78" s="81">
        <v>63472.335910667272</v>
      </c>
      <c r="AI78" s="81">
        <v>8208777.3735741256</v>
      </c>
      <c r="AJ78" s="81">
        <v>6757915.0516434954</v>
      </c>
      <c r="AK78" s="81">
        <v>0</v>
      </c>
      <c r="AL78" s="81">
        <v>0</v>
      </c>
      <c r="AM78" s="81">
        <v>383340.6122628735</v>
      </c>
      <c r="AN78" s="81">
        <v>0</v>
      </c>
      <c r="AO78" s="81">
        <v>0</v>
      </c>
      <c r="AP78" s="82"/>
      <c r="AQ78" s="81">
        <v>0</v>
      </c>
      <c r="AR78" s="81">
        <v>1</v>
      </c>
      <c r="AS78" s="81">
        <v>0</v>
      </c>
      <c r="AT78" s="81">
        <v>0</v>
      </c>
      <c r="AU78" s="81">
        <v>0</v>
      </c>
      <c r="AV78" s="81">
        <v>0</v>
      </c>
      <c r="AW78" s="81" t="s">
        <v>564</v>
      </c>
      <c r="AX78" s="82"/>
      <c r="AY78" s="81">
        <v>0</v>
      </c>
      <c r="AZ78" s="81">
        <v>10</v>
      </c>
      <c r="BA78" s="81">
        <v>0</v>
      </c>
      <c r="BB78" s="81">
        <v>0</v>
      </c>
      <c r="BC78" s="81">
        <v>0</v>
      </c>
      <c r="BD78" s="81">
        <v>0</v>
      </c>
      <c r="BE78" s="81" t="s">
        <v>564</v>
      </c>
      <c r="BF78" s="82"/>
      <c r="BG78" s="81">
        <v>0</v>
      </c>
      <c r="BH78" s="81">
        <v>0</v>
      </c>
      <c r="BI78" s="81">
        <v>0</v>
      </c>
      <c r="BJ78" s="81">
        <v>0.47299999999999998</v>
      </c>
      <c r="BK78" s="81">
        <v>4.0910000000000002</v>
      </c>
      <c r="BL78" s="81">
        <v>0</v>
      </c>
      <c r="BM78" s="82"/>
      <c r="BN78" s="81">
        <v>0</v>
      </c>
      <c r="BO78" s="81">
        <v>0</v>
      </c>
      <c r="BP78" s="81">
        <v>0</v>
      </c>
      <c r="BQ78" s="81">
        <v>2</v>
      </c>
      <c r="BR78" s="81">
        <v>1</v>
      </c>
      <c r="BS78" s="81">
        <v>0</v>
      </c>
      <c r="BT78"/>
      <c r="BU78" s="80">
        <v>4.5640000000000001</v>
      </c>
      <c r="BV78" s="80">
        <v>0</v>
      </c>
      <c r="BW78" s="80">
        <v>0</v>
      </c>
      <c r="BX78" s="80">
        <v>0</v>
      </c>
      <c r="BY78" s="80">
        <v>0</v>
      </c>
      <c r="BZ78" s="80">
        <v>0</v>
      </c>
      <c r="CA78" s="80">
        <v>0</v>
      </c>
      <c r="CB78" s="80">
        <v>0</v>
      </c>
      <c r="CC78" s="80">
        <v>0</v>
      </c>
    </row>
    <row r="79" spans="1:81">
      <c r="A79" s="80" t="s">
        <v>1823</v>
      </c>
      <c r="B79" s="80">
        <v>456</v>
      </c>
      <c r="C79" s="80">
        <v>14</v>
      </c>
      <c r="D79" s="80">
        <v>27</v>
      </c>
      <c r="E79" s="80">
        <v>2017</v>
      </c>
      <c r="F79" s="80" t="s">
        <v>71</v>
      </c>
      <c r="G79" s="80" t="s">
        <v>1683</v>
      </c>
      <c r="H79" s="80" t="s">
        <v>1684</v>
      </c>
      <c r="I79" s="177"/>
      <c r="J79" s="81">
        <v>0.56664929769658023</v>
      </c>
      <c r="K79" s="81">
        <v>0.67644475126896331</v>
      </c>
      <c r="L79" s="81">
        <v>0.5622275456105803</v>
      </c>
      <c r="M79" s="81">
        <v>6.7307413630721937</v>
      </c>
      <c r="N79" s="81">
        <v>8.1177928660256953</v>
      </c>
      <c r="O79" s="81">
        <v>2.4134853093339044</v>
      </c>
      <c r="P79" s="81">
        <v>3.7320004535052025</v>
      </c>
      <c r="Q79" s="81">
        <v>0.18728040660906306</v>
      </c>
      <c r="R79" s="81">
        <v>13.910925859501065</v>
      </c>
      <c r="S79" s="81">
        <v>0.38537576831320003</v>
      </c>
      <c r="T79" s="82"/>
      <c r="U79" s="81">
        <v>21180</v>
      </c>
      <c r="V79" s="81">
        <v>217</v>
      </c>
      <c r="W79" s="81">
        <v>12</v>
      </c>
      <c r="X79" s="81">
        <v>1293</v>
      </c>
      <c r="Y79" s="81">
        <v>1560</v>
      </c>
      <c r="Z79" s="81">
        <v>1443</v>
      </c>
      <c r="AA79" s="81">
        <v>773</v>
      </c>
      <c r="AB79" s="81">
        <v>2742</v>
      </c>
      <c r="AC79" s="81">
        <v>2422991</v>
      </c>
      <c r="AD79" s="81">
        <v>0.38537576831319997</v>
      </c>
      <c r="AE79" s="82"/>
      <c r="AF79" s="81">
        <v>171690.87034753061</v>
      </c>
      <c r="AG79" s="81">
        <v>446960.38950952119</v>
      </c>
      <c r="AH79" s="81">
        <v>77538.173889490979</v>
      </c>
      <c r="AI79" s="81">
        <v>8005687.0542238858</v>
      </c>
      <c r="AJ79" s="81">
        <v>5873277.1021355065</v>
      </c>
      <c r="AK79" s="81">
        <v>0</v>
      </c>
      <c r="AL79" s="81">
        <v>0</v>
      </c>
      <c r="AM79" s="81">
        <v>376659.99092502659</v>
      </c>
      <c r="AN79" s="81">
        <v>0</v>
      </c>
      <c r="AO79" s="81">
        <v>0</v>
      </c>
      <c r="AP79" s="82"/>
      <c r="AQ79" s="81">
        <v>0</v>
      </c>
      <c r="AR79" s="81">
        <v>1</v>
      </c>
      <c r="AS79" s="81">
        <v>0</v>
      </c>
      <c r="AT79" s="81">
        <v>0</v>
      </c>
      <c r="AU79" s="81">
        <v>0</v>
      </c>
      <c r="AV79" s="81">
        <v>0</v>
      </c>
      <c r="AW79" s="81" t="s">
        <v>564</v>
      </c>
      <c r="AX79" s="82"/>
      <c r="AY79" s="81">
        <v>0</v>
      </c>
      <c r="AZ79" s="81">
        <v>10</v>
      </c>
      <c r="BA79" s="81">
        <v>0</v>
      </c>
      <c r="BB79" s="81">
        <v>0</v>
      </c>
      <c r="BC79" s="81">
        <v>0</v>
      </c>
      <c r="BD79" s="81">
        <v>0</v>
      </c>
      <c r="BE79" s="81" t="s">
        <v>564</v>
      </c>
      <c r="BF79" s="82"/>
      <c r="BG79" s="81">
        <v>0</v>
      </c>
      <c r="BH79" s="81">
        <v>0</v>
      </c>
      <c r="BI79" s="81">
        <v>0</v>
      </c>
      <c r="BJ79" s="81">
        <v>0.47599999999999998</v>
      </c>
      <c r="BK79" s="81">
        <v>4.1280000000000001</v>
      </c>
      <c r="BL79" s="81">
        <v>0</v>
      </c>
      <c r="BM79" s="82"/>
      <c r="BN79" s="81">
        <v>0</v>
      </c>
      <c r="BO79" s="81">
        <v>0</v>
      </c>
      <c r="BP79" s="81">
        <v>0</v>
      </c>
      <c r="BQ79" s="81">
        <v>2</v>
      </c>
      <c r="BR79" s="81">
        <v>1</v>
      </c>
      <c r="BS79" s="81">
        <v>0</v>
      </c>
      <c r="BT79"/>
      <c r="BU79" s="80">
        <v>4.6040000000000001</v>
      </c>
      <c r="BV79" s="80">
        <v>0</v>
      </c>
      <c r="BW79" s="80">
        <v>0</v>
      </c>
      <c r="BX79" s="80">
        <v>0</v>
      </c>
      <c r="BY79" s="80">
        <v>0</v>
      </c>
      <c r="BZ79" s="80">
        <v>0</v>
      </c>
      <c r="CA79" s="80">
        <v>0</v>
      </c>
      <c r="CB79" s="80">
        <v>0</v>
      </c>
      <c r="CC79" s="80">
        <v>0</v>
      </c>
    </row>
    <row r="80" spans="1:81">
      <c r="A80" s="80" t="s">
        <v>1824</v>
      </c>
      <c r="B80" s="80">
        <v>457</v>
      </c>
      <c r="C80" s="80">
        <v>15</v>
      </c>
      <c r="D80" s="80">
        <v>27</v>
      </c>
      <c r="E80" s="80">
        <v>2018</v>
      </c>
      <c r="F80" s="80" t="s">
        <v>93</v>
      </c>
      <c r="G80" s="80" t="s">
        <v>1683</v>
      </c>
      <c r="H80" s="80" t="s">
        <v>1684</v>
      </c>
      <c r="I80" s="177"/>
      <c r="J80" s="81">
        <v>0.63684237923321119</v>
      </c>
      <c r="K80" s="81">
        <v>0.62958684558707934</v>
      </c>
      <c r="L80" s="81">
        <v>0.51577135620887216</v>
      </c>
      <c r="M80" s="81">
        <v>6.763937893569584</v>
      </c>
      <c r="N80" s="81">
        <v>7.3685134077730208</v>
      </c>
      <c r="O80" s="81">
        <v>2.3303953475307013</v>
      </c>
      <c r="P80" s="81">
        <v>3.6900713500065612</v>
      </c>
      <c r="Q80" s="81">
        <v>0.16827274394460179</v>
      </c>
      <c r="R80" s="81">
        <v>14.593747330666282</v>
      </c>
      <c r="S80" s="81">
        <v>0.45740776610689987</v>
      </c>
      <c r="T80" s="82"/>
      <c r="U80" s="81">
        <v>24872</v>
      </c>
      <c r="V80" s="81">
        <v>217</v>
      </c>
      <c r="W80" s="81">
        <v>12</v>
      </c>
      <c r="X80" s="81">
        <v>1293</v>
      </c>
      <c r="Y80" s="81">
        <v>1538</v>
      </c>
      <c r="Z80" s="81">
        <v>1420</v>
      </c>
      <c r="AA80" s="81">
        <v>772</v>
      </c>
      <c r="AB80" s="81">
        <v>2655</v>
      </c>
      <c r="AC80" s="81">
        <v>2531962</v>
      </c>
      <c r="AD80" s="81">
        <v>0.45740776610689993</v>
      </c>
      <c r="AE80" s="82"/>
      <c r="AF80" s="81">
        <v>202390.27040111841</v>
      </c>
      <c r="AG80" s="81">
        <v>404392.22980640439</v>
      </c>
      <c r="AH80" s="81">
        <v>73079.738431493504</v>
      </c>
      <c r="AI80" s="81">
        <v>8183447.4472466977</v>
      </c>
      <c r="AJ80" s="81">
        <v>5611973.3351018</v>
      </c>
      <c r="AK80" s="81">
        <v>0</v>
      </c>
      <c r="AL80" s="81">
        <v>0</v>
      </c>
      <c r="AM80" s="81">
        <v>365463.69893942768</v>
      </c>
      <c r="AN80" s="81">
        <v>0</v>
      </c>
      <c r="AO80" s="81">
        <v>0</v>
      </c>
      <c r="AP80" s="82"/>
      <c r="AQ80" s="81">
        <v>0</v>
      </c>
      <c r="AR80" s="81">
        <v>1</v>
      </c>
      <c r="AS80" s="81">
        <v>0</v>
      </c>
      <c r="AT80" s="81">
        <v>0</v>
      </c>
      <c r="AU80" s="81">
        <v>1</v>
      </c>
      <c r="AV80" s="81">
        <v>0</v>
      </c>
      <c r="AW80" s="81" t="s">
        <v>564</v>
      </c>
      <c r="AX80" s="82"/>
      <c r="AY80" s="81">
        <v>0</v>
      </c>
      <c r="AZ80" s="81">
        <v>10</v>
      </c>
      <c r="BA80" s="81">
        <v>0</v>
      </c>
      <c r="BB80" s="81">
        <v>0</v>
      </c>
      <c r="BC80" s="81">
        <v>250</v>
      </c>
      <c r="BD80" s="81">
        <v>0</v>
      </c>
      <c r="BE80" s="81" t="s">
        <v>564</v>
      </c>
      <c r="BF80" s="82"/>
      <c r="BG80" s="81">
        <v>0</v>
      </c>
      <c r="BH80" s="81">
        <v>0</v>
      </c>
      <c r="BI80" s="81">
        <v>0</v>
      </c>
      <c r="BJ80" s="81">
        <v>0.45500000000000002</v>
      </c>
      <c r="BK80" s="81">
        <v>4.26</v>
      </c>
      <c r="BL80" s="81">
        <v>0</v>
      </c>
      <c r="BM80" s="82"/>
      <c r="BN80" s="81">
        <v>0</v>
      </c>
      <c r="BO80" s="81">
        <v>0</v>
      </c>
      <c r="BP80" s="81">
        <v>0</v>
      </c>
      <c r="BQ80" s="81">
        <v>2</v>
      </c>
      <c r="BR80" s="81">
        <v>1</v>
      </c>
      <c r="BS80" s="81">
        <v>0</v>
      </c>
      <c r="BT80"/>
      <c r="BU80" s="80">
        <v>4.7149999999999999</v>
      </c>
      <c r="BV80" s="80">
        <v>0</v>
      </c>
      <c r="BW80" s="80">
        <v>0</v>
      </c>
      <c r="BX80" s="80">
        <v>0</v>
      </c>
      <c r="BY80" s="80">
        <v>0</v>
      </c>
      <c r="BZ80" s="80">
        <v>0</v>
      </c>
      <c r="CA80" s="80">
        <v>0</v>
      </c>
      <c r="CB80" s="80">
        <v>0</v>
      </c>
      <c r="CC80" s="80">
        <v>0</v>
      </c>
    </row>
    <row r="81" spans="1:81">
      <c r="A81" s="80" t="s">
        <v>1825</v>
      </c>
      <c r="B81" s="80">
        <v>458</v>
      </c>
      <c r="C81" s="80">
        <v>16</v>
      </c>
      <c r="D81" s="80">
        <v>27</v>
      </c>
      <c r="E81" s="80">
        <v>2019</v>
      </c>
      <c r="F81" s="80" t="s">
        <v>73</v>
      </c>
      <c r="G81" s="80" t="s">
        <v>1683</v>
      </c>
      <c r="H81" s="80" t="s">
        <v>1684</v>
      </c>
      <c r="I81" s="177"/>
      <c r="J81" s="81">
        <v>0.59521812485317149</v>
      </c>
      <c r="K81" s="81">
        <v>0.58421023294157914</v>
      </c>
      <c r="L81" s="81">
        <v>0.51808218787157612</v>
      </c>
      <c r="M81" s="81">
        <v>6.067866476041524</v>
      </c>
      <c r="N81" s="81">
        <v>7.4158640651011467</v>
      </c>
      <c r="O81" s="81">
        <v>2.2697196068333891</v>
      </c>
      <c r="P81" s="81">
        <v>3.5059968551198568</v>
      </c>
      <c r="Q81" s="81">
        <v>0.15957893073516721</v>
      </c>
      <c r="R81" s="81">
        <v>11.267297853218974</v>
      </c>
      <c r="S81" s="81">
        <v>0.3498491714728999</v>
      </c>
      <c r="T81" s="82"/>
      <c r="U81" s="81">
        <v>24454</v>
      </c>
      <c r="V81" s="81">
        <v>217</v>
      </c>
      <c r="W81" s="81">
        <v>12</v>
      </c>
      <c r="X81" s="81">
        <v>1293</v>
      </c>
      <c r="Y81" s="81">
        <v>1529</v>
      </c>
      <c r="Z81" s="81">
        <v>1421</v>
      </c>
      <c r="AA81" s="81">
        <v>728</v>
      </c>
      <c r="AB81" s="81">
        <v>2586</v>
      </c>
      <c r="AC81" s="81">
        <v>1986853</v>
      </c>
      <c r="AD81" s="81">
        <v>0.3498491714728999</v>
      </c>
      <c r="AE81" s="82"/>
      <c r="AF81" s="81">
        <v>195261.03542096901</v>
      </c>
      <c r="AG81" s="81">
        <v>404272.47791798197</v>
      </c>
      <c r="AH81" s="81">
        <v>78904.288430942353</v>
      </c>
      <c r="AI81" s="81">
        <v>8019099.1475261645</v>
      </c>
      <c r="AJ81" s="81">
        <v>5674214.8448449913</v>
      </c>
      <c r="AK81" s="81">
        <v>0</v>
      </c>
      <c r="AL81" s="81">
        <v>0</v>
      </c>
      <c r="AM81" s="81">
        <v>352193.73260242277</v>
      </c>
      <c r="AN81" s="81">
        <v>0</v>
      </c>
      <c r="AO81" s="81">
        <v>0</v>
      </c>
      <c r="AP81" s="82"/>
      <c r="AQ81" s="81">
        <v>0</v>
      </c>
      <c r="AR81" s="81">
        <v>1</v>
      </c>
      <c r="AS81" s="81">
        <v>1</v>
      </c>
      <c r="AT81" s="81">
        <v>0</v>
      </c>
      <c r="AU81" s="81">
        <v>1</v>
      </c>
      <c r="AV81" s="81">
        <v>0</v>
      </c>
      <c r="AW81" s="81" t="s">
        <v>564</v>
      </c>
      <c r="AX81" s="82"/>
      <c r="AY81" s="81">
        <v>0</v>
      </c>
      <c r="AZ81" s="81">
        <v>10</v>
      </c>
      <c r="BA81" s="81">
        <v>19.600000000000001</v>
      </c>
      <c r="BB81" s="81">
        <v>0</v>
      </c>
      <c r="BC81" s="81">
        <v>250</v>
      </c>
      <c r="BD81" s="81">
        <v>0</v>
      </c>
      <c r="BE81" s="81" t="s">
        <v>564</v>
      </c>
      <c r="BF81" s="82"/>
      <c r="BG81" s="81">
        <v>0</v>
      </c>
      <c r="BH81" s="81">
        <v>0</v>
      </c>
      <c r="BI81" s="81">
        <v>0.20599999999999999</v>
      </c>
      <c r="BJ81" s="81">
        <v>0.245</v>
      </c>
      <c r="BK81" s="81">
        <v>4.0579999999999998</v>
      </c>
      <c r="BL81" s="81">
        <v>0</v>
      </c>
      <c r="BM81" s="82"/>
      <c r="BN81" s="81">
        <v>0</v>
      </c>
      <c r="BO81" s="81">
        <v>0</v>
      </c>
      <c r="BP81" s="81">
        <v>1</v>
      </c>
      <c r="BQ81" s="81">
        <v>1</v>
      </c>
      <c r="BR81" s="81">
        <v>1</v>
      </c>
      <c r="BS81" s="81">
        <v>0</v>
      </c>
      <c r="BT81"/>
      <c r="BU81" s="80">
        <v>4.5090000000000003</v>
      </c>
      <c r="BV81" s="80">
        <v>0</v>
      </c>
      <c r="BW81" s="80">
        <v>0</v>
      </c>
      <c r="BX81" s="80">
        <v>0</v>
      </c>
      <c r="BY81" s="80">
        <v>0</v>
      </c>
      <c r="BZ81" s="80">
        <v>0</v>
      </c>
      <c r="CA81" s="80">
        <v>0</v>
      </c>
      <c r="CB81" s="80">
        <v>0</v>
      </c>
      <c r="CC81" s="80">
        <v>0</v>
      </c>
    </row>
    <row r="82" spans="1:81">
      <c r="A82" s="80" t="s">
        <v>1826</v>
      </c>
      <c r="B82" s="80">
        <v>459</v>
      </c>
      <c r="C82" s="80">
        <v>17</v>
      </c>
      <c r="D82" s="80">
        <v>27</v>
      </c>
      <c r="E82" s="80">
        <v>2020</v>
      </c>
      <c r="F82" s="80" t="s">
        <v>218</v>
      </c>
      <c r="G82" s="80" t="s">
        <v>1683</v>
      </c>
      <c r="H82" s="80" t="s">
        <v>1684</v>
      </c>
      <c r="I82" s="177"/>
      <c r="J82" s="81">
        <v>0.72306702051164951</v>
      </c>
      <c r="K82" s="81">
        <v>0.45103579400014315</v>
      </c>
      <c r="L82" s="81">
        <v>0.53446592459931153</v>
      </c>
      <c r="M82" s="81">
        <v>4.726014499824104</v>
      </c>
      <c r="N82" s="81">
        <v>6.7392675419725663</v>
      </c>
      <c r="O82" s="81">
        <v>1.9536096973342352</v>
      </c>
      <c r="P82" s="81">
        <v>3.4130912409883245</v>
      </c>
      <c r="Q82" s="81">
        <v>0.14729000128839073</v>
      </c>
      <c r="R82" s="81">
        <v>7.6530271167439503</v>
      </c>
      <c r="S82" s="81">
        <v>0.42855264670179999</v>
      </c>
      <c r="T82" s="82"/>
      <c r="U82" s="81">
        <v>33675</v>
      </c>
      <c r="V82" s="81">
        <v>155</v>
      </c>
      <c r="W82" s="81">
        <v>11</v>
      </c>
      <c r="X82" s="81">
        <v>1059</v>
      </c>
      <c r="Y82" s="81">
        <v>1516</v>
      </c>
      <c r="Z82" s="81">
        <v>1396</v>
      </c>
      <c r="AA82" s="81">
        <v>770</v>
      </c>
      <c r="AB82" s="81">
        <v>2498</v>
      </c>
      <c r="AC82" s="81">
        <v>1356560</v>
      </c>
      <c r="AD82" s="81">
        <v>0.42855264670179999</v>
      </c>
      <c r="AE82" s="82"/>
      <c r="AF82" s="81">
        <v>262931.28284660011</v>
      </c>
      <c r="AG82" s="81">
        <v>288978.90200555063</v>
      </c>
      <c r="AH82" s="81">
        <v>78378.512879726972</v>
      </c>
      <c r="AI82" s="81">
        <v>6080440.8758901255</v>
      </c>
      <c r="AJ82" s="81">
        <v>5743546.7432783879</v>
      </c>
      <c r="AK82" s="81"/>
      <c r="AL82" s="81"/>
      <c r="AM82" s="81">
        <v>326016.75335885311</v>
      </c>
      <c r="AN82" s="81"/>
      <c r="AO82" s="81"/>
      <c r="AP82" s="82"/>
      <c r="AQ82" s="81">
        <v>0</v>
      </c>
      <c r="AR82" s="81">
        <v>1</v>
      </c>
      <c r="AS82" s="81">
        <v>1</v>
      </c>
      <c r="AT82" s="81">
        <v>0</v>
      </c>
      <c r="AU82" s="81">
        <v>1</v>
      </c>
      <c r="AV82" s="81">
        <v>0</v>
      </c>
      <c r="AW82" s="81">
        <v>1</v>
      </c>
      <c r="AX82" s="82"/>
      <c r="AY82" s="81">
        <v>0</v>
      </c>
      <c r="AZ82" s="81">
        <v>10</v>
      </c>
      <c r="BA82" s="81">
        <v>19.600000000000001</v>
      </c>
      <c r="BB82" s="81">
        <v>0</v>
      </c>
      <c r="BC82" s="81">
        <v>250</v>
      </c>
      <c r="BD82" s="81">
        <v>0</v>
      </c>
      <c r="BE82" s="81">
        <v>19.600000000000001</v>
      </c>
      <c r="BF82" s="82"/>
      <c r="BG82" s="81">
        <v>0</v>
      </c>
      <c r="BH82" s="81">
        <v>0</v>
      </c>
      <c r="BI82" s="81">
        <v>0</v>
      </c>
      <c r="BJ82" s="81">
        <v>0.438</v>
      </c>
      <c r="BK82" s="81">
        <v>3.9220000000000002</v>
      </c>
      <c r="BL82" s="81">
        <v>0</v>
      </c>
      <c r="BM82" s="82"/>
      <c r="BN82" s="81">
        <v>0</v>
      </c>
      <c r="BO82" s="81">
        <v>0</v>
      </c>
      <c r="BP82" s="81">
        <v>0</v>
      </c>
      <c r="BQ82" s="81">
        <v>2</v>
      </c>
      <c r="BR82" s="81">
        <v>1</v>
      </c>
      <c r="BS82" s="81">
        <v>0</v>
      </c>
      <c r="BT82"/>
      <c r="BU82" s="80">
        <v>4.3600000000000003</v>
      </c>
      <c r="BV82" s="80">
        <v>0</v>
      </c>
      <c r="BW82" s="80">
        <v>0</v>
      </c>
      <c r="BX82" s="80">
        <v>0</v>
      </c>
      <c r="BY82" s="80">
        <v>0</v>
      </c>
      <c r="BZ82" s="80">
        <v>0</v>
      </c>
      <c r="CA82" s="80">
        <v>0</v>
      </c>
      <c r="CB82" s="80">
        <v>0</v>
      </c>
      <c r="CC82" s="80">
        <v>0</v>
      </c>
    </row>
    <row r="83" spans="1:81">
      <c r="A83" s="80" t="s">
        <v>1688</v>
      </c>
      <c r="B83" s="80">
        <v>459</v>
      </c>
      <c r="C83" s="80">
        <v>18</v>
      </c>
      <c r="D83" s="80">
        <v>27</v>
      </c>
      <c r="E83" s="80">
        <v>2021</v>
      </c>
      <c r="F83" s="80" t="s">
        <v>75</v>
      </c>
      <c r="G83" s="174" t="s">
        <v>1683</v>
      </c>
      <c r="H83" s="80" t="s">
        <v>1684</v>
      </c>
      <c r="I83" s="177"/>
      <c r="J83" s="81">
        <v>0.877187712719664</v>
      </c>
      <c r="K83" s="81">
        <v>0.43447266946091051</v>
      </c>
      <c r="L83" s="81">
        <v>0.48774769360246634</v>
      </c>
      <c r="M83" s="81">
        <v>4.7734249072622399</v>
      </c>
      <c r="N83" s="81">
        <v>6.2961140004333842</v>
      </c>
      <c r="O83" s="81">
        <v>1.9122381136576319</v>
      </c>
      <c r="P83" s="81">
        <v>3.5180559397181965</v>
      </c>
      <c r="Q83" s="81">
        <v>0.144701634025969</v>
      </c>
      <c r="R83" s="81">
        <v>8.7006774991970843</v>
      </c>
      <c r="S83" s="81">
        <v>0.28241503200000001</v>
      </c>
      <c r="T83" s="82"/>
      <c r="U83" s="81">
        <v>41953</v>
      </c>
      <c r="V83" s="81">
        <v>155</v>
      </c>
      <c r="W83" s="81">
        <v>11</v>
      </c>
      <c r="X83" s="81">
        <v>1059</v>
      </c>
      <c r="Y83" s="81">
        <v>1491</v>
      </c>
      <c r="Z83" s="81">
        <v>1407</v>
      </c>
      <c r="AA83" s="81">
        <v>774</v>
      </c>
      <c r="AB83" s="81">
        <v>2425</v>
      </c>
      <c r="AC83" s="81">
        <v>1494860.9999999998</v>
      </c>
      <c r="AD83" s="81">
        <v>0.28241503200000001</v>
      </c>
      <c r="AE83" s="82"/>
      <c r="AF83" s="81">
        <v>321341.92193692608</v>
      </c>
      <c r="AG83" s="81">
        <v>293969.1140432767</v>
      </c>
      <c r="AH83" s="81">
        <v>70270.898142465434</v>
      </c>
      <c r="AI83" s="81">
        <v>6634659.2873607371</v>
      </c>
      <c r="AJ83" s="81">
        <v>5504919.1628896073</v>
      </c>
      <c r="AK83" s="81">
        <v>0</v>
      </c>
      <c r="AL83" s="81">
        <v>0</v>
      </c>
      <c r="AM83" s="81">
        <v>318314.9279339221</v>
      </c>
      <c r="AN83" s="81">
        <v>0</v>
      </c>
      <c r="AO83" s="81">
        <v>0</v>
      </c>
      <c r="AP83" s="82"/>
      <c r="AQ83" s="81">
        <v>0</v>
      </c>
      <c r="AR83" s="81">
        <v>1</v>
      </c>
      <c r="AS83" s="81">
        <v>2</v>
      </c>
      <c r="AT83" s="81">
        <v>0</v>
      </c>
      <c r="AU83" s="81">
        <v>1</v>
      </c>
      <c r="AV83" s="81">
        <v>0</v>
      </c>
      <c r="AW83" s="81"/>
      <c r="AX83" s="82"/>
      <c r="AY83" s="81">
        <v>0</v>
      </c>
      <c r="AZ83" s="81">
        <v>10</v>
      </c>
      <c r="BA83" s="81">
        <v>38.799999999999997</v>
      </c>
      <c r="BB83" s="81">
        <v>0</v>
      </c>
      <c r="BC83" s="81">
        <v>250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1682</v>
      </c>
      <c r="B84" s="80">
        <v>459</v>
      </c>
      <c r="C84" s="80">
        <v>19</v>
      </c>
      <c r="D84" s="80">
        <v>27</v>
      </c>
      <c r="E84" s="80">
        <v>2022</v>
      </c>
      <c r="F84" s="80" t="s">
        <v>568</v>
      </c>
      <c r="G84" s="174" t="s">
        <v>1683</v>
      </c>
      <c r="H84" s="80" t="s">
        <v>1684</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0</v>
      </c>
      <c r="AR84" s="81">
        <v>1</v>
      </c>
      <c r="AS84" s="81">
        <v>2</v>
      </c>
      <c r="AT84" s="81">
        <v>0</v>
      </c>
      <c r="AU84" s="81">
        <v>1</v>
      </c>
      <c r="AV84" s="81">
        <v>0</v>
      </c>
      <c r="AW84" s="81"/>
      <c r="AX84" s="82"/>
      <c r="AY84" s="81">
        <v>0</v>
      </c>
      <c r="AZ84" s="81">
        <v>10</v>
      </c>
      <c r="BA84" s="81">
        <v>38.799999999999997</v>
      </c>
      <c r="BB84" s="81">
        <v>0</v>
      </c>
      <c r="BC84" s="81">
        <v>250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1827</v>
      </c>
      <c r="B85" s="80">
        <v>120</v>
      </c>
      <c r="C85" s="80">
        <v>1</v>
      </c>
      <c r="D85" s="80">
        <v>8</v>
      </c>
      <c r="E85" s="80">
        <v>1990</v>
      </c>
      <c r="F85" s="80" t="s">
        <v>562</v>
      </c>
      <c r="G85" s="80" t="s">
        <v>1694</v>
      </c>
      <c r="H85" s="80" t="s">
        <v>1695</v>
      </c>
      <c r="I85" s="177"/>
      <c r="J85" s="81">
        <v>7.6335144391241245</v>
      </c>
      <c r="K85" s="81">
        <v>0.90178668413720442</v>
      </c>
      <c r="L85" s="81">
        <v>15.474692691025098</v>
      </c>
      <c r="M85" s="81">
        <v>2.7585114510274114</v>
      </c>
      <c r="N85" s="81">
        <v>6.7125938490375736</v>
      </c>
      <c r="O85" s="81">
        <v>2.9612578940296834</v>
      </c>
      <c r="P85" s="81">
        <v>3.8754407253860674</v>
      </c>
      <c r="Q85" s="81">
        <v>0.22480071448397337</v>
      </c>
      <c r="R85" s="81">
        <v>0</v>
      </c>
      <c r="S85" s="81">
        <v>0.18305796624062418</v>
      </c>
      <c r="T85" s="82"/>
      <c r="U85" s="81">
        <v>214322</v>
      </c>
      <c r="V85" s="81">
        <v>165</v>
      </c>
      <c r="W85" s="81">
        <v>181</v>
      </c>
      <c r="X85" s="81">
        <v>925</v>
      </c>
      <c r="Y85" s="81">
        <v>1436</v>
      </c>
      <c r="Z85" s="81">
        <v>1218</v>
      </c>
      <c r="AA85" s="81">
        <v>941</v>
      </c>
      <c r="AB85" s="81">
        <v>3650</v>
      </c>
      <c r="AC85" s="81">
        <v>0</v>
      </c>
      <c r="AD85" s="81">
        <v>0.18305796624062418</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1828</v>
      </c>
      <c r="B86" s="80">
        <v>121</v>
      </c>
      <c r="C86" s="80">
        <v>2</v>
      </c>
      <c r="D86" s="80">
        <v>8</v>
      </c>
      <c r="E86" s="80">
        <v>2005</v>
      </c>
      <c r="F86" s="80" t="s">
        <v>565</v>
      </c>
      <c r="G86" s="80" t="s">
        <v>1694</v>
      </c>
      <c r="H86" s="80" t="s">
        <v>1695</v>
      </c>
      <c r="I86" s="177"/>
      <c r="J86" s="81">
        <v>3.5816951007363658</v>
      </c>
      <c r="K86" s="81">
        <v>0.46223926532067067</v>
      </c>
      <c r="L86" s="81">
        <v>7.4325282531919239</v>
      </c>
      <c r="M86" s="81">
        <v>3.429863842351502</v>
      </c>
      <c r="N86" s="81">
        <v>7.1660375792923308</v>
      </c>
      <c r="O86" s="81">
        <v>3.1935050524947273</v>
      </c>
      <c r="P86" s="81">
        <v>3.4798351475596805</v>
      </c>
      <c r="Q86" s="81">
        <v>0.17580177183439941</v>
      </c>
      <c r="R86" s="81">
        <v>0</v>
      </c>
      <c r="S86" s="81">
        <v>0</v>
      </c>
      <c r="T86" s="82"/>
      <c r="U86" s="81">
        <v>110622</v>
      </c>
      <c r="V86" s="81">
        <v>141</v>
      </c>
      <c r="W86" s="81">
        <v>66</v>
      </c>
      <c r="X86" s="81">
        <v>557</v>
      </c>
      <c r="Y86" s="81">
        <v>1461</v>
      </c>
      <c r="Z86" s="81">
        <v>1520</v>
      </c>
      <c r="AA86" s="81">
        <v>692</v>
      </c>
      <c r="AB86" s="81">
        <v>2984</v>
      </c>
      <c r="AC86" s="81">
        <v>0</v>
      </c>
      <c r="AD86" s="81">
        <v>0</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1829</v>
      </c>
      <c r="B87" s="80">
        <v>122</v>
      </c>
      <c r="C87" s="80">
        <v>3</v>
      </c>
      <c r="D87" s="80">
        <v>8</v>
      </c>
      <c r="E87" s="80">
        <v>2006</v>
      </c>
      <c r="F87" s="80" t="s">
        <v>566</v>
      </c>
      <c r="G87" s="80" t="s">
        <v>1694</v>
      </c>
      <c r="H87" s="80" t="s">
        <v>1695</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1830</v>
      </c>
      <c r="B88" s="80">
        <v>123</v>
      </c>
      <c r="C88" s="80">
        <v>4</v>
      </c>
      <c r="D88" s="80">
        <v>8</v>
      </c>
      <c r="E88" s="80">
        <v>2007</v>
      </c>
      <c r="F88" s="80" t="s">
        <v>567</v>
      </c>
      <c r="G88" s="80" t="s">
        <v>1694</v>
      </c>
      <c r="H88" s="80" t="s">
        <v>1695</v>
      </c>
      <c r="I88" s="177"/>
      <c r="J88" s="81">
        <v>3.5926379391376355</v>
      </c>
      <c r="K88" s="81">
        <v>0.47187402001362599</v>
      </c>
      <c r="L88" s="81">
        <v>10.258602071885237</v>
      </c>
      <c r="M88" s="81">
        <v>4.4786272467367212</v>
      </c>
      <c r="N88" s="81">
        <v>7.1080933402527533</v>
      </c>
      <c r="O88" s="81">
        <v>3.0376444795676538</v>
      </c>
      <c r="P88" s="81">
        <v>3.4622079562429176</v>
      </c>
      <c r="Q88" s="81">
        <v>0.18064188730642736</v>
      </c>
      <c r="R88" s="81">
        <v>0</v>
      </c>
      <c r="S88" s="81">
        <v>0</v>
      </c>
      <c r="T88" s="82"/>
      <c r="U88" s="81">
        <v>117983</v>
      </c>
      <c r="V88" s="81">
        <v>157</v>
      </c>
      <c r="W88" s="81">
        <v>125</v>
      </c>
      <c r="X88" s="81">
        <v>911</v>
      </c>
      <c r="Y88" s="81">
        <v>1453</v>
      </c>
      <c r="Z88" s="81">
        <v>1503</v>
      </c>
      <c r="AA88" s="81">
        <v>678</v>
      </c>
      <c r="AB88" s="81">
        <v>2904</v>
      </c>
      <c r="AC88" s="81">
        <v>0</v>
      </c>
      <c r="AD88" s="81">
        <v>0</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1831</v>
      </c>
      <c r="B89" s="80">
        <v>124</v>
      </c>
      <c r="C89" s="80">
        <v>5</v>
      </c>
      <c r="D89" s="80">
        <v>8</v>
      </c>
      <c r="E89" s="80">
        <v>2008</v>
      </c>
      <c r="F89" s="80" t="s">
        <v>84</v>
      </c>
      <c r="G89" s="80" t="s">
        <v>1694</v>
      </c>
      <c r="H89" s="80" t="s">
        <v>1695</v>
      </c>
      <c r="I89" s="177"/>
      <c r="J89" s="81">
        <v>3.2883757826109172</v>
      </c>
      <c r="K89" s="81">
        <v>0.41414376065420083</v>
      </c>
      <c r="L89" s="81">
        <v>9.9917289204695265</v>
      </c>
      <c r="M89" s="81">
        <v>5.240427568679511</v>
      </c>
      <c r="N89" s="81">
        <v>7.2781358151906099</v>
      </c>
      <c r="O89" s="81">
        <v>2.8702103377340515</v>
      </c>
      <c r="P89" s="81">
        <v>3.2797383949319059</v>
      </c>
      <c r="Q89" s="81">
        <v>0.17600796916306224</v>
      </c>
      <c r="R89" s="81">
        <v>0</v>
      </c>
      <c r="S89" s="81">
        <v>0</v>
      </c>
      <c r="T89" s="82"/>
      <c r="U89" s="81">
        <v>113465</v>
      </c>
      <c r="V89" s="81">
        <v>157</v>
      </c>
      <c r="W89" s="81">
        <v>141</v>
      </c>
      <c r="X89" s="81">
        <v>911</v>
      </c>
      <c r="Y89" s="81">
        <v>1468</v>
      </c>
      <c r="Z89" s="81">
        <v>1470</v>
      </c>
      <c r="AA89" s="81">
        <v>643</v>
      </c>
      <c r="AB89" s="81">
        <v>2876</v>
      </c>
      <c r="AC89" s="81">
        <v>0</v>
      </c>
      <c r="AD89" s="81">
        <v>0</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1832</v>
      </c>
      <c r="B90" s="80">
        <v>125</v>
      </c>
      <c r="C90" s="80">
        <v>6</v>
      </c>
      <c r="D90" s="80">
        <v>8</v>
      </c>
      <c r="E90" s="80">
        <v>2009</v>
      </c>
      <c r="F90" s="80" t="s">
        <v>85</v>
      </c>
      <c r="G90" s="80" t="s">
        <v>1694</v>
      </c>
      <c r="H90" s="80" t="s">
        <v>1695</v>
      </c>
      <c r="I90" s="177"/>
      <c r="J90" s="81">
        <v>3.2021735262577846</v>
      </c>
      <c r="K90" s="81">
        <v>0.28429805679942838</v>
      </c>
      <c r="L90" s="81">
        <v>7.0497025395321442</v>
      </c>
      <c r="M90" s="81">
        <v>4.6368731172182489</v>
      </c>
      <c r="N90" s="81">
        <v>6.3748985245975041</v>
      </c>
      <c r="O90" s="81">
        <v>2.9276528086061506</v>
      </c>
      <c r="P90" s="81">
        <v>3.1847808590409215</v>
      </c>
      <c r="Q90" s="81">
        <v>0.1678405686366459</v>
      </c>
      <c r="R90" s="81">
        <v>0</v>
      </c>
      <c r="S90" s="81">
        <v>0</v>
      </c>
      <c r="T90" s="82"/>
      <c r="U90" s="81">
        <v>111580</v>
      </c>
      <c r="V90" s="81">
        <v>132</v>
      </c>
      <c r="W90" s="81">
        <v>114</v>
      </c>
      <c r="X90" s="81">
        <v>1018</v>
      </c>
      <c r="Y90" s="81">
        <v>1497</v>
      </c>
      <c r="Z90" s="81">
        <v>1480</v>
      </c>
      <c r="AA90" s="81">
        <v>641</v>
      </c>
      <c r="AB90" s="81">
        <v>2879</v>
      </c>
      <c r="AC90" s="81">
        <v>0</v>
      </c>
      <c r="AD90" s="81">
        <v>0</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7.24</v>
      </c>
      <c r="BI90" s="81">
        <v>0</v>
      </c>
      <c r="BJ90" s="81">
        <v>0</v>
      </c>
      <c r="BK90" s="81">
        <v>0</v>
      </c>
      <c r="BL90" s="81">
        <v>0</v>
      </c>
      <c r="BM90" s="82"/>
      <c r="BN90" s="81">
        <v>0</v>
      </c>
      <c r="BO90" s="81">
        <v>1</v>
      </c>
      <c r="BP90" s="81">
        <v>0</v>
      </c>
      <c r="BQ90" s="81">
        <v>0</v>
      </c>
      <c r="BR90" s="81">
        <v>0</v>
      </c>
      <c r="BS90" s="81">
        <v>0</v>
      </c>
      <c r="BT90"/>
      <c r="BU90" s="80"/>
      <c r="BV90" s="80"/>
      <c r="BW90" s="80"/>
      <c r="BX90" s="80"/>
      <c r="BY90" s="80"/>
      <c r="BZ90" s="80"/>
      <c r="CA90" s="80"/>
      <c r="CB90" s="80"/>
      <c r="CC90" s="80"/>
    </row>
    <row r="91" spans="1:81">
      <c r="A91" s="80" t="s">
        <v>1833</v>
      </c>
      <c r="B91" s="80">
        <v>126</v>
      </c>
      <c r="C91" s="80">
        <v>7</v>
      </c>
      <c r="D91" s="80">
        <v>8</v>
      </c>
      <c r="E91" s="80">
        <v>2010</v>
      </c>
      <c r="F91" s="80" t="s">
        <v>86</v>
      </c>
      <c r="G91" s="80" t="s">
        <v>1694</v>
      </c>
      <c r="H91" s="80" t="s">
        <v>1695</v>
      </c>
      <c r="I91" s="177"/>
      <c r="J91" s="81">
        <v>2.6580408833562696</v>
      </c>
      <c r="K91" s="81">
        <v>0.29649621308186846</v>
      </c>
      <c r="L91" s="81">
        <v>6.4180650757745434</v>
      </c>
      <c r="M91" s="81">
        <v>4.1506481345949569</v>
      </c>
      <c r="N91" s="81">
        <v>6.268141579818443</v>
      </c>
      <c r="O91" s="81">
        <v>2.9593983847349103</v>
      </c>
      <c r="P91" s="81">
        <v>3.2001094596519106</v>
      </c>
      <c r="Q91" s="81">
        <v>0.17339762970443348</v>
      </c>
      <c r="R91" s="81">
        <v>0</v>
      </c>
      <c r="S91" s="81">
        <v>0</v>
      </c>
      <c r="T91" s="82"/>
      <c r="U91" s="81">
        <v>103680</v>
      </c>
      <c r="V91" s="81">
        <v>132</v>
      </c>
      <c r="W91" s="81">
        <v>114</v>
      </c>
      <c r="X91" s="81">
        <v>1018</v>
      </c>
      <c r="Y91" s="81">
        <v>1497</v>
      </c>
      <c r="Z91" s="81">
        <v>1503</v>
      </c>
      <c r="AA91" s="81">
        <v>628</v>
      </c>
      <c r="AB91" s="81">
        <v>2850</v>
      </c>
      <c r="AC91" s="81">
        <v>0</v>
      </c>
      <c r="AD91" s="81">
        <v>0</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2.59</v>
      </c>
      <c r="BI91" s="81">
        <v>0</v>
      </c>
      <c r="BJ91" s="81">
        <v>0</v>
      </c>
      <c r="BK91" s="81">
        <v>0</v>
      </c>
      <c r="BL91" s="81">
        <v>0</v>
      </c>
      <c r="BM91" s="82"/>
      <c r="BN91" s="81">
        <v>0</v>
      </c>
      <c r="BO91" s="81">
        <v>1</v>
      </c>
      <c r="BP91" s="81">
        <v>0</v>
      </c>
      <c r="BQ91" s="81">
        <v>0</v>
      </c>
      <c r="BR91" s="81">
        <v>0</v>
      </c>
      <c r="BS91" s="81">
        <v>0</v>
      </c>
      <c r="BT91"/>
      <c r="BU91" s="80">
        <v>2.59</v>
      </c>
      <c r="BV91" s="80">
        <v>0</v>
      </c>
      <c r="BW91" s="80">
        <v>0</v>
      </c>
      <c r="BX91" s="80">
        <v>0</v>
      </c>
      <c r="BY91" s="80">
        <v>0</v>
      </c>
      <c r="BZ91" s="80">
        <v>0</v>
      </c>
      <c r="CA91" s="80">
        <v>0</v>
      </c>
      <c r="CB91" s="80">
        <v>0</v>
      </c>
      <c r="CC91" s="80">
        <v>0</v>
      </c>
    </row>
    <row r="92" spans="1:81">
      <c r="A92" s="80" t="s">
        <v>1834</v>
      </c>
      <c r="B92" s="80">
        <v>127</v>
      </c>
      <c r="C92" s="80">
        <v>8</v>
      </c>
      <c r="D92" s="80">
        <v>8</v>
      </c>
      <c r="E92" s="80">
        <v>2011</v>
      </c>
      <c r="F92" s="80" t="s">
        <v>87</v>
      </c>
      <c r="G92" s="80" t="s">
        <v>1694</v>
      </c>
      <c r="H92" s="80" t="s">
        <v>1695</v>
      </c>
      <c r="I92" s="177"/>
      <c r="J92" s="81">
        <v>3.5722850707471285</v>
      </c>
      <c r="K92" s="81">
        <v>0.41544634477186609</v>
      </c>
      <c r="L92" s="81">
        <v>5.9885223669896179</v>
      </c>
      <c r="M92" s="81">
        <v>5.2434355257420746</v>
      </c>
      <c r="N92" s="81">
        <v>7.6204284477189734</v>
      </c>
      <c r="O92" s="81">
        <v>2.8791283615940788</v>
      </c>
      <c r="P92" s="81">
        <v>2.7760846482305808</v>
      </c>
      <c r="Q92" s="81">
        <v>0.1987449902637354</v>
      </c>
      <c r="R92" s="81">
        <v>0</v>
      </c>
      <c r="S92" s="81">
        <v>0</v>
      </c>
      <c r="T92" s="82"/>
      <c r="U92" s="81">
        <v>131231</v>
      </c>
      <c r="V92" s="81">
        <v>132</v>
      </c>
      <c r="W92" s="81">
        <v>114</v>
      </c>
      <c r="X92" s="81">
        <v>1018</v>
      </c>
      <c r="Y92" s="81">
        <v>1512</v>
      </c>
      <c r="Z92" s="81">
        <v>1494</v>
      </c>
      <c r="AA92" s="81">
        <v>561</v>
      </c>
      <c r="AB92" s="81">
        <v>2832</v>
      </c>
      <c r="AC92" s="81">
        <v>0</v>
      </c>
      <c r="AD92" s="81">
        <v>0</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3.55</v>
      </c>
      <c r="BI92" s="81">
        <v>0</v>
      </c>
      <c r="BJ92" s="81">
        <v>0</v>
      </c>
      <c r="BK92" s="81">
        <v>0</v>
      </c>
      <c r="BL92" s="81">
        <v>0</v>
      </c>
      <c r="BM92" s="82"/>
      <c r="BN92" s="81">
        <v>0</v>
      </c>
      <c r="BO92" s="81">
        <v>1</v>
      </c>
      <c r="BP92" s="81">
        <v>0</v>
      </c>
      <c r="BQ92" s="81">
        <v>0</v>
      </c>
      <c r="BR92" s="81">
        <v>0</v>
      </c>
      <c r="BS92" s="81">
        <v>0</v>
      </c>
      <c r="BT92"/>
      <c r="BU92" s="80">
        <v>3.55</v>
      </c>
      <c r="BV92" s="80">
        <v>0</v>
      </c>
      <c r="BW92" s="80">
        <v>0</v>
      </c>
      <c r="BX92" s="80">
        <v>0</v>
      </c>
      <c r="BY92" s="80">
        <v>0</v>
      </c>
      <c r="BZ92" s="80">
        <v>0</v>
      </c>
      <c r="CA92" s="80">
        <v>0</v>
      </c>
      <c r="CB92" s="80">
        <v>0</v>
      </c>
      <c r="CC92" s="80">
        <v>0</v>
      </c>
    </row>
    <row r="93" spans="1:81">
      <c r="A93" s="80" t="s">
        <v>1835</v>
      </c>
      <c r="B93" s="80">
        <v>128</v>
      </c>
      <c r="C93" s="80">
        <v>9</v>
      </c>
      <c r="D93" s="80">
        <v>8</v>
      </c>
      <c r="E93" s="80">
        <v>2012</v>
      </c>
      <c r="F93" s="80" t="s">
        <v>88</v>
      </c>
      <c r="G93" s="80" t="s">
        <v>1694</v>
      </c>
      <c r="H93" s="80" t="s">
        <v>1695</v>
      </c>
      <c r="I93" s="177"/>
      <c r="J93" s="81">
        <v>0</v>
      </c>
      <c r="K93" s="81">
        <v>0.46801637519875211</v>
      </c>
      <c r="L93" s="81">
        <v>6.0422409948259999</v>
      </c>
      <c r="M93" s="81">
        <v>6.5123302628103348</v>
      </c>
      <c r="N93" s="81">
        <v>8.2714586907207703</v>
      </c>
      <c r="O93" s="81">
        <v>2.8927992345274607</v>
      </c>
      <c r="P93" s="81">
        <v>2.7321601801988451</v>
      </c>
      <c r="Q93" s="81">
        <v>0.21189058721555828</v>
      </c>
      <c r="R93" s="81">
        <v>0</v>
      </c>
      <c r="S93" s="81">
        <v>0</v>
      </c>
      <c r="T93" s="82"/>
      <c r="U93" s="81">
        <v>0</v>
      </c>
      <c r="V93" s="81">
        <v>132</v>
      </c>
      <c r="W93" s="81">
        <v>114</v>
      </c>
      <c r="X93" s="81">
        <v>1018</v>
      </c>
      <c r="Y93" s="81">
        <v>1494</v>
      </c>
      <c r="Z93" s="81">
        <v>1513</v>
      </c>
      <c r="AA93" s="81">
        <v>549</v>
      </c>
      <c r="AB93" s="81">
        <v>2779</v>
      </c>
      <c r="AC93" s="81">
        <v>0</v>
      </c>
      <c r="AD93" s="81">
        <v>0</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4.3600000000000003</v>
      </c>
      <c r="BI93" s="81">
        <v>0</v>
      </c>
      <c r="BJ93" s="81">
        <v>0</v>
      </c>
      <c r="BK93" s="81">
        <v>0</v>
      </c>
      <c r="BL93" s="81">
        <v>0</v>
      </c>
      <c r="BM93" s="82"/>
      <c r="BN93" s="81">
        <v>0</v>
      </c>
      <c r="BO93" s="81">
        <v>1</v>
      </c>
      <c r="BP93" s="81">
        <v>0</v>
      </c>
      <c r="BQ93" s="81">
        <v>0</v>
      </c>
      <c r="BR93" s="81">
        <v>0</v>
      </c>
      <c r="BS93" s="81">
        <v>0</v>
      </c>
      <c r="BT93"/>
      <c r="BU93" s="80">
        <v>4.3600000000000003</v>
      </c>
      <c r="BV93" s="80">
        <v>0</v>
      </c>
      <c r="BW93" s="80">
        <v>0</v>
      </c>
      <c r="BX93" s="80">
        <v>0</v>
      </c>
      <c r="BY93" s="80">
        <v>0</v>
      </c>
      <c r="BZ93" s="80">
        <v>0</v>
      </c>
      <c r="CA93" s="80">
        <v>0</v>
      </c>
      <c r="CB93" s="80">
        <v>0</v>
      </c>
      <c r="CC93" s="80">
        <v>0</v>
      </c>
    </row>
    <row r="94" spans="1:81">
      <c r="A94" s="80" t="s">
        <v>1836</v>
      </c>
      <c r="B94" s="80">
        <v>129</v>
      </c>
      <c r="C94" s="80">
        <v>10</v>
      </c>
      <c r="D94" s="80">
        <v>8</v>
      </c>
      <c r="E94" s="80">
        <v>2013</v>
      </c>
      <c r="F94" s="80" t="s">
        <v>89</v>
      </c>
      <c r="G94" s="80" t="s">
        <v>1694</v>
      </c>
      <c r="H94" s="80" t="s">
        <v>1695</v>
      </c>
      <c r="I94" s="177"/>
      <c r="J94" s="81">
        <v>0</v>
      </c>
      <c r="K94" s="81">
        <v>0.38681713048998939</v>
      </c>
      <c r="L94" s="81">
        <v>5.3357752389331763</v>
      </c>
      <c r="M94" s="81">
        <v>6.0566228425154964</v>
      </c>
      <c r="N94" s="81">
        <v>8.0000469817639672</v>
      </c>
      <c r="O94" s="81">
        <v>2.8185779017880983</v>
      </c>
      <c r="P94" s="81">
        <v>3.0471718509930827</v>
      </c>
      <c r="Q94" s="81">
        <v>0.21226545569100341</v>
      </c>
      <c r="R94" s="81">
        <v>0</v>
      </c>
      <c r="S94" s="81">
        <v>0</v>
      </c>
      <c r="T94" s="82"/>
      <c r="U94" s="81">
        <v>0</v>
      </c>
      <c r="V94" s="81">
        <v>132</v>
      </c>
      <c r="W94" s="81">
        <v>114</v>
      </c>
      <c r="X94" s="81">
        <v>1018</v>
      </c>
      <c r="Y94" s="81">
        <v>1491</v>
      </c>
      <c r="Z94" s="81">
        <v>1540</v>
      </c>
      <c r="AA94" s="81">
        <v>610</v>
      </c>
      <c r="AB94" s="81">
        <v>2744</v>
      </c>
      <c r="AC94" s="81">
        <v>0</v>
      </c>
      <c r="AD94" s="81">
        <v>0</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4.55</v>
      </c>
      <c r="BI94" s="81">
        <v>0</v>
      </c>
      <c r="BJ94" s="81">
        <v>0</v>
      </c>
      <c r="BK94" s="81">
        <v>0</v>
      </c>
      <c r="BL94" s="81">
        <v>0</v>
      </c>
      <c r="BM94" s="82"/>
      <c r="BN94" s="81">
        <v>0</v>
      </c>
      <c r="BO94" s="81">
        <v>1</v>
      </c>
      <c r="BP94" s="81">
        <v>0</v>
      </c>
      <c r="BQ94" s="81">
        <v>0</v>
      </c>
      <c r="BR94" s="81">
        <v>0</v>
      </c>
      <c r="BS94" s="81">
        <v>0</v>
      </c>
      <c r="BT94"/>
      <c r="BU94" s="80">
        <v>4.55</v>
      </c>
      <c r="BV94" s="80">
        <v>0</v>
      </c>
      <c r="BW94" s="80">
        <v>0</v>
      </c>
      <c r="BX94" s="80">
        <v>0</v>
      </c>
      <c r="BY94" s="80">
        <v>0</v>
      </c>
      <c r="BZ94" s="80">
        <v>0</v>
      </c>
      <c r="CA94" s="80">
        <v>0</v>
      </c>
      <c r="CB94" s="80">
        <v>0</v>
      </c>
      <c r="CC94" s="80">
        <v>0</v>
      </c>
    </row>
    <row r="95" spans="1:81">
      <c r="A95" s="80" t="s">
        <v>1837</v>
      </c>
      <c r="B95" s="80">
        <v>130</v>
      </c>
      <c r="C95" s="80">
        <v>11</v>
      </c>
      <c r="D95" s="80">
        <v>8</v>
      </c>
      <c r="E95" s="80">
        <v>2014</v>
      </c>
      <c r="F95" s="80" t="s">
        <v>90</v>
      </c>
      <c r="G95" s="80" t="s">
        <v>1694</v>
      </c>
      <c r="H95" s="80" t="s">
        <v>1695</v>
      </c>
      <c r="I95" s="177"/>
      <c r="J95" s="81">
        <v>0</v>
      </c>
      <c r="K95" s="81">
        <v>0.37773923340742677</v>
      </c>
      <c r="L95" s="81">
        <v>4.997983750653777</v>
      </c>
      <c r="M95" s="81">
        <v>5.9451423016934202</v>
      </c>
      <c r="N95" s="81">
        <v>8.1585382286731427</v>
      </c>
      <c r="O95" s="81">
        <v>2.6466331489314014</v>
      </c>
      <c r="P95" s="81">
        <v>3.0981698654047687</v>
      </c>
      <c r="Q95" s="81">
        <v>0.19668245891906583</v>
      </c>
      <c r="R95" s="81">
        <v>0</v>
      </c>
      <c r="S95" s="81">
        <v>0</v>
      </c>
      <c r="T95" s="82"/>
      <c r="U95" s="81">
        <v>0</v>
      </c>
      <c r="V95" s="81">
        <v>112</v>
      </c>
      <c r="W95" s="81">
        <v>109</v>
      </c>
      <c r="X95" s="81">
        <v>950</v>
      </c>
      <c r="Y95" s="81">
        <v>1436</v>
      </c>
      <c r="Z95" s="81">
        <v>1523</v>
      </c>
      <c r="AA95" s="81">
        <v>617</v>
      </c>
      <c r="AB95" s="81">
        <v>2650</v>
      </c>
      <c r="AC95" s="81">
        <v>0</v>
      </c>
      <c r="AD95" s="81">
        <v>0</v>
      </c>
      <c r="AE95" s="82"/>
      <c r="AF95" s="81">
        <v>0</v>
      </c>
      <c r="AG95" s="81">
        <v>265057.59563951346</v>
      </c>
      <c r="AH95" s="81">
        <v>812922.57318896009</v>
      </c>
      <c r="AI95" s="81">
        <v>6256143.0690376889</v>
      </c>
      <c r="AJ95" s="81">
        <v>6176201.3558657095</v>
      </c>
      <c r="AK95" s="81">
        <v>0</v>
      </c>
      <c r="AL95" s="81">
        <v>0</v>
      </c>
      <c r="AM95" s="81">
        <v>363805.40048033604</v>
      </c>
      <c r="AN95" s="81">
        <v>0</v>
      </c>
      <c r="AO95" s="81">
        <v>0</v>
      </c>
      <c r="AP95" s="82"/>
      <c r="AQ95" s="81">
        <v>6</v>
      </c>
      <c r="AR95" s="81">
        <v>3</v>
      </c>
      <c r="AS95" s="81">
        <v>0</v>
      </c>
      <c r="AT95" s="81">
        <v>0</v>
      </c>
      <c r="AU95" s="81">
        <v>0</v>
      </c>
      <c r="AV95" s="81">
        <v>0</v>
      </c>
      <c r="AW95" s="81" t="s">
        <v>564</v>
      </c>
      <c r="AX95" s="82"/>
      <c r="AY95" s="81">
        <v>27.9</v>
      </c>
      <c r="AZ95" s="81">
        <v>51.03</v>
      </c>
      <c r="BA95" s="81">
        <v>0</v>
      </c>
      <c r="BB95" s="81">
        <v>0</v>
      </c>
      <c r="BC95" s="81">
        <v>0</v>
      </c>
      <c r="BD95" s="81">
        <v>0</v>
      </c>
      <c r="BE95" s="81" t="s">
        <v>564</v>
      </c>
      <c r="BF95" s="82"/>
      <c r="BG95" s="81">
        <v>0</v>
      </c>
      <c r="BH95" s="81">
        <v>4.51</v>
      </c>
      <c r="BI95" s="81">
        <v>0</v>
      </c>
      <c r="BJ95" s="81">
        <v>0</v>
      </c>
      <c r="BK95" s="81">
        <v>0</v>
      </c>
      <c r="BL95" s="81">
        <v>0</v>
      </c>
      <c r="BM95" s="82"/>
      <c r="BN95" s="81">
        <v>0</v>
      </c>
      <c r="BO95" s="81">
        <v>1</v>
      </c>
      <c r="BP95" s="81">
        <v>0</v>
      </c>
      <c r="BQ95" s="81">
        <v>0</v>
      </c>
      <c r="BR95" s="81">
        <v>0</v>
      </c>
      <c r="BS95" s="81">
        <v>0</v>
      </c>
      <c r="BT95"/>
      <c r="BU95" s="80">
        <v>4.51</v>
      </c>
      <c r="BV95" s="80">
        <v>0</v>
      </c>
      <c r="BW95" s="80">
        <v>0</v>
      </c>
      <c r="BX95" s="80">
        <v>0</v>
      </c>
      <c r="BY95" s="80">
        <v>0</v>
      </c>
      <c r="BZ95" s="80">
        <v>0</v>
      </c>
      <c r="CA95" s="80">
        <v>0</v>
      </c>
      <c r="CB95" s="80">
        <v>0</v>
      </c>
      <c r="CC95" s="80">
        <v>0</v>
      </c>
    </row>
    <row r="96" spans="1:81">
      <c r="A96" s="80" t="s">
        <v>1838</v>
      </c>
      <c r="B96" s="80">
        <v>131</v>
      </c>
      <c r="C96" s="80">
        <v>12</v>
      </c>
      <c r="D96" s="80">
        <v>8</v>
      </c>
      <c r="E96" s="80">
        <v>2015</v>
      </c>
      <c r="F96" s="80" t="s">
        <v>91</v>
      </c>
      <c r="G96" s="80" t="s">
        <v>1694</v>
      </c>
      <c r="H96" s="80" t="s">
        <v>1695</v>
      </c>
      <c r="I96" s="177"/>
      <c r="J96" s="81">
        <v>0.63259528094454331</v>
      </c>
      <c r="K96" s="81">
        <v>0.36221265779127743</v>
      </c>
      <c r="L96" s="81">
        <v>5.2608993058858315</v>
      </c>
      <c r="M96" s="81">
        <v>5.7523582305029075</v>
      </c>
      <c r="N96" s="81">
        <v>7.5718628659485212</v>
      </c>
      <c r="O96" s="81">
        <v>2.6058860743573522</v>
      </c>
      <c r="P96" s="81">
        <v>3.125734036843967</v>
      </c>
      <c r="Q96" s="81">
        <v>0.19203376081583903</v>
      </c>
      <c r="R96" s="81">
        <v>0</v>
      </c>
      <c r="S96" s="81">
        <v>0</v>
      </c>
      <c r="T96" s="82"/>
      <c r="U96" s="81">
        <v>25245</v>
      </c>
      <c r="V96" s="81">
        <v>112</v>
      </c>
      <c r="W96" s="81">
        <v>109</v>
      </c>
      <c r="X96" s="81">
        <v>950</v>
      </c>
      <c r="Y96" s="81">
        <v>1448</v>
      </c>
      <c r="Z96" s="81">
        <v>1514</v>
      </c>
      <c r="AA96" s="81">
        <v>622</v>
      </c>
      <c r="AB96" s="81">
        <v>2643</v>
      </c>
      <c r="AC96" s="81">
        <v>0</v>
      </c>
      <c r="AD96" s="81">
        <v>0</v>
      </c>
      <c r="AE96" s="82"/>
      <c r="AF96" s="81">
        <v>194823.25284410536</v>
      </c>
      <c r="AG96" s="81">
        <v>241313.2689872738</v>
      </c>
      <c r="AH96" s="81">
        <v>680244.08859503979</v>
      </c>
      <c r="AI96" s="81">
        <v>6042077.1060103206</v>
      </c>
      <c r="AJ96" s="81">
        <v>5976699.2229569461</v>
      </c>
      <c r="AK96" s="81">
        <v>0</v>
      </c>
      <c r="AL96" s="81">
        <v>0</v>
      </c>
      <c r="AM96" s="81">
        <v>362212.06303198886</v>
      </c>
      <c r="AN96" s="81">
        <v>0</v>
      </c>
      <c r="AO96" s="81">
        <v>0</v>
      </c>
      <c r="AP96" s="82"/>
      <c r="AQ96" s="81">
        <v>6</v>
      </c>
      <c r="AR96" s="81">
        <v>3</v>
      </c>
      <c r="AS96" s="81">
        <v>0</v>
      </c>
      <c r="AT96" s="81">
        <v>0</v>
      </c>
      <c r="AU96" s="81">
        <v>0</v>
      </c>
      <c r="AV96" s="81">
        <v>0</v>
      </c>
      <c r="AW96" s="81" t="s">
        <v>564</v>
      </c>
      <c r="AX96" s="82"/>
      <c r="AY96" s="81">
        <v>27.9</v>
      </c>
      <c r="AZ96" s="81">
        <v>51.03</v>
      </c>
      <c r="BA96" s="81">
        <v>0</v>
      </c>
      <c r="BB96" s="81">
        <v>0</v>
      </c>
      <c r="BC96" s="81">
        <v>0</v>
      </c>
      <c r="BD96" s="81">
        <v>0</v>
      </c>
      <c r="BE96" s="81" t="s">
        <v>564</v>
      </c>
      <c r="BF96" s="82"/>
      <c r="BG96" s="81">
        <v>0</v>
      </c>
      <c r="BH96" s="81">
        <v>4.8490000000000002</v>
      </c>
      <c r="BI96" s="81">
        <v>0</v>
      </c>
      <c r="BJ96" s="81">
        <v>0</v>
      </c>
      <c r="BK96" s="81">
        <v>0</v>
      </c>
      <c r="BL96" s="81">
        <v>0</v>
      </c>
      <c r="BM96" s="82"/>
      <c r="BN96" s="81">
        <v>0</v>
      </c>
      <c r="BO96" s="81">
        <v>1</v>
      </c>
      <c r="BP96" s="81">
        <v>0</v>
      </c>
      <c r="BQ96" s="81">
        <v>0</v>
      </c>
      <c r="BR96" s="81">
        <v>0</v>
      </c>
      <c r="BS96" s="81">
        <v>0</v>
      </c>
      <c r="BT96"/>
      <c r="BU96" s="80">
        <v>4.8490000000000002</v>
      </c>
      <c r="BV96" s="80">
        <v>0</v>
      </c>
      <c r="BW96" s="80">
        <v>0</v>
      </c>
      <c r="BX96" s="80">
        <v>0</v>
      </c>
      <c r="BY96" s="80">
        <v>0</v>
      </c>
      <c r="BZ96" s="80">
        <v>0</v>
      </c>
      <c r="CA96" s="80">
        <v>0</v>
      </c>
      <c r="CB96" s="80">
        <v>0</v>
      </c>
      <c r="CC96" s="80">
        <v>0</v>
      </c>
    </row>
    <row r="97" spans="1:81">
      <c r="A97" s="80" t="s">
        <v>1839</v>
      </c>
      <c r="B97" s="80">
        <v>132</v>
      </c>
      <c r="C97" s="80">
        <v>13</v>
      </c>
      <c r="D97" s="80">
        <v>8</v>
      </c>
      <c r="E97" s="80">
        <v>2016</v>
      </c>
      <c r="F97" s="80" t="s">
        <v>92</v>
      </c>
      <c r="G97" s="80" t="s">
        <v>1694</v>
      </c>
      <c r="H97" s="80" t="s">
        <v>1695</v>
      </c>
      <c r="I97" s="177"/>
      <c r="J97" s="81">
        <v>0</v>
      </c>
      <c r="K97" s="81">
        <v>0.34166725245433605</v>
      </c>
      <c r="L97" s="81">
        <v>5.6572984618558317</v>
      </c>
      <c r="M97" s="81">
        <v>4.9319800603583417</v>
      </c>
      <c r="N97" s="81">
        <v>7.5777763067806525</v>
      </c>
      <c r="O97" s="81">
        <v>2.623550094825208</v>
      </c>
      <c r="P97" s="81">
        <v>3.2942134712931672</v>
      </c>
      <c r="Q97" s="81">
        <v>0.18307821619058534</v>
      </c>
      <c r="R97" s="81">
        <v>0</v>
      </c>
      <c r="S97" s="81">
        <v>0</v>
      </c>
      <c r="T97" s="82"/>
      <c r="U97" s="81">
        <v>0</v>
      </c>
      <c r="V97" s="81">
        <v>112</v>
      </c>
      <c r="W97" s="81">
        <v>109</v>
      </c>
      <c r="X97" s="81">
        <v>950</v>
      </c>
      <c r="Y97" s="81">
        <v>1425</v>
      </c>
      <c r="Z97" s="81">
        <v>1543</v>
      </c>
      <c r="AA97" s="81">
        <v>678</v>
      </c>
      <c r="AB97" s="81">
        <v>2592</v>
      </c>
      <c r="AC97" s="81">
        <v>0</v>
      </c>
      <c r="AD97" s="81">
        <v>0</v>
      </c>
      <c r="AE97" s="82"/>
      <c r="AF97" s="81">
        <v>0</v>
      </c>
      <c r="AG97" s="81">
        <v>230020.89650115141</v>
      </c>
      <c r="AH97" s="81">
        <v>576540.38452189427</v>
      </c>
      <c r="AI97" s="81">
        <v>6031197.6062609581</v>
      </c>
      <c r="AJ97" s="81">
        <v>6122078.1618512273</v>
      </c>
      <c r="AK97" s="81">
        <v>0</v>
      </c>
      <c r="AL97" s="81">
        <v>0</v>
      </c>
      <c r="AM97" s="81">
        <v>355498.70017365582</v>
      </c>
      <c r="AN97" s="81">
        <v>0</v>
      </c>
      <c r="AO97" s="81">
        <v>0</v>
      </c>
      <c r="AP97" s="82"/>
      <c r="AQ97" s="81">
        <v>6</v>
      </c>
      <c r="AR97" s="81">
        <v>3</v>
      </c>
      <c r="AS97" s="81">
        <v>0</v>
      </c>
      <c r="AT97" s="81">
        <v>0</v>
      </c>
      <c r="AU97" s="81">
        <v>0</v>
      </c>
      <c r="AV97" s="81">
        <v>0</v>
      </c>
      <c r="AW97" s="81" t="s">
        <v>564</v>
      </c>
      <c r="AX97" s="82"/>
      <c r="AY97" s="81">
        <v>27.9</v>
      </c>
      <c r="AZ97" s="81">
        <v>51.03</v>
      </c>
      <c r="BA97" s="81">
        <v>0</v>
      </c>
      <c r="BB97" s="81">
        <v>0</v>
      </c>
      <c r="BC97" s="81">
        <v>0</v>
      </c>
      <c r="BD97" s="81">
        <v>0</v>
      </c>
      <c r="BE97" s="81" t="s">
        <v>564</v>
      </c>
      <c r="BF97" s="82"/>
      <c r="BG97" s="81">
        <v>0</v>
      </c>
      <c r="BH97" s="81">
        <v>5.1630000000000003</v>
      </c>
      <c r="BI97" s="81">
        <v>0</v>
      </c>
      <c r="BJ97" s="81">
        <v>0</v>
      </c>
      <c r="BK97" s="81">
        <v>0</v>
      </c>
      <c r="BL97" s="81">
        <v>0</v>
      </c>
      <c r="BM97" s="82"/>
      <c r="BN97" s="81">
        <v>0</v>
      </c>
      <c r="BO97" s="81">
        <v>1</v>
      </c>
      <c r="BP97" s="81">
        <v>0</v>
      </c>
      <c r="BQ97" s="81">
        <v>0</v>
      </c>
      <c r="BR97" s="81">
        <v>0</v>
      </c>
      <c r="BS97" s="81">
        <v>0</v>
      </c>
      <c r="BT97"/>
      <c r="BU97" s="80">
        <v>5.1630000000000003</v>
      </c>
      <c r="BV97" s="80">
        <v>0</v>
      </c>
      <c r="BW97" s="80">
        <v>0</v>
      </c>
      <c r="BX97" s="80">
        <v>0</v>
      </c>
      <c r="BY97" s="80">
        <v>0</v>
      </c>
      <c r="BZ97" s="80">
        <v>0</v>
      </c>
      <c r="CA97" s="80">
        <v>0</v>
      </c>
      <c r="CB97" s="80">
        <v>0</v>
      </c>
      <c r="CC97" s="80">
        <v>0</v>
      </c>
    </row>
    <row r="98" spans="1:81">
      <c r="A98" s="80" t="s">
        <v>1840</v>
      </c>
      <c r="B98" s="80">
        <v>133</v>
      </c>
      <c r="C98" s="80">
        <v>14</v>
      </c>
      <c r="D98" s="80">
        <v>8</v>
      </c>
      <c r="E98" s="80">
        <v>2017</v>
      </c>
      <c r="F98" s="80" t="s">
        <v>71</v>
      </c>
      <c r="G98" s="80" t="s">
        <v>1694</v>
      </c>
      <c r="H98" s="80" t="s">
        <v>1695</v>
      </c>
      <c r="I98" s="177"/>
      <c r="J98" s="81">
        <v>0</v>
      </c>
      <c r="K98" s="81">
        <v>0.3491327748484972</v>
      </c>
      <c r="L98" s="81">
        <v>5.1069002059627717</v>
      </c>
      <c r="M98" s="81">
        <v>4.9452469411589979</v>
      </c>
      <c r="N98" s="81">
        <v>7.3268284329257547</v>
      </c>
      <c r="O98" s="81">
        <v>2.5974654784445965</v>
      </c>
      <c r="P98" s="81">
        <v>3.3023134672672168</v>
      </c>
      <c r="Q98" s="81">
        <v>0.17505458867214757</v>
      </c>
      <c r="R98" s="81">
        <v>0</v>
      </c>
      <c r="S98" s="81">
        <v>0</v>
      </c>
      <c r="T98" s="82"/>
      <c r="U98" s="81">
        <v>0</v>
      </c>
      <c r="V98" s="81">
        <v>112</v>
      </c>
      <c r="W98" s="81">
        <v>109</v>
      </c>
      <c r="X98" s="81">
        <v>950</v>
      </c>
      <c r="Y98" s="81">
        <v>1408</v>
      </c>
      <c r="Z98" s="81">
        <v>1553</v>
      </c>
      <c r="AA98" s="81">
        <v>684</v>
      </c>
      <c r="AB98" s="81">
        <v>2563</v>
      </c>
      <c r="AC98" s="81">
        <v>0</v>
      </c>
      <c r="AD98" s="81">
        <v>0</v>
      </c>
      <c r="AE98" s="82"/>
      <c r="AF98" s="81">
        <v>0</v>
      </c>
      <c r="AG98" s="81">
        <v>230689.23329523671</v>
      </c>
      <c r="AH98" s="81">
        <v>704305.07949620974</v>
      </c>
      <c r="AI98" s="81">
        <v>5881981.9810616337</v>
      </c>
      <c r="AJ98" s="81">
        <v>5301009.076799226</v>
      </c>
      <c r="AK98" s="81">
        <v>0</v>
      </c>
      <c r="AL98" s="81">
        <v>0</v>
      </c>
      <c r="AM98" s="81">
        <v>352071.3190156247</v>
      </c>
      <c r="AN98" s="81">
        <v>0</v>
      </c>
      <c r="AO98" s="81">
        <v>0</v>
      </c>
      <c r="AP98" s="82"/>
      <c r="AQ98" s="81">
        <v>8</v>
      </c>
      <c r="AR98" s="81">
        <v>3</v>
      </c>
      <c r="AS98" s="81">
        <v>0</v>
      </c>
      <c r="AT98" s="81">
        <v>0</v>
      </c>
      <c r="AU98" s="81">
        <v>0</v>
      </c>
      <c r="AV98" s="81">
        <v>0</v>
      </c>
      <c r="AW98" s="81" t="s">
        <v>564</v>
      </c>
      <c r="AX98" s="82"/>
      <c r="AY98" s="81">
        <v>41.4</v>
      </c>
      <c r="AZ98" s="81">
        <v>51.03</v>
      </c>
      <c r="BA98" s="81">
        <v>0</v>
      </c>
      <c r="BB98" s="81">
        <v>0</v>
      </c>
      <c r="BC98" s="81">
        <v>0</v>
      </c>
      <c r="BD98" s="81">
        <v>0</v>
      </c>
      <c r="BE98" s="81" t="s">
        <v>564</v>
      </c>
      <c r="BF98" s="82"/>
      <c r="BG98" s="81">
        <v>0</v>
      </c>
      <c r="BH98" s="81">
        <v>4.609</v>
      </c>
      <c r="BI98" s="81">
        <v>0</v>
      </c>
      <c r="BJ98" s="81">
        <v>0</v>
      </c>
      <c r="BK98" s="81">
        <v>0</v>
      </c>
      <c r="BL98" s="81">
        <v>0</v>
      </c>
      <c r="BM98" s="82"/>
      <c r="BN98" s="81">
        <v>0</v>
      </c>
      <c r="BO98" s="81">
        <v>1</v>
      </c>
      <c r="BP98" s="81">
        <v>0</v>
      </c>
      <c r="BQ98" s="81">
        <v>0</v>
      </c>
      <c r="BR98" s="81">
        <v>0</v>
      </c>
      <c r="BS98" s="81">
        <v>0</v>
      </c>
      <c r="BT98"/>
      <c r="BU98" s="80">
        <v>4.609</v>
      </c>
      <c r="BV98" s="80">
        <v>0</v>
      </c>
      <c r="BW98" s="80">
        <v>0</v>
      </c>
      <c r="BX98" s="80">
        <v>0</v>
      </c>
      <c r="BY98" s="80">
        <v>0</v>
      </c>
      <c r="BZ98" s="80">
        <v>0</v>
      </c>
      <c r="CA98" s="80">
        <v>0</v>
      </c>
      <c r="CB98" s="80">
        <v>0</v>
      </c>
      <c r="CC98" s="80">
        <v>0</v>
      </c>
    </row>
    <row r="99" spans="1:81">
      <c r="A99" s="80" t="s">
        <v>1841</v>
      </c>
      <c r="B99" s="80">
        <v>134</v>
      </c>
      <c r="C99" s="80">
        <v>15</v>
      </c>
      <c r="D99" s="80">
        <v>8</v>
      </c>
      <c r="E99" s="80">
        <v>2018</v>
      </c>
      <c r="F99" s="80" t="s">
        <v>93</v>
      </c>
      <c r="G99" s="80" t="s">
        <v>1694</v>
      </c>
      <c r="H99" s="80" t="s">
        <v>1695</v>
      </c>
      <c r="I99" s="177"/>
      <c r="J99" s="81">
        <v>0.80196768092487158</v>
      </c>
      <c r="K99" s="81">
        <v>0.32494804933526683</v>
      </c>
      <c r="L99" s="81">
        <v>4.6849231522305885</v>
      </c>
      <c r="M99" s="81">
        <v>4.9696372767912633</v>
      </c>
      <c r="N99" s="81">
        <v>6.5875851337372584</v>
      </c>
      <c r="O99" s="81">
        <v>2.5109189307901216</v>
      </c>
      <c r="P99" s="81">
        <v>3.2694414551871605</v>
      </c>
      <c r="Q99" s="81">
        <v>0.15939960490420849</v>
      </c>
      <c r="R99" s="81">
        <v>0</v>
      </c>
      <c r="S99" s="81">
        <v>0</v>
      </c>
      <c r="T99" s="82"/>
      <c r="U99" s="81">
        <v>31321</v>
      </c>
      <c r="V99" s="81">
        <v>112</v>
      </c>
      <c r="W99" s="81">
        <v>109</v>
      </c>
      <c r="X99" s="81">
        <v>950</v>
      </c>
      <c r="Y99" s="81">
        <v>1375</v>
      </c>
      <c r="Z99" s="81">
        <v>1530</v>
      </c>
      <c r="AA99" s="81">
        <v>684</v>
      </c>
      <c r="AB99" s="81">
        <v>2515</v>
      </c>
      <c r="AC99" s="81">
        <v>0</v>
      </c>
      <c r="AD99" s="81">
        <v>0</v>
      </c>
      <c r="AE99" s="82"/>
      <c r="AF99" s="81">
        <v>254867.5482162041</v>
      </c>
      <c r="AG99" s="81">
        <v>208718.5702226604</v>
      </c>
      <c r="AH99" s="81">
        <v>663807.62408606603</v>
      </c>
      <c r="AI99" s="81">
        <v>6012587.0648757638</v>
      </c>
      <c r="AJ99" s="81">
        <v>5017206.3301462773</v>
      </c>
      <c r="AK99" s="81">
        <v>0</v>
      </c>
      <c r="AL99" s="81">
        <v>0</v>
      </c>
      <c r="AM99" s="81">
        <v>346192.54343979689</v>
      </c>
      <c r="AN99" s="81">
        <v>0</v>
      </c>
      <c r="AO99" s="81">
        <v>0</v>
      </c>
      <c r="AP99" s="82"/>
      <c r="AQ99" s="81">
        <v>10</v>
      </c>
      <c r="AR99" s="81">
        <v>3</v>
      </c>
      <c r="AS99" s="81">
        <v>0</v>
      </c>
      <c r="AT99" s="81">
        <v>0</v>
      </c>
      <c r="AU99" s="81">
        <v>0</v>
      </c>
      <c r="AV99" s="81">
        <v>0</v>
      </c>
      <c r="AW99" s="81" t="s">
        <v>564</v>
      </c>
      <c r="AX99" s="82"/>
      <c r="AY99" s="81">
        <v>53</v>
      </c>
      <c r="AZ99" s="81">
        <v>51.33</v>
      </c>
      <c r="BA99" s="81">
        <v>0</v>
      </c>
      <c r="BB99" s="81">
        <v>0</v>
      </c>
      <c r="BC99" s="81">
        <v>0</v>
      </c>
      <c r="BD99" s="81">
        <v>0</v>
      </c>
      <c r="BE99" s="81" t="s">
        <v>564</v>
      </c>
      <c r="BF99" s="82"/>
      <c r="BG99" s="81">
        <v>0</v>
      </c>
      <c r="BH99" s="81">
        <v>4.8040000000000003</v>
      </c>
      <c r="BI99" s="81">
        <v>0</v>
      </c>
      <c r="BJ99" s="81">
        <v>0</v>
      </c>
      <c r="BK99" s="81">
        <v>0</v>
      </c>
      <c r="BL99" s="81">
        <v>0</v>
      </c>
      <c r="BM99" s="82"/>
      <c r="BN99" s="81">
        <v>0</v>
      </c>
      <c r="BO99" s="81">
        <v>1</v>
      </c>
      <c r="BP99" s="81">
        <v>0</v>
      </c>
      <c r="BQ99" s="81">
        <v>0</v>
      </c>
      <c r="BR99" s="81">
        <v>0</v>
      </c>
      <c r="BS99" s="81">
        <v>0</v>
      </c>
      <c r="BT99"/>
      <c r="BU99" s="80">
        <v>4.8040000000000003</v>
      </c>
      <c r="BV99" s="80">
        <v>0</v>
      </c>
      <c r="BW99" s="80">
        <v>0</v>
      </c>
      <c r="BX99" s="80">
        <v>0</v>
      </c>
      <c r="BY99" s="80">
        <v>0</v>
      </c>
      <c r="BZ99" s="80">
        <v>0</v>
      </c>
      <c r="CA99" s="80">
        <v>0</v>
      </c>
      <c r="CB99" s="80">
        <v>0</v>
      </c>
      <c r="CC99" s="80">
        <v>0</v>
      </c>
    </row>
    <row r="100" spans="1:81">
      <c r="A100" s="80" t="s">
        <v>1842</v>
      </c>
      <c r="B100" s="80">
        <v>135</v>
      </c>
      <c r="C100" s="80">
        <v>16</v>
      </c>
      <c r="D100" s="80">
        <v>8</v>
      </c>
      <c r="E100" s="80">
        <v>2019</v>
      </c>
      <c r="F100" s="80" t="s">
        <v>73</v>
      </c>
      <c r="G100" s="80" t="s">
        <v>1694</v>
      </c>
      <c r="H100" s="80" t="s">
        <v>1695</v>
      </c>
      <c r="I100" s="177"/>
      <c r="J100" s="81">
        <v>4.8172652631089274</v>
      </c>
      <c r="K100" s="81">
        <v>0.30152786216339572</v>
      </c>
      <c r="L100" s="81">
        <v>4.7059132065001501</v>
      </c>
      <c r="M100" s="81">
        <v>4.4582158950034394</v>
      </c>
      <c r="N100" s="81">
        <v>6.5088878844772653</v>
      </c>
      <c r="O100" s="81">
        <v>2.4358356090224622</v>
      </c>
      <c r="P100" s="81">
        <v>2.9617967938169123</v>
      </c>
      <c r="Q100" s="81">
        <v>0.15019919466720688</v>
      </c>
      <c r="R100" s="81">
        <v>0</v>
      </c>
      <c r="S100" s="81">
        <v>0</v>
      </c>
      <c r="T100" s="82"/>
      <c r="U100" s="81">
        <v>197913</v>
      </c>
      <c r="V100" s="81">
        <v>112</v>
      </c>
      <c r="W100" s="81">
        <v>109</v>
      </c>
      <c r="X100" s="81">
        <v>950</v>
      </c>
      <c r="Y100" s="81">
        <v>1342</v>
      </c>
      <c r="Z100" s="81">
        <v>1525</v>
      </c>
      <c r="AA100" s="81">
        <v>615</v>
      </c>
      <c r="AB100" s="81">
        <v>2434</v>
      </c>
      <c r="AC100" s="81">
        <v>0</v>
      </c>
      <c r="AD100" s="81">
        <v>0</v>
      </c>
      <c r="AE100" s="82"/>
      <c r="AF100" s="81">
        <v>1580301.680840363</v>
      </c>
      <c r="AG100" s="81">
        <v>208656.76279637779</v>
      </c>
      <c r="AH100" s="81">
        <v>716713.95324772643</v>
      </c>
      <c r="AI100" s="81">
        <v>5891836.1872775368</v>
      </c>
      <c r="AJ100" s="81">
        <v>4980246.1228135899</v>
      </c>
      <c r="AK100" s="81">
        <v>0</v>
      </c>
      <c r="AL100" s="81">
        <v>0</v>
      </c>
      <c r="AM100" s="81">
        <v>331492.47685781016</v>
      </c>
      <c r="AN100" s="81">
        <v>0</v>
      </c>
      <c r="AO100" s="81">
        <v>0</v>
      </c>
      <c r="AP100" s="82"/>
      <c r="AQ100" s="81">
        <v>10</v>
      </c>
      <c r="AR100" s="81">
        <v>4</v>
      </c>
      <c r="AS100" s="81">
        <v>0</v>
      </c>
      <c r="AT100" s="81">
        <v>1</v>
      </c>
      <c r="AU100" s="81">
        <v>0</v>
      </c>
      <c r="AV100" s="81">
        <v>0</v>
      </c>
      <c r="AW100" s="81" t="s">
        <v>564</v>
      </c>
      <c r="AX100" s="82"/>
      <c r="AY100" s="81">
        <v>53.4</v>
      </c>
      <c r="AZ100" s="81">
        <v>78.53</v>
      </c>
      <c r="BA100" s="81">
        <v>0</v>
      </c>
      <c r="BB100" s="81">
        <v>177</v>
      </c>
      <c r="BC100" s="81">
        <v>0</v>
      </c>
      <c r="BD100" s="81">
        <v>0</v>
      </c>
      <c r="BE100" s="81" t="s">
        <v>564</v>
      </c>
      <c r="BF100" s="82"/>
      <c r="BG100" s="81">
        <v>0</v>
      </c>
      <c r="BH100" s="81">
        <v>0</v>
      </c>
      <c r="BI100" s="81">
        <v>0</v>
      </c>
      <c r="BJ100" s="81">
        <v>0</v>
      </c>
      <c r="BK100" s="81">
        <v>4.0039999999999996</v>
      </c>
      <c r="BL100" s="81">
        <v>0</v>
      </c>
      <c r="BM100" s="82"/>
      <c r="BN100" s="81">
        <v>0</v>
      </c>
      <c r="BO100" s="81">
        <v>0</v>
      </c>
      <c r="BP100" s="81">
        <v>0</v>
      </c>
      <c r="BQ100" s="81">
        <v>0</v>
      </c>
      <c r="BR100" s="81">
        <v>1</v>
      </c>
      <c r="BS100" s="81">
        <v>0</v>
      </c>
      <c r="BT100"/>
      <c r="BU100" s="80">
        <v>4.0039999999999996</v>
      </c>
      <c r="BV100" s="80">
        <v>0</v>
      </c>
      <c r="BW100" s="80">
        <v>0</v>
      </c>
      <c r="BX100" s="80">
        <v>0</v>
      </c>
      <c r="BY100" s="80">
        <v>0</v>
      </c>
      <c r="BZ100" s="80">
        <v>0</v>
      </c>
      <c r="CA100" s="80">
        <v>0</v>
      </c>
      <c r="CB100" s="80">
        <v>0</v>
      </c>
      <c r="CC100" s="80">
        <v>0</v>
      </c>
    </row>
    <row r="101" spans="1:81">
      <c r="A101" s="80" t="s">
        <v>1843</v>
      </c>
      <c r="B101" s="80">
        <v>136</v>
      </c>
      <c r="C101" s="80">
        <v>17</v>
      </c>
      <c r="D101" s="80">
        <v>8</v>
      </c>
      <c r="E101" s="80">
        <v>2020</v>
      </c>
      <c r="F101" s="80" t="s">
        <v>218</v>
      </c>
      <c r="G101" s="80" t="s">
        <v>1694</v>
      </c>
      <c r="H101" s="80" t="s">
        <v>1695</v>
      </c>
      <c r="I101" s="177"/>
      <c r="J101" s="81">
        <v>0.53669072539535789</v>
      </c>
      <c r="K101" s="81">
        <v>0.49759432757435146</v>
      </c>
      <c r="L101" s="81">
        <v>6.2192398498828982</v>
      </c>
      <c r="M101" s="81">
        <v>3.7308291991057136</v>
      </c>
      <c r="N101" s="81">
        <v>5.9035272399337524</v>
      </c>
      <c r="O101" s="81">
        <v>2.1439327050974559</v>
      </c>
      <c r="P101" s="81">
        <v>3.0052933264806283</v>
      </c>
      <c r="Q101" s="81">
        <v>0.14062716295949232</v>
      </c>
      <c r="R101" s="81">
        <v>0</v>
      </c>
      <c r="S101" s="81">
        <v>0</v>
      </c>
      <c r="T101" s="82"/>
      <c r="U101" s="81">
        <v>24995</v>
      </c>
      <c r="V101" s="81">
        <v>171</v>
      </c>
      <c r="W101" s="81">
        <v>128</v>
      </c>
      <c r="X101" s="81">
        <v>836</v>
      </c>
      <c r="Y101" s="81">
        <v>1328</v>
      </c>
      <c r="Z101" s="81">
        <v>1532</v>
      </c>
      <c r="AA101" s="81">
        <v>678</v>
      </c>
      <c r="AB101" s="81">
        <v>2385</v>
      </c>
      <c r="AC101" s="81">
        <v>0</v>
      </c>
      <c r="AD101" s="81">
        <v>0</v>
      </c>
      <c r="AE101" s="82"/>
      <c r="AF101" s="81">
        <v>195158.6463177659</v>
      </c>
      <c r="AG101" s="81">
        <v>318808.98221257521</v>
      </c>
      <c r="AH101" s="81">
        <v>912040.8771459139</v>
      </c>
      <c r="AI101" s="81">
        <v>4800045.8661417803</v>
      </c>
      <c r="AJ101" s="81">
        <v>5031286.3292042864</v>
      </c>
      <c r="AK101" s="81"/>
      <c r="AL101" s="81"/>
      <c r="AM101" s="81">
        <v>311268.99790266796</v>
      </c>
      <c r="AN101" s="81"/>
      <c r="AO101" s="81"/>
      <c r="AP101" s="82"/>
      <c r="AQ101" s="81">
        <v>10</v>
      </c>
      <c r="AR101" s="81">
        <v>4</v>
      </c>
      <c r="AS101" s="81">
        <v>0</v>
      </c>
      <c r="AT101" s="81">
        <v>1</v>
      </c>
      <c r="AU101" s="81">
        <v>0</v>
      </c>
      <c r="AV101" s="81">
        <v>0</v>
      </c>
      <c r="AW101" s="81">
        <v>0</v>
      </c>
      <c r="AX101" s="82"/>
      <c r="AY101" s="81">
        <v>53.4</v>
      </c>
      <c r="AZ101" s="81">
        <v>78.53</v>
      </c>
      <c r="BA101" s="81">
        <v>0</v>
      </c>
      <c r="BB101" s="81">
        <v>177</v>
      </c>
      <c r="BC101" s="81">
        <v>0</v>
      </c>
      <c r="BD101" s="81">
        <v>0</v>
      </c>
      <c r="BE101" s="81">
        <v>0</v>
      </c>
      <c r="BF101" s="82"/>
      <c r="BG101" s="81">
        <v>0</v>
      </c>
      <c r="BH101" s="81">
        <v>4.008</v>
      </c>
      <c r="BI101" s="81">
        <v>0</v>
      </c>
      <c r="BJ101" s="81">
        <v>0</v>
      </c>
      <c r="BK101" s="81">
        <v>0</v>
      </c>
      <c r="BL101" s="81">
        <v>0</v>
      </c>
      <c r="BM101" s="82"/>
      <c r="BN101" s="81">
        <v>0</v>
      </c>
      <c r="BO101" s="81">
        <v>1</v>
      </c>
      <c r="BP101" s="81">
        <v>0</v>
      </c>
      <c r="BQ101" s="81">
        <v>0</v>
      </c>
      <c r="BR101" s="81">
        <v>0</v>
      </c>
      <c r="BS101" s="81">
        <v>0</v>
      </c>
      <c r="BT101"/>
      <c r="BU101" s="80">
        <v>4.008</v>
      </c>
      <c r="BV101" s="80">
        <v>0</v>
      </c>
      <c r="BW101" s="80">
        <v>0</v>
      </c>
      <c r="BX101" s="80">
        <v>0</v>
      </c>
      <c r="BY101" s="80">
        <v>0</v>
      </c>
      <c r="BZ101" s="80">
        <v>0</v>
      </c>
      <c r="CA101" s="80">
        <v>0</v>
      </c>
      <c r="CB101" s="80">
        <v>0</v>
      </c>
      <c r="CC101" s="80">
        <v>0</v>
      </c>
    </row>
    <row r="102" spans="1:81">
      <c r="A102" s="80" t="s">
        <v>1706</v>
      </c>
      <c r="B102" s="80">
        <v>136</v>
      </c>
      <c r="C102" s="80">
        <v>18</v>
      </c>
      <c r="D102" s="80">
        <v>8</v>
      </c>
      <c r="E102" s="80">
        <v>2021</v>
      </c>
      <c r="F102" s="80" t="s">
        <v>75</v>
      </c>
      <c r="G102" s="174" t="s">
        <v>1694</v>
      </c>
      <c r="H102" s="80" t="s">
        <v>1695</v>
      </c>
      <c r="I102" s="177"/>
      <c r="J102" s="81">
        <v>2.6441293387964797</v>
      </c>
      <c r="K102" s="81">
        <v>0.47932146114719798</v>
      </c>
      <c r="L102" s="81">
        <v>5.6756095255559718</v>
      </c>
      <c r="M102" s="81">
        <v>3.7682561118708526</v>
      </c>
      <c r="N102" s="81">
        <v>5.6204746710776883</v>
      </c>
      <c r="O102" s="81">
        <v>2.0563015394200401</v>
      </c>
      <c r="P102" s="81">
        <v>3.154432586775747</v>
      </c>
      <c r="Q102" s="81">
        <v>0.14100204585705764</v>
      </c>
      <c r="R102" s="81">
        <v>0</v>
      </c>
      <c r="S102" s="81">
        <v>0</v>
      </c>
      <c r="T102" s="82"/>
      <c r="U102" s="81">
        <v>126460</v>
      </c>
      <c r="V102" s="81">
        <v>171</v>
      </c>
      <c r="W102" s="81">
        <v>128</v>
      </c>
      <c r="X102" s="81">
        <v>836</v>
      </c>
      <c r="Y102" s="81">
        <v>1331</v>
      </c>
      <c r="Z102" s="81">
        <v>1513</v>
      </c>
      <c r="AA102" s="81">
        <v>694</v>
      </c>
      <c r="AB102" s="81">
        <v>2363</v>
      </c>
      <c r="AC102" s="81">
        <v>0</v>
      </c>
      <c r="AD102" s="81">
        <v>0</v>
      </c>
      <c r="AE102" s="82"/>
      <c r="AF102" s="81">
        <v>968629.16711900628</v>
      </c>
      <c r="AG102" s="81">
        <v>324314.31291226007</v>
      </c>
      <c r="AH102" s="81">
        <v>817697.72383959778</v>
      </c>
      <c r="AI102" s="81">
        <v>5237559.1730250958</v>
      </c>
      <c r="AJ102" s="81">
        <v>4914183.3707619496</v>
      </c>
      <c r="AK102" s="81">
        <v>0</v>
      </c>
      <c r="AL102" s="81">
        <v>0</v>
      </c>
      <c r="AM102" s="81">
        <v>310176.56688983832</v>
      </c>
      <c r="AN102" s="81">
        <v>0</v>
      </c>
      <c r="AO102" s="81">
        <v>0</v>
      </c>
      <c r="AP102" s="82"/>
      <c r="AQ102" s="81">
        <v>11</v>
      </c>
      <c r="AR102" s="81">
        <v>4</v>
      </c>
      <c r="AS102" s="81">
        <v>0</v>
      </c>
      <c r="AT102" s="81">
        <v>1</v>
      </c>
      <c r="AU102" s="81">
        <v>0</v>
      </c>
      <c r="AV102" s="81">
        <v>0</v>
      </c>
      <c r="AW102" s="81"/>
      <c r="AX102" s="82"/>
      <c r="AY102" s="81">
        <v>63.3</v>
      </c>
      <c r="AZ102" s="81">
        <v>78.53</v>
      </c>
      <c r="BA102" s="81">
        <v>0</v>
      </c>
      <c r="BB102" s="81">
        <v>177</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1693</v>
      </c>
      <c r="B103" s="80">
        <v>136</v>
      </c>
      <c r="C103" s="80">
        <v>19</v>
      </c>
      <c r="D103" s="80">
        <v>8</v>
      </c>
      <c r="E103" s="80">
        <v>2022</v>
      </c>
      <c r="F103" s="80" t="s">
        <v>568</v>
      </c>
      <c r="G103" s="174" t="s">
        <v>1694</v>
      </c>
      <c r="H103" s="80" t="s">
        <v>1695</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17</v>
      </c>
      <c r="AR103" s="81">
        <v>6</v>
      </c>
      <c r="AS103" s="81">
        <v>0</v>
      </c>
      <c r="AT103" s="81">
        <v>1</v>
      </c>
      <c r="AU103" s="81">
        <v>0</v>
      </c>
      <c r="AV103" s="81">
        <v>0</v>
      </c>
      <c r="AW103" s="81"/>
      <c r="AX103" s="82"/>
      <c r="AY103" s="81">
        <v>111.50000000000001</v>
      </c>
      <c r="AZ103" s="81">
        <v>177.52999999999997</v>
      </c>
      <c r="BA103" s="81">
        <v>0</v>
      </c>
      <c r="BB103" s="81">
        <v>177</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1844</v>
      </c>
      <c r="B104" s="80">
        <v>35</v>
      </c>
      <c r="C104" s="80">
        <v>1</v>
      </c>
      <c r="D104" s="80">
        <v>3</v>
      </c>
      <c r="E104" s="80">
        <v>1990</v>
      </c>
      <c r="F104" s="80" t="s">
        <v>562</v>
      </c>
      <c r="G104" s="80" t="s">
        <v>1845</v>
      </c>
      <c r="H104" s="80" t="s">
        <v>1710</v>
      </c>
      <c r="I104" s="177"/>
      <c r="J104" s="81">
        <v>7.5624311070766392</v>
      </c>
      <c r="K104" s="81">
        <v>0.92557364734778425</v>
      </c>
      <c r="L104" s="81">
        <v>1.4658607332650091</v>
      </c>
      <c r="M104" s="81">
        <v>1.9568282034843758</v>
      </c>
      <c r="N104" s="81">
        <v>4.6140882748535317</v>
      </c>
      <c r="O104" s="81">
        <v>3.1047014209161792</v>
      </c>
      <c r="P104" s="81">
        <v>6.6636164651165322</v>
      </c>
      <c r="Q104" s="81">
        <v>0.25885956245921649</v>
      </c>
      <c r="R104" s="81">
        <v>0</v>
      </c>
      <c r="S104" s="81">
        <v>0.26097135006101374</v>
      </c>
      <c r="T104" s="82"/>
      <c r="U104" s="81">
        <v>455718</v>
      </c>
      <c r="V104" s="81">
        <v>332</v>
      </c>
      <c r="W104" s="81">
        <v>14</v>
      </c>
      <c r="X104" s="81">
        <v>644</v>
      </c>
      <c r="Y104" s="81">
        <v>1130</v>
      </c>
      <c r="Z104" s="81">
        <v>1277</v>
      </c>
      <c r="AA104" s="81">
        <v>1618</v>
      </c>
      <c r="AB104" s="81">
        <v>4203</v>
      </c>
      <c r="AC104" s="81">
        <v>0</v>
      </c>
      <c r="AD104" s="81">
        <v>0.26097135006101374</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1846</v>
      </c>
      <c r="B105" s="80">
        <v>36</v>
      </c>
      <c r="C105" s="80">
        <v>2</v>
      </c>
      <c r="D105" s="80">
        <v>3</v>
      </c>
      <c r="E105" s="80">
        <v>2005</v>
      </c>
      <c r="F105" s="80" t="s">
        <v>565</v>
      </c>
      <c r="G105" s="80" t="s">
        <v>1845</v>
      </c>
      <c r="H105" s="80" t="s">
        <v>1710</v>
      </c>
      <c r="I105" s="177"/>
      <c r="J105" s="81">
        <v>5.4460328674505867</v>
      </c>
      <c r="K105" s="81">
        <v>0.70685038715755655</v>
      </c>
      <c r="L105" s="81">
        <v>3.3970432752804025</v>
      </c>
      <c r="M105" s="81">
        <v>2.6178382891863929</v>
      </c>
      <c r="N105" s="81">
        <v>5.2604951927888717</v>
      </c>
      <c r="O105" s="81">
        <v>4.0086892369473288</v>
      </c>
      <c r="P105" s="81">
        <v>5.9287942759723471</v>
      </c>
      <c r="Q105" s="81">
        <v>0.21120956837343224</v>
      </c>
      <c r="R105" s="81">
        <v>0</v>
      </c>
      <c r="S105" s="81">
        <v>0.19543983016948158</v>
      </c>
      <c r="T105" s="82"/>
      <c r="U105" s="81">
        <v>393142</v>
      </c>
      <c r="V105" s="81">
        <v>301</v>
      </c>
      <c r="W105" s="81">
        <v>20</v>
      </c>
      <c r="X105" s="81">
        <v>493</v>
      </c>
      <c r="Y105" s="81">
        <v>1108</v>
      </c>
      <c r="Z105" s="81">
        <v>1908</v>
      </c>
      <c r="AA105" s="81">
        <v>1179</v>
      </c>
      <c r="AB105" s="81">
        <v>3585</v>
      </c>
      <c r="AC105" s="81">
        <v>0</v>
      </c>
      <c r="AD105" s="81">
        <v>0.19543983016948158</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1847</v>
      </c>
      <c r="B106" s="80">
        <v>37</v>
      </c>
      <c r="C106" s="80">
        <v>3</v>
      </c>
      <c r="D106" s="80">
        <v>3</v>
      </c>
      <c r="E106" s="80">
        <v>2006</v>
      </c>
      <c r="F106" s="80" t="s">
        <v>566</v>
      </c>
      <c r="G106" s="80" t="s">
        <v>1845</v>
      </c>
      <c r="H106" s="80" t="s">
        <v>1710</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1848</v>
      </c>
      <c r="B107" s="80">
        <v>38</v>
      </c>
      <c r="C107" s="80">
        <v>4</v>
      </c>
      <c r="D107" s="80">
        <v>3</v>
      </c>
      <c r="E107" s="80">
        <v>2007</v>
      </c>
      <c r="F107" s="80" t="s">
        <v>567</v>
      </c>
      <c r="G107" s="80" t="s">
        <v>1845</v>
      </c>
      <c r="H107" s="80" t="s">
        <v>1710</v>
      </c>
      <c r="I107" s="177"/>
      <c r="J107" s="81">
        <v>5.3338289648820636</v>
      </c>
      <c r="K107" s="81">
        <v>0.83006140195037481</v>
      </c>
      <c r="L107" s="81">
        <v>1.5012332595387916</v>
      </c>
      <c r="M107" s="81">
        <v>4.1572125453508431</v>
      </c>
      <c r="N107" s="81">
        <v>7.5721769738820495</v>
      </c>
      <c r="O107" s="81">
        <v>3.8117082424914139</v>
      </c>
      <c r="P107" s="81">
        <v>5.6835360697616046</v>
      </c>
      <c r="Q107" s="81">
        <v>0.21373468484327973</v>
      </c>
      <c r="R107" s="81">
        <v>0</v>
      </c>
      <c r="S107" s="81">
        <v>0.19100184296599304</v>
      </c>
      <c r="T107" s="82"/>
      <c r="U107" s="81">
        <v>334081</v>
      </c>
      <c r="V107" s="81">
        <v>284</v>
      </c>
      <c r="W107" s="81">
        <v>21</v>
      </c>
      <c r="X107" s="81">
        <v>684</v>
      </c>
      <c r="Y107" s="81">
        <v>1089</v>
      </c>
      <c r="Z107" s="81">
        <v>1886</v>
      </c>
      <c r="AA107" s="81">
        <v>1113</v>
      </c>
      <c r="AB107" s="81">
        <v>3436</v>
      </c>
      <c r="AC107" s="81">
        <v>0</v>
      </c>
      <c r="AD107" s="81">
        <v>0.19100184296599304</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1849</v>
      </c>
      <c r="B108" s="80">
        <v>39</v>
      </c>
      <c r="C108" s="80">
        <v>5</v>
      </c>
      <c r="D108" s="80">
        <v>3</v>
      </c>
      <c r="E108" s="80">
        <v>2008</v>
      </c>
      <c r="F108" s="80" t="s">
        <v>84</v>
      </c>
      <c r="G108" s="80" t="s">
        <v>1845</v>
      </c>
      <c r="H108" s="80" t="s">
        <v>1710</v>
      </c>
      <c r="I108" s="177"/>
      <c r="J108" s="81">
        <v>4.2372116001825573</v>
      </c>
      <c r="K108" s="81">
        <v>0.57622775222715428</v>
      </c>
      <c r="L108" s="81">
        <v>1.2864570523291861</v>
      </c>
      <c r="M108" s="81">
        <v>4.2438125709363836</v>
      </c>
      <c r="N108" s="81">
        <v>6.7840187110893124</v>
      </c>
      <c r="O108" s="81">
        <v>3.709795674622244</v>
      </c>
      <c r="P108" s="81">
        <v>5.3404138405811903</v>
      </c>
      <c r="Q108" s="81">
        <v>0.20624021421401942</v>
      </c>
      <c r="R108" s="81">
        <v>0</v>
      </c>
      <c r="S108" s="81">
        <v>0</v>
      </c>
      <c r="T108" s="82"/>
      <c r="U108" s="81">
        <v>349814</v>
      </c>
      <c r="V108" s="81">
        <v>284</v>
      </c>
      <c r="W108" s="81">
        <v>21</v>
      </c>
      <c r="X108" s="81">
        <v>684</v>
      </c>
      <c r="Y108" s="81">
        <v>1073</v>
      </c>
      <c r="Z108" s="81">
        <v>1900</v>
      </c>
      <c r="AA108" s="81">
        <v>1047</v>
      </c>
      <c r="AB108" s="81">
        <v>3370</v>
      </c>
      <c r="AC108" s="81">
        <v>0</v>
      </c>
      <c r="AD108" s="81">
        <v>0</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1850</v>
      </c>
      <c r="B109" s="80">
        <v>40</v>
      </c>
      <c r="C109" s="80">
        <v>6</v>
      </c>
      <c r="D109" s="80">
        <v>3</v>
      </c>
      <c r="E109" s="80">
        <v>2009</v>
      </c>
      <c r="F109" s="80" t="s">
        <v>85</v>
      </c>
      <c r="G109" s="80" t="s">
        <v>1845</v>
      </c>
      <c r="H109" s="80" t="s">
        <v>1710</v>
      </c>
      <c r="I109" s="177"/>
      <c r="J109" s="81">
        <v>3.0259885090909049</v>
      </c>
      <c r="K109" s="81">
        <v>0.30136296854238809</v>
      </c>
      <c r="L109" s="81">
        <v>4.3672377369630517</v>
      </c>
      <c r="M109" s="81">
        <v>3.2771727101293338</v>
      </c>
      <c r="N109" s="81">
        <v>4.9438545295118237</v>
      </c>
      <c r="O109" s="81">
        <v>3.7327573309728423</v>
      </c>
      <c r="P109" s="81">
        <v>5.0578891021897938</v>
      </c>
      <c r="Q109" s="81">
        <v>0.19238411827055624</v>
      </c>
      <c r="R109" s="81">
        <v>0</v>
      </c>
      <c r="S109" s="81">
        <v>0.21325393264656564</v>
      </c>
      <c r="T109" s="82"/>
      <c r="U109" s="81">
        <v>228086</v>
      </c>
      <c r="V109" s="81">
        <v>170</v>
      </c>
      <c r="W109" s="81">
        <v>96</v>
      </c>
      <c r="X109" s="81">
        <v>598</v>
      </c>
      <c r="Y109" s="81">
        <v>1071</v>
      </c>
      <c r="Z109" s="81">
        <v>1887</v>
      </c>
      <c r="AA109" s="81">
        <v>1018</v>
      </c>
      <c r="AB109" s="81">
        <v>3300</v>
      </c>
      <c r="AC109" s="81">
        <v>0</v>
      </c>
      <c r="AD109" s="81">
        <v>0.21325393264656564</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0</v>
      </c>
      <c r="BJ109" s="81">
        <v>0</v>
      </c>
      <c r="BK109" s="81">
        <v>0</v>
      </c>
      <c r="BL109" s="81">
        <v>0</v>
      </c>
      <c r="BM109" s="82"/>
      <c r="BN109" s="81">
        <v>0</v>
      </c>
      <c r="BO109" s="81">
        <v>0</v>
      </c>
      <c r="BP109" s="81">
        <v>0</v>
      </c>
      <c r="BQ109" s="81">
        <v>0</v>
      </c>
      <c r="BR109" s="81">
        <v>0</v>
      </c>
      <c r="BS109" s="81">
        <v>0</v>
      </c>
      <c r="BT109"/>
      <c r="BU109" s="80"/>
      <c r="BV109" s="80"/>
      <c r="BW109" s="80"/>
      <c r="BX109" s="80"/>
      <c r="BY109" s="80"/>
      <c r="BZ109" s="80"/>
      <c r="CA109" s="80"/>
      <c r="CB109" s="80"/>
      <c r="CC109" s="80"/>
    </row>
    <row r="110" spans="1:81">
      <c r="A110" s="80" t="s">
        <v>1851</v>
      </c>
      <c r="B110" s="80">
        <v>41</v>
      </c>
      <c r="C110" s="80">
        <v>7</v>
      </c>
      <c r="D110" s="80">
        <v>3</v>
      </c>
      <c r="E110" s="80">
        <v>2010</v>
      </c>
      <c r="F110" s="80" t="s">
        <v>86</v>
      </c>
      <c r="G110" s="80" t="s">
        <v>1845</v>
      </c>
      <c r="H110" s="80" t="s">
        <v>1710</v>
      </c>
      <c r="I110" s="177"/>
      <c r="J110" s="81">
        <v>2.317636491886677</v>
      </c>
      <c r="K110" s="81">
        <v>0.33978177193940723</v>
      </c>
      <c r="L110" s="81">
        <v>4.106176158032949</v>
      </c>
      <c r="M110" s="81">
        <v>3.8216227333350581</v>
      </c>
      <c r="N110" s="81">
        <v>5.5605677963293099</v>
      </c>
      <c r="O110" s="81">
        <v>3.6446083899829138</v>
      </c>
      <c r="P110" s="81">
        <v>5.1364814256833222</v>
      </c>
      <c r="Q110" s="81">
        <v>0.19603058347638058</v>
      </c>
      <c r="R110" s="81">
        <v>0</v>
      </c>
      <c r="S110" s="81">
        <v>0.14097252858308312</v>
      </c>
      <c r="T110" s="82"/>
      <c r="U110" s="81">
        <v>175999</v>
      </c>
      <c r="V110" s="81">
        <v>170</v>
      </c>
      <c r="W110" s="81">
        <v>96</v>
      </c>
      <c r="X110" s="81">
        <v>598</v>
      </c>
      <c r="Y110" s="81">
        <v>1062</v>
      </c>
      <c r="Z110" s="81">
        <v>1851</v>
      </c>
      <c r="AA110" s="81">
        <v>1008</v>
      </c>
      <c r="AB110" s="81">
        <v>3222</v>
      </c>
      <c r="AC110" s="81">
        <v>0</v>
      </c>
      <c r="AD110" s="81">
        <v>0.14097252858308312</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0</v>
      </c>
      <c r="BJ110" s="81">
        <v>0</v>
      </c>
      <c r="BK110" s="81">
        <v>0</v>
      </c>
      <c r="BL110" s="81">
        <v>0</v>
      </c>
      <c r="BM110" s="82"/>
      <c r="BN110" s="81">
        <v>0</v>
      </c>
      <c r="BO110" s="81">
        <v>0</v>
      </c>
      <c r="BP110" s="81">
        <v>0</v>
      </c>
      <c r="BQ110" s="81">
        <v>0</v>
      </c>
      <c r="BR110" s="81">
        <v>0</v>
      </c>
      <c r="BS110" s="81">
        <v>0</v>
      </c>
      <c r="BT110"/>
      <c r="BU110" s="80">
        <v>0</v>
      </c>
      <c r="BV110" s="80">
        <v>0</v>
      </c>
      <c r="BW110" s="80">
        <v>0</v>
      </c>
      <c r="BX110" s="80">
        <v>0</v>
      </c>
      <c r="BY110" s="80">
        <v>0</v>
      </c>
      <c r="BZ110" s="80">
        <v>0</v>
      </c>
      <c r="CA110" s="80">
        <v>0</v>
      </c>
      <c r="CB110" s="80">
        <v>0</v>
      </c>
      <c r="CC110" s="80">
        <v>0</v>
      </c>
    </row>
    <row r="111" spans="1:81">
      <c r="A111" s="80" t="s">
        <v>1852</v>
      </c>
      <c r="B111" s="80">
        <v>42</v>
      </c>
      <c r="C111" s="80">
        <v>8</v>
      </c>
      <c r="D111" s="80">
        <v>3</v>
      </c>
      <c r="E111" s="80">
        <v>2011</v>
      </c>
      <c r="F111" s="80" t="s">
        <v>87</v>
      </c>
      <c r="G111" s="80" t="s">
        <v>1845</v>
      </c>
      <c r="H111" s="80" t="s">
        <v>1710</v>
      </c>
      <c r="I111" s="177"/>
      <c r="J111" s="81">
        <v>2.7717150981427516</v>
      </c>
      <c r="K111" s="81">
        <v>0.45988468243677494</v>
      </c>
      <c r="L111" s="81">
        <v>4.3975122354426839</v>
      </c>
      <c r="M111" s="81">
        <v>4.5533143240310885</v>
      </c>
      <c r="N111" s="81">
        <v>7.4016051519157022</v>
      </c>
      <c r="O111" s="81">
        <v>3.5690399770229142</v>
      </c>
      <c r="P111" s="81">
        <v>4.8841275361917704</v>
      </c>
      <c r="Q111" s="81">
        <v>0.22092133804740077</v>
      </c>
      <c r="R111" s="81">
        <v>0</v>
      </c>
      <c r="S111" s="81">
        <v>0.19060439743587645</v>
      </c>
      <c r="T111" s="82"/>
      <c r="U111" s="81">
        <v>180852</v>
      </c>
      <c r="V111" s="81">
        <v>170</v>
      </c>
      <c r="W111" s="81">
        <v>96</v>
      </c>
      <c r="X111" s="81">
        <v>598</v>
      </c>
      <c r="Y111" s="81">
        <v>1055</v>
      </c>
      <c r="Z111" s="81">
        <v>1852</v>
      </c>
      <c r="AA111" s="81">
        <v>987</v>
      </c>
      <c r="AB111" s="81">
        <v>3148</v>
      </c>
      <c r="AC111" s="81">
        <v>0</v>
      </c>
      <c r="AD111" s="81">
        <v>0.19060439743587645</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0</v>
      </c>
      <c r="BJ111" s="81">
        <v>0</v>
      </c>
      <c r="BK111" s="81">
        <v>0</v>
      </c>
      <c r="BL111" s="81">
        <v>0</v>
      </c>
      <c r="BM111" s="82"/>
      <c r="BN111" s="81">
        <v>0</v>
      </c>
      <c r="BO111" s="81">
        <v>0</v>
      </c>
      <c r="BP111" s="81">
        <v>0</v>
      </c>
      <c r="BQ111" s="81">
        <v>0</v>
      </c>
      <c r="BR111" s="81">
        <v>0</v>
      </c>
      <c r="BS111" s="81">
        <v>0</v>
      </c>
      <c r="BT111"/>
      <c r="BU111" s="80">
        <v>0</v>
      </c>
      <c r="BV111" s="80">
        <v>0</v>
      </c>
      <c r="BW111" s="80">
        <v>0</v>
      </c>
      <c r="BX111" s="80">
        <v>0</v>
      </c>
      <c r="BY111" s="80">
        <v>0</v>
      </c>
      <c r="BZ111" s="80">
        <v>0</v>
      </c>
      <c r="CA111" s="80">
        <v>0</v>
      </c>
      <c r="CB111" s="80">
        <v>0</v>
      </c>
      <c r="CC111" s="80">
        <v>0</v>
      </c>
    </row>
    <row r="112" spans="1:81">
      <c r="A112" s="80" t="s">
        <v>1853</v>
      </c>
      <c r="B112" s="80">
        <v>43</v>
      </c>
      <c r="C112" s="80">
        <v>9</v>
      </c>
      <c r="D112" s="80">
        <v>3</v>
      </c>
      <c r="E112" s="80">
        <v>2012</v>
      </c>
      <c r="F112" s="80" t="s">
        <v>88</v>
      </c>
      <c r="G112" s="80" t="s">
        <v>1845</v>
      </c>
      <c r="H112" s="80" t="s">
        <v>1710</v>
      </c>
      <c r="I112" s="177"/>
      <c r="J112" s="81">
        <v>2.9355295247884601</v>
      </c>
      <c r="K112" s="81">
        <v>0.41770417926205966</v>
      </c>
      <c r="L112" s="81">
        <v>4.2686342353118265</v>
      </c>
      <c r="M112" s="81">
        <v>4.4135313572708537</v>
      </c>
      <c r="N112" s="81">
        <v>7.8085908269790218</v>
      </c>
      <c r="O112" s="81">
        <v>3.5409545157599851</v>
      </c>
      <c r="P112" s="81">
        <v>4.7675946313852338</v>
      </c>
      <c r="Q112" s="81">
        <v>0.23331601183145315</v>
      </c>
      <c r="R112" s="81">
        <v>0</v>
      </c>
      <c r="S112" s="81">
        <v>0.13256573477249384</v>
      </c>
      <c r="T112" s="82"/>
      <c r="U112" s="81">
        <v>197416</v>
      </c>
      <c r="V112" s="81">
        <v>170</v>
      </c>
      <c r="W112" s="81">
        <v>96</v>
      </c>
      <c r="X112" s="81">
        <v>598</v>
      </c>
      <c r="Y112" s="81">
        <v>1041</v>
      </c>
      <c r="Z112" s="81">
        <v>1852</v>
      </c>
      <c r="AA112" s="81">
        <v>958</v>
      </c>
      <c r="AB112" s="81">
        <v>3060</v>
      </c>
      <c r="AC112" s="81">
        <v>0</v>
      </c>
      <c r="AD112" s="81">
        <v>0.13256573477249384</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0</v>
      </c>
      <c r="BJ112" s="81">
        <v>0</v>
      </c>
      <c r="BK112" s="81">
        <v>0</v>
      </c>
      <c r="BL112" s="81">
        <v>0</v>
      </c>
      <c r="BM112" s="82"/>
      <c r="BN112" s="81">
        <v>0</v>
      </c>
      <c r="BO112" s="81">
        <v>0</v>
      </c>
      <c r="BP112" s="81">
        <v>0</v>
      </c>
      <c r="BQ112" s="81">
        <v>0</v>
      </c>
      <c r="BR112" s="81">
        <v>0</v>
      </c>
      <c r="BS112" s="81">
        <v>0</v>
      </c>
      <c r="BT112"/>
      <c r="BU112" s="80">
        <v>0</v>
      </c>
      <c r="BV112" s="80">
        <v>0</v>
      </c>
      <c r="BW112" s="80">
        <v>0</v>
      </c>
      <c r="BX112" s="80">
        <v>0</v>
      </c>
      <c r="BY112" s="80">
        <v>0</v>
      </c>
      <c r="BZ112" s="80">
        <v>0</v>
      </c>
      <c r="CA112" s="80">
        <v>0</v>
      </c>
      <c r="CB112" s="80">
        <v>0</v>
      </c>
      <c r="CC112" s="80">
        <v>0</v>
      </c>
    </row>
    <row r="113" spans="1:81">
      <c r="A113" s="80" t="s">
        <v>1854</v>
      </c>
      <c r="B113" s="80">
        <v>44</v>
      </c>
      <c r="C113" s="80">
        <v>10</v>
      </c>
      <c r="D113" s="80">
        <v>3</v>
      </c>
      <c r="E113" s="80">
        <v>2013</v>
      </c>
      <c r="F113" s="80" t="s">
        <v>89</v>
      </c>
      <c r="G113" s="80" t="s">
        <v>1845</v>
      </c>
      <c r="H113" s="80" t="s">
        <v>1710</v>
      </c>
      <c r="I113" s="177"/>
      <c r="J113" s="81">
        <v>2.6455790635102723</v>
      </c>
      <c r="K113" s="81">
        <v>0.35021989262720371</v>
      </c>
      <c r="L113" s="81">
        <v>4.5031856433372743</v>
      </c>
      <c r="M113" s="81">
        <v>4.5355648959852051</v>
      </c>
      <c r="N113" s="81">
        <v>7.3969738223729458</v>
      </c>
      <c r="O113" s="81">
        <v>3.4060866722257477</v>
      </c>
      <c r="P113" s="81">
        <v>4.6856511413631337</v>
      </c>
      <c r="Q113" s="81">
        <v>0.23168186581434225</v>
      </c>
      <c r="R113" s="81">
        <v>0</v>
      </c>
      <c r="S113" s="81">
        <v>0.21103352196861278</v>
      </c>
      <c r="T113" s="82"/>
      <c r="U113" s="81">
        <v>169366</v>
      </c>
      <c r="V113" s="81">
        <v>170</v>
      </c>
      <c r="W113" s="81">
        <v>96</v>
      </c>
      <c r="X113" s="81">
        <v>598</v>
      </c>
      <c r="Y113" s="81">
        <v>1034</v>
      </c>
      <c r="Z113" s="81">
        <v>1861</v>
      </c>
      <c r="AA113" s="81">
        <v>938</v>
      </c>
      <c r="AB113" s="81">
        <v>2995</v>
      </c>
      <c r="AC113" s="81">
        <v>0</v>
      </c>
      <c r="AD113" s="81">
        <v>0.21103352196861278</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0</v>
      </c>
      <c r="BJ113" s="81">
        <v>0</v>
      </c>
      <c r="BK113" s="81">
        <v>0</v>
      </c>
      <c r="BL113" s="81">
        <v>0</v>
      </c>
      <c r="BM113" s="82"/>
      <c r="BN113" s="81">
        <v>0</v>
      </c>
      <c r="BO113" s="81">
        <v>0</v>
      </c>
      <c r="BP113" s="81">
        <v>0</v>
      </c>
      <c r="BQ113" s="81">
        <v>0</v>
      </c>
      <c r="BR113" s="81">
        <v>0</v>
      </c>
      <c r="BS113" s="81">
        <v>0</v>
      </c>
      <c r="BT113"/>
      <c r="BU113" s="80">
        <v>0</v>
      </c>
      <c r="BV113" s="80">
        <v>0</v>
      </c>
      <c r="BW113" s="80">
        <v>0</v>
      </c>
      <c r="BX113" s="80">
        <v>0</v>
      </c>
      <c r="BY113" s="80">
        <v>0</v>
      </c>
      <c r="BZ113" s="80">
        <v>0</v>
      </c>
      <c r="CA113" s="80">
        <v>0</v>
      </c>
      <c r="CB113" s="80">
        <v>0</v>
      </c>
      <c r="CC113" s="80">
        <v>0</v>
      </c>
    </row>
    <row r="114" spans="1:81">
      <c r="A114" s="80" t="s">
        <v>1855</v>
      </c>
      <c r="B114" s="80">
        <v>45</v>
      </c>
      <c r="C114" s="80">
        <v>11</v>
      </c>
      <c r="D114" s="80">
        <v>3</v>
      </c>
      <c r="E114" s="80">
        <v>2014</v>
      </c>
      <c r="F114" s="80" t="s">
        <v>90</v>
      </c>
      <c r="G114" s="80" t="s">
        <v>1845</v>
      </c>
      <c r="H114" s="80" t="s">
        <v>1710</v>
      </c>
      <c r="I114" s="177"/>
      <c r="J114" s="81">
        <v>2.6616485112161219</v>
      </c>
      <c r="K114" s="81">
        <v>0.30863856193411282</v>
      </c>
      <c r="L114" s="81">
        <v>4.3273400831164022</v>
      </c>
      <c r="M114" s="81">
        <v>4.5506151752342978</v>
      </c>
      <c r="N114" s="81">
        <v>7.2034626007586109</v>
      </c>
      <c r="O114" s="81">
        <v>3.1697037844063534</v>
      </c>
      <c r="P114" s="81">
        <v>4.5794666405982971</v>
      </c>
      <c r="Q114" s="81">
        <v>0.2143467703238725</v>
      </c>
      <c r="R114" s="81">
        <v>0</v>
      </c>
      <c r="S114" s="81">
        <v>0.21573096335905848</v>
      </c>
      <c r="T114" s="82"/>
      <c r="U114" s="81">
        <v>179956</v>
      </c>
      <c r="V114" s="81">
        <v>131</v>
      </c>
      <c r="W114" s="81">
        <v>119</v>
      </c>
      <c r="X114" s="81">
        <v>588</v>
      </c>
      <c r="Y114" s="81">
        <v>992</v>
      </c>
      <c r="Z114" s="81">
        <v>1824</v>
      </c>
      <c r="AA114" s="81">
        <v>912</v>
      </c>
      <c r="AB114" s="81">
        <v>2888</v>
      </c>
      <c r="AC114" s="81">
        <v>0</v>
      </c>
      <c r="AD114" s="81">
        <v>0.21573096335905848</v>
      </c>
      <c r="AE114" s="82"/>
      <c r="AF114" s="81">
        <v>2249930.4492976195</v>
      </c>
      <c r="AG114" s="81">
        <v>246290.68351978317</v>
      </c>
      <c r="AH114" s="81">
        <v>783698.86778641271</v>
      </c>
      <c r="AI114" s="81">
        <v>3834096.2295272583</v>
      </c>
      <c r="AJ114" s="81">
        <v>9767764.6527578216</v>
      </c>
      <c r="AK114" s="81">
        <v>0</v>
      </c>
      <c r="AL114" s="81">
        <v>0</v>
      </c>
      <c r="AM114" s="81">
        <v>396479.24399517378</v>
      </c>
      <c r="AN114" s="81">
        <v>0</v>
      </c>
      <c r="AO114" s="81">
        <v>0</v>
      </c>
      <c r="AP114" s="82"/>
      <c r="AQ114" s="81">
        <v>1</v>
      </c>
      <c r="AR114" s="81">
        <v>0</v>
      </c>
      <c r="AS114" s="81">
        <v>0</v>
      </c>
      <c r="AT114" s="81">
        <v>0</v>
      </c>
      <c r="AU114" s="81">
        <v>0</v>
      </c>
      <c r="AV114" s="81">
        <v>0</v>
      </c>
      <c r="AW114" s="81" t="s">
        <v>564</v>
      </c>
      <c r="AX114" s="82"/>
      <c r="AY114" s="81">
        <v>5.5</v>
      </c>
      <c r="AZ114" s="81">
        <v>0</v>
      </c>
      <c r="BA114" s="81">
        <v>0</v>
      </c>
      <c r="BB114" s="81">
        <v>0</v>
      </c>
      <c r="BC114" s="81">
        <v>0</v>
      </c>
      <c r="BD114" s="81">
        <v>0</v>
      </c>
      <c r="BE114" s="81" t="s">
        <v>564</v>
      </c>
      <c r="BF114" s="82"/>
      <c r="BG114" s="81">
        <v>0</v>
      </c>
      <c r="BH114" s="81">
        <v>0</v>
      </c>
      <c r="BI114" s="81">
        <v>0</v>
      </c>
      <c r="BJ114" s="81">
        <v>0</v>
      </c>
      <c r="BK114" s="81">
        <v>0</v>
      </c>
      <c r="BL114" s="81">
        <v>0</v>
      </c>
      <c r="BM114" s="82"/>
      <c r="BN114" s="81">
        <v>0</v>
      </c>
      <c r="BO114" s="81">
        <v>0</v>
      </c>
      <c r="BP114" s="81">
        <v>0</v>
      </c>
      <c r="BQ114" s="81">
        <v>0</v>
      </c>
      <c r="BR114" s="81">
        <v>0</v>
      </c>
      <c r="BS114" s="81">
        <v>0</v>
      </c>
      <c r="BT114"/>
      <c r="BU114" s="80">
        <v>0</v>
      </c>
      <c r="BV114" s="80">
        <v>0</v>
      </c>
      <c r="BW114" s="80">
        <v>0</v>
      </c>
      <c r="BX114" s="80">
        <v>0</v>
      </c>
      <c r="BY114" s="80">
        <v>0</v>
      </c>
      <c r="BZ114" s="80">
        <v>0</v>
      </c>
      <c r="CA114" s="80">
        <v>0</v>
      </c>
      <c r="CB114" s="80">
        <v>0</v>
      </c>
      <c r="CC114" s="80">
        <v>0</v>
      </c>
    </row>
    <row r="115" spans="1:81">
      <c r="A115" s="80" t="s">
        <v>1856</v>
      </c>
      <c r="B115" s="80">
        <v>46</v>
      </c>
      <c r="C115" s="80">
        <v>12</v>
      </c>
      <c r="D115" s="80">
        <v>3</v>
      </c>
      <c r="E115" s="80">
        <v>2015</v>
      </c>
      <c r="F115" s="80" t="s">
        <v>91</v>
      </c>
      <c r="G115" s="80" t="s">
        <v>1845</v>
      </c>
      <c r="H115" s="80" t="s">
        <v>1710</v>
      </c>
      <c r="I115" s="177"/>
      <c r="J115" s="81">
        <v>2.4811716204448304</v>
      </c>
      <c r="K115" s="81">
        <v>0.30006554293682824</v>
      </c>
      <c r="L115" s="81">
        <v>3.48150188245988</v>
      </c>
      <c r="M115" s="81">
        <v>3.4127500522415946</v>
      </c>
      <c r="N115" s="81">
        <v>6.686412723460422</v>
      </c>
      <c r="O115" s="81">
        <v>3.0981472482452008</v>
      </c>
      <c r="P115" s="81">
        <v>4.4574374448241132</v>
      </c>
      <c r="Q115" s="81">
        <v>0.20249644017924454</v>
      </c>
      <c r="R115" s="81">
        <v>0</v>
      </c>
      <c r="S115" s="81">
        <v>0.20970735730620521</v>
      </c>
      <c r="T115" s="82"/>
      <c r="U115" s="81">
        <v>186862</v>
      </c>
      <c r="V115" s="81">
        <v>131</v>
      </c>
      <c r="W115" s="81">
        <v>119</v>
      </c>
      <c r="X115" s="81">
        <v>588</v>
      </c>
      <c r="Y115" s="81">
        <v>971</v>
      </c>
      <c r="Z115" s="81">
        <v>1800</v>
      </c>
      <c r="AA115" s="81">
        <v>887</v>
      </c>
      <c r="AB115" s="81">
        <v>2787</v>
      </c>
      <c r="AC115" s="81">
        <v>0</v>
      </c>
      <c r="AD115" s="81">
        <v>0.20970735730620521</v>
      </c>
      <c r="AE115" s="82"/>
      <c r="AF115" s="81">
        <v>2123715.842319631</v>
      </c>
      <c r="AG115" s="81">
        <v>222230.76853211175</v>
      </c>
      <c r="AH115" s="81">
        <v>495810.58756591682</v>
      </c>
      <c r="AI115" s="81">
        <v>3737328.2544077798</v>
      </c>
      <c r="AJ115" s="81">
        <v>9506057.4620422218</v>
      </c>
      <c r="AK115" s="81">
        <v>0</v>
      </c>
      <c r="AL115" s="81">
        <v>0</v>
      </c>
      <c r="AM115" s="81">
        <v>381946.65897470788</v>
      </c>
      <c r="AN115" s="81">
        <v>0</v>
      </c>
      <c r="AO115" s="81">
        <v>0</v>
      </c>
      <c r="AP115" s="82"/>
      <c r="AQ115" s="81">
        <v>2</v>
      </c>
      <c r="AR115" s="81">
        <v>0</v>
      </c>
      <c r="AS115" s="81">
        <v>0</v>
      </c>
      <c r="AT115" s="81">
        <v>0</v>
      </c>
      <c r="AU115" s="81">
        <v>0</v>
      </c>
      <c r="AV115" s="81">
        <v>0</v>
      </c>
      <c r="AW115" s="81" t="s">
        <v>564</v>
      </c>
      <c r="AX115" s="82"/>
      <c r="AY115" s="81">
        <v>10.6</v>
      </c>
      <c r="AZ115" s="81">
        <v>0</v>
      </c>
      <c r="BA115" s="81">
        <v>0</v>
      </c>
      <c r="BB115" s="81">
        <v>0</v>
      </c>
      <c r="BC115" s="81">
        <v>0</v>
      </c>
      <c r="BD115" s="81">
        <v>0</v>
      </c>
      <c r="BE115" s="81" t="s">
        <v>564</v>
      </c>
      <c r="BF115" s="82"/>
      <c r="BG115" s="81">
        <v>0</v>
      </c>
      <c r="BH115" s="81">
        <v>0</v>
      </c>
      <c r="BI115" s="81">
        <v>0</v>
      </c>
      <c r="BJ115" s="81">
        <v>0</v>
      </c>
      <c r="BK115" s="81">
        <v>0</v>
      </c>
      <c r="BL115" s="81">
        <v>0</v>
      </c>
      <c r="BM115" s="82"/>
      <c r="BN115" s="81">
        <v>0</v>
      </c>
      <c r="BO115" s="81">
        <v>0</v>
      </c>
      <c r="BP115" s="81">
        <v>0</v>
      </c>
      <c r="BQ115" s="81">
        <v>0</v>
      </c>
      <c r="BR115" s="81">
        <v>0</v>
      </c>
      <c r="BS115" s="81">
        <v>0</v>
      </c>
      <c r="BT115"/>
      <c r="BU115" s="80">
        <v>0</v>
      </c>
      <c r="BV115" s="80">
        <v>0</v>
      </c>
      <c r="BW115" s="80">
        <v>0</v>
      </c>
      <c r="BX115" s="80">
        <v>0</v>
      </c>
      <c r="BY115" s="80">
        <v>0</v>
      </c>
      <c r="BZ115" s="80">
        <v>0</v>
      </c>
      <c r="CA115" s="80">
        <v>0</v>
      </c>
      <c r="CB115" s="80">
        <v>0</v>
      </c>
      <c r="CC115" s="80">
        <v>0</v>
      </c>
    </row>
    <row r="116" spans="1:81">
      <c r="A116" s="80" t="s">
        <v>1857</v>
      </c>
      <c r="B116" s="80">
        <v>47</v>
      </c>
      <c r="C116" s="80">
        <v>13</v>
      </c>
      <c r="D116" s="80">
        <v>3</v>
      </c>
      <c r="E116" s="80">
        <v>2016</v>
      </c>
      <c r="F116" s="80" t="s">
        <v>92</v>
      </c>
      <c r="G116" s="80" t="s">
        <v>1845</v>
      </c>
      <c r="H116" s="80" t="s">
        <v>1710</v>
      </c>
      <c r="I116" s="177"/>
      <c r="J116" s="81">
        <v>2.498464573249326</v>
      </c>
      <c r="K116" s="81">
        <v>0.30402777988541979</v>
      </c>
      <c r="L116" s="81">
        <v>4.4057357437295419</v>
      </c>
      <c r="M116" s="81">
        <v>3.0104689124007344</v>
      </c>
      <c r="N116" s="81">
        <v>6.4173877595597943</v>
      </c>
      <c r="O116" s="81">
        <v>3.0027151441745419</v>
      </c>
      <c r="P116" s="81">
        <v>4.4846003451380438</v>
      </c>
      <c r="Q116" s="81">
        <v>0.19169532358844471</v>
      </c>
      <c r="R116" s="81">
        <v>0</v>
      </c>
      <c r="S116" s="81">
        <v>0.26326057001292358</v>
      </c>
      <c r="T116" s="82"/>
      <c r="U116" s="81">
        <v>183495</v>
      </c>
      <c r="V116" s="81">
        <v>131</v>
      </c>
      <c r="W116" s="81">
        <v>119</v>
      </c>
      <c r="X116" s="81">
        <v>588</v>
      </c>
      <c r="Y116" s="81">
        <v>966</v>
      </c>
      <c r="Z116" s="81">
        <v>1766</v>
      </c>
      <c r="AA116" s="81">
        <v>923</v>
      </c>
      <c r="AB116" s="81">
        <v>2714</v>
      </c>
      <c r="AC116" s="81">
        <v>0</v>
      </c>
      <c r="AD116" s="81">
        <v>0.26326057001292358</v>
      </c>
      <c r="AE116" s="82"/>
      <c r="AF116" s="81">
        <v>2156394.0345277428</v>
      </c>
      <c r="AG116" s="81">
        <v>211298.59101825091</v>
      </c>
      <c r="AH116" s="81">
        <v>491485.75836367032</v>
      </c>
      <c r="AI116" s="81">
        <v>3705905.3078932371</v>
      </c>
      <c r="AJ116" s="81">
        <v>8897310.9481407944</v>
      </c>
      <c r="AK116" s="81">
        <v>0</v>
      </c>
      <c r="AL116" s="81">
        <v>0</v>
      </c>
      <c r="AM116" s="81">
        <v>372231.27788244683</v>
      </c>
      <c r="AN116" s="81">
        <v>0</v>
      </c>
      <c r="AO116" s="81">
        <v>0</v>
      </c>
      <c r="AP116" s="82"/>
      <c r="AQ116" s="81">
        <v>2</v>
      </c>
      <c r="AR116" s="81">
        <v>0</v>
      </c>
      <c r="AS116" s="81">
        <v>0</v>
      </c>
      <c r="AT116" s="81">
        <v>0</v>
      </c>
      <c r="AU116" s="81">
        <v>0</v>
      </c>
      <c r="AV116" s="81">
        <v>0</v>
      </c>
      <c r="AW116" s="81" t="s">
        <v>564</v>
      </c>
      <c r="AX116" s="82"/>
      <c r="AY116" s="81">
        <v>10.6</v>
      </c>
      <c r="AZ116" s="81">
        <v>0</v>
      </c>
      <c r="BA116" s="81">
        <v>0</v>
      </c>
      <c r="BB116" s="81">
        <v>0</v>
      </c>
      <c r="BC116" s="81">
        <v>0</v>
      </c>
      <c r="BD116" s="81">
        <v>0</v>
      </c>
      <c r="BE116" s="81" t="s">
        <v>564</v>
      </c>
      <c r="BF116" s="82"/>
      <c r="BG116" s="81">
        <v>0</v>
      </c>
      <c r="BH116" s="81">
        <v>0</v>
      </c>
      <c r="BI116" s="81">
        <v>0</v>
      </c>
      <c r="BJ116" s="81">
        <v>0</v>
      </c>
      <c r="BK116" s="81">
        <v>0</v>
      </c>
      <c r="BL116" s="81">
        <v>0</v>
      </c>
      <c r="BM116" s="82"/>
      <c r="BN116" s="81">
        <v>0</v>
      </c>
      <c r="BO116" s="81">
        <v>0</v>
      </c>
      <c r="BP116" s="81">
        <v>0</v>
      </c>
      <c r="BQ116" s="81">
        <v>0</v>
      </c>
      <c r="BR116" s="81">
        <v>0</v>
      </c>
      <c r="BS116" s="81">
        <v>0</v>
      </c>
      <c r="BT116"/>
      <c r="BU116" s="80">
        <v>0</v>
      </c>
      <c r="BV116" s="80">
        <v>0</v>
      </c>
      <c r="BW116" s="80">
        <v>0</v>
      </c>
      <c r="BX116" s="80">
        <v>0</v>
      </c>
      <c r="BY116" s="80">
        <v>0</v>
      </c>
      <c r="BZ116" s="80">
        <v>0</v>
      </c>
      <c r="CA116" s="80">
        <v>0</v>
      </c>
      <c r="CB116" s="80">
        <v>0</v>
      </c>
      <c r="CC116" s="80">
        <v>0</v>
      </c>
    </row>
    <row r="117" spans="1:81">
      <c r="A117" s="80" t="s">
        <v>1858</v>
      </c>
      <c r="B117" s="80">
        <v>48</v>
      </c>
      <c r="C117" s="80">
        <v>14</v>
      </c>
      <c r="D117" s="80">
        <v>3</v>
      </c>
      <c r="E117" s="80">
        <v>2017</v>
      </c>
      <c r="F117" s="80" t="s">
        <v>71</v>
      </c>
      <c r="G117" s="80" t="s">
        <v>1845</v>
      </c>
      <c r="H117" s="80" t="s">
        <v>1710</v>
      </c>
      <c r="I117" s="177"/>
      <c r="J117" s="81">
        <v>2.2343819373029419</v>
      </c>
      <c r="K117" s="81">
        <v>0.29389084038383112</v>
      </c>
      <c r="L117" s="81">
        <v>4.5189194757980351</v>
      </c>
      <c r="M117" s="81">
        <v>2.7677793547406266</v>
      </c>
      <c r="N117" s="81">
        <v>6.2129266583759559</v>
      </c>
      <c r="O117" s="81">
        <v>2.9035415779651128</v>
      </c>
      <c r="P117" s="81">
        <v>4.374116961029384</v>
      </c>
      <c r="Q117" s="81">
        <v>0.18106504665230716</v>
      </c>
      <c r="R117" s="81">
        <v>0</v>
      </c>
      <c r="S117" s="81">
        <v>0.21982804180448387</v>
      </c>
      <c r="T117" s="82"/>
      <c r="U117" s="81">
        <v>185935</v>
      </c>
      <c r="V117" s="81">
        <v>131</v>
      </c>
      <c r="W117" s="81">
        <v>119</v>
      </c>
      <c r="X117" s="81">
        <v>588</v>
      </c>
      <c r="Y117" s="81">
        <v>947</v>
      </c>
      <c r="Z117" s="81">
        <v>1736</v>
      </c>
      <c r="AA117" s="81">
        <v>906</v>
      </c>
      <c r="AB117" s="81">
        <v>2651</v>
      </c>
      <c r="AC117" s="81">
        <v>0</v>
      </c>
      <c r="AD117" s="81">
        <v>0.2198280418044839</v>
      </c>
      <c r="AE117" s="82"/>
      <c r="AF117" s="81">
        <v>2103242.5506929969</v>
      </c>
      <c r="AG117" s="81">
        <v>213111.53140185279</v>
      </c>
      <c r="AH117" s="81">
        <v>704864.85357556911</v>
      </c>
      <c r="AI117" s="81">
        <v>3737320.802518805</v>
      </c>
      <c r="AJ117" s="81">
        <v>9134717.4655496608</v>
      </c>
      <c r="AK117" s="81">
        <v>0</v>
      </c>
      <c r="AL117" s="81">
        <v>0</v>
      </c>
      <c r="AM117" s="81">
        <v>364159.60464706249</v>
      </c>
      <c r="AN117" s="81">
        <v>0</v>
      </c>
      <c r="AO117" s="81">
        <v>0</v>
      </c>
      <c r="AP117" s="82"/>
      <c r="AQ117" s="81">
        <v>2</v>
      </c>
      <c r="AR117" s="81">
        <v>0</v>
      </c>
      <c r="AS117" s="81">
        <v>0</v>
      </c>
      <c r="AT117" s="81">
        <v>0</v>
      </c>
      <c r="AU117" s="81">
        <v>0</v>
      </c>
      <c r="AV117" s="81">
        <v>0</v>
      </c>
      <c r="AW117" s="81" t="s">
        <v>564</v>
      </c>
      <c r="AX117" s="82"/>
      <c r="AY117" s="81">
        <v>10.6</v>
      </c>
      <c r="AZ117" s="81">
        <v>0</v>
      </c>
      <c r="BA117" s="81">
        <v>0</v>
      </c>
      <c r="BB117" s="81">
        <v>0</v>
      </c>
      <c r="BC117" s="81">
        <v>0</v>
      </c>
      <c r="BD117" s="81">
        <v>0</v>
      </c>
      <c r="BE117" s="81" t="s">
        <v>564</v>
      </c>
      <c r="BF117" s="82"/>
      <c r="BG117" s="81">
        <v>0</v>
      </c>
      <c r="BH117" s="81">
        <v>0</v>
      </c>
      <c r="BI117" s="81">
        <v>0</v>
      </c>
      <c r="BJ117" s="81">
        <v>0</v>
      </c>
      <c r="BK117" s="81">
        <v>0</v>
      </c>
      <c r="BL117" s="81">
        <v>0</v>
      </c>
      <c r="BM117" s="82"/>
      <c r="BN117" s="81">
        <v>0</v>
      </c>
      <c r="BO117" s="81">
        <v>0</v>
      </c>
      <c r="BP117" s="81">
        <v>0</v>
      </c>
      <c r="BQ117" s="81">
        <v>0</v>
      </c>
      <c r="BR117" s="81">
        <v>0</v>
      </c>
      <c r="BS117" s="81">
        <v>0</v>
      </c>
      <c r="BT117"/>
      <c r="BU117" s="80">
        <v>0</v>
      </c>
      <c r="BV117" s="80">
        <v>0</v>
      </c>
      <c r="BW117" s="80">
        <v>0</v>
      </c>
      <c r="BX117" s="80">
        <v>0</v>
      </c>
      <c r="BY117" s="80">
        <v>0</v>
      </c>
      <c r="BZ117" s="80">
        <v>0</v>
      </c>
      <c r="CA117" s="80">
        <v>0</v>
      </c>
      <c r="CB117" s="80">
        <v>0</v>
      </c>
      <c r="CC117" s="80">
        <v>0</v>
      </c>
    </row>
    <row r="118" spans="1:81">
      <c r="A118" s="80" t="s">
        <v>1859</v>
      </c>
      <c r="B118" s="80">
        <v>49</v>
      </c>
      <c r="C118" s="80">
        <v>15</v>
      </c>
      <c r="D118" s="80">
        <v>3</v>
      </c>
      <c r="E118" s="80">
        <v>2018</v>
      </c>
      <c r="F118" s="80" t="s">
        <v>93</v>
      </c>
      <c r="G118" s="80" t="s">
        <v>1845</v>
      </c>
      <c r="H118" s="80" t="s">
        <v>1710</v>
      </c>
      <c r="I118" s="177"/>
      <c r="J118" s="81">
        <v>2.0973717701173666</v>
      </c>
      <c r="K118" s="81">
        <v>0.26809189691090579</v>
      </c>
      <c r="L118" s="81">
        <v>4.0433971961461861</v>
      </c>
      <c r="M118" s="81">
        <v>2.5198584907881623</v>
      </c>
      <c r="N118" s="81">
        <v>5.631220581067419</v>
      </c>
      <c r="O118" s="81">
        <v>2.8145267753627841</v>
      </c>
      <c r="P118" s="81">
        <v>4.3018966515620534</v>
      </c>
      <c r="Q118" s="81">
        <v>0.1642798313764248</v>
      </c>
      <c r="R118" s="81">
        <v>0</v>
      </c>
      <c r="S118" s="81">
        <v>0.24423730445312097</v>
      </c>
      <c r="T118" s="82"/>
      <c r="U118" s="81">
        <v>173522</v>
      </c>
      <c r="V118" s="81">
        <v>131</v>
      </c>
      <c r="W118" s="81">
        <v>119</v>
      </c>
      <c r="X118" s="81">
        <v>588</v>
      </c>
      <c r="Y118" s="81">
        <v>943</v>
      </c>
      <c r="Z118" s="81">
        <v>1715</v>
      </c>
      <c r="AA118" s="81">
        <v>900</v>
      </c>
      <c r="AB118" s="81">
        <v>2592</v>
      </c>
      <c r="AC118" s="81">
        <v>0</v>
      </c>
      <c r="AD118" s="81">
        <v>0.244237304453121</v>
      </c>
      <c r="AE118" s="82"/>
      <c r="AF118" s="81">
        <v>2026434.9191693091</v>
      </c>
      <c r="AG118" s="81">
        <v>189630.88624674149</v>
      </c>
      <c r="AH118" s="81">
        <v>652235.42282875685</v>
      </c>
      <c r="AI118" s="81">
        <v>3513324.5909343921</v>
      </c>
      <c r="AJ118" s="81">
        <v>9064190.0816976689</v>
      </c>
      <c r="AK118" s="81">
        <v>0</v>
      </c>
      <c r="AL118" s="81">
        <v>0</v>
      </c>
      <c r="AM118" s="81">
        <v>356791.67896459391</v>
      </c>
      <c r="AN118" s="81">
        <v>0</v>
      </c>
      <c r="AO118" s="81">
        <v>0</v>
      </c>
      <c r="AP118" s="82"/>
      <c r="AQ118" s="81">
        <v>2</v>
      </c>
      <c r="AR118" s="81">
        <v>0</v>
      </c>
      <c r="AS118" s="81">
        <v>0</v>
      </c>
      <c r="AT118" s="81">
        <v>0</v>
      </c>
      <c r="AU118" s="81">
        <v>0</v>
      </c>
      <c r="AV118" s="81">
        <v>0</v>
      </c>
      <c r="AW118" s="81" t="s">
        <v>564</v>
      </c>
      <c r="AX118" s="82"/>
      <c r="AY118" s="81">
        <v>11</v>
      </c>
      <c r="AZ118" s="81">
        <v>0</v>
      </c>
      <c r="BA118" s="81">
        <v>0</v>
      </c>
      <c r="BB118" s="81">
        <v>0</v>
      </c>
      <c r="BC118" s="81">
        <v>0</v>
      </c>
      <c r="BD118" s="81">
        <v>0</v>
      </c>
      <c r="BE118" s="81" t="s">
        <v>564</v>
      </c>
      <c r="BF118" s="82"/>
      <c r="BG118" s="81">
        <v>0</v>
      </c>
      <c r="BH118" s="81">
        <v>0</v>
      </c>
      <c r="BI118" s="81">
        <v>0</v>
      </c>
      <c r="BJ118" s="81">
        <v>0</v>
      </c>
      <c r="BK118" s="81">
        <v>0</v>
      </c>
      <c r="BL118" s="81">
        <v>0</v>
      </c>
      <c r="BM118" s="82"/>
      <c r="BN118" s="81">
        <v>0</v>
      </c>
      <c r="BO118" s="81">
        <v>0</v>
      </c>
      <c r="BP118" s="81">
        <v>0</v>
      </c>
      <c r="BQ118" s="81">
        <v>0</v>
      </c>
      <c r="BR118" s="81">
        <v>0</v>
      </c>
      <c r="BS118" s="81">
        <v>0</v>
      </c>
      <c r="BT118"/>
      <c r="BU118" s="80">
        <v>0</v>
      </c>
      <c r="BV118" s="80">
        <v>0</v>
      </c>
      <c r="BW118" s="80">
        <v>0</v>
      </c>
      <c r="BX118" s="80">
        <v>0</v>
      </c>
      <c r="BY118" s="80">
        <v>0</v>
      </c>
      <c r="BZ118" s="80">
        <v>0</v>
      </c>
      <c r="CA118" s="80">
        <v>0</v>
      </c>
      <c r="CB118" s="80">
        <v>0</v>
      </c>
      <c r="CC118" s="80">
        <v>0</v>
      </c>
    </row>
    <row r="119" spans="1:81">
      <c r="A119" s="80" t="s">
        <v>1860</v>
      </c>
      <c r="B119" s="80">
        <v>50</v>
      </c>
      <c r="C119" s="80">
        <v>16</v>
      </c>
      <c r="D119" s="80">
        <v>3</v>
      </c>
      <c r="E119" s="80">
        <v>2019</v>
      </c>
      <c r="F119" s="80" t="s">
        <v>73</v>
      </c>
      <c r="G119" s="80" t="s">
        <v>1845</v>
      </c>
      <c r="H119" s="80" t="s">
        <v>1710</v>
      </c>
      <c r="I119" s="177"/>
      <c r="J119" s="81">
        <v>1.6556727282838071</v>
      </c>
      <c r="K119" s="81">
        <v>0.2413233588792118</v>
      </c>
      <c r="L119" s="81">
        <v>4.0656276343884183</v>
      </c>
      <c r="M119" s="81">
        <v>2.5214926198188916</v>
      </c>
      <c r="N119" s="81">
        <v>4.596787576689616</v>
      </c>
      <c r="O119" s="81">
        <v>2.672231458291527</v>
      </c>
      <c r="P119" s="81">
        <v>3.9779579702321453</v>
      </c>
      <c r="Q119" s="81">
        <v>0.15599982091976128</v>
      </c>
      <c r="R119" s="81">
        <v>0</v>
      </c>
      <c r="S119" s="81">
        <v>0.23485743148771104</v>
      </c>
      <c r="T119" s="82"/>
      <c r="U119" s="81">
        <v>148803</v>
      </c>
      <c r="V119" s="81">
        <v>131</v>
      </c>
      <c r="W119" s="81">
        <v>119</v>
      </c>
      <c r="X119" s="81">
        <v>588</v>
      </c>
      <c r="Y119" s="81">
        <v>933</v>
      </c>
      <c r="Z119" s="81">
        <v>1673</v>
      </c>
      <c r="AA119" s="81">
        <v>826</v>
      </c>
      <c r="AB119" s="81">
        <v>2528</v>
      </c>
      <c r="AC119" s="81">
        <v>0</v>
      </c>
      <c r="AD119" s="81">
        <v>0.23485743148771099</v>
      </c>
      <c r="AE119" s="82"/>
      <c r="AF119" s="81">
        <v>1620417.495736822</v>
      </c>
      <c r="AG119" s="81">
        <v>183163.02438463349</v>
      </c>
      <c r="AH119" s="81">
        <v>697910.64676812559</v>
      </c>
      <c r="AI119" s="81">
        <v>3801743.4129762771</v>
      </c>
      <c r="AJ119" s="81">
        <v>7402243.6132697957</v>
      </c>
      <c r="AK119" s="81">
        <v>0</v>
      </c>
      <c r="AL119" s="81">
        <v>0</v>
      </c>
      <c r="AM119" s="81">
        <v>344294.56922618899</v>
      </c>
      <c r="AN119" s="81">
        <v>0</v>
      </c>
      <c r="AO119" s="81">
        <v>0</v>
      </c>
      <c r="AP119" s="82"/>
      <c r="AQ119" s="81">
        <v>2</v>
      </c>
      <c r="AR119" s="81">
        <v>0</v>
      </c>
      <c r="AS119" s="81">
        <v>0</v>
      </c>
      <c r="AT119" s="81">
        <v>0</v>
      </c>
      <c r="AU119" s="81">
        <v>0</v>
      </c>
      <c r="AV119" s="81">
        <v>0</v>
      </c>
      <c r="AW119" s="81" t="s">
        <v>564</v>
      </c>
      <c r="AX119" s="82"/>
      <c r="AY119" s="81">
        <v>10.6</v>
      </c>
      <c r="AZ119" s="81">
        <v>0</v>
      </c>
      <c r="BA119" s="81">
        <v>0</v>
      </c>
      <c r="BB119" s="81">
        <v>0</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1861</v>
      </c>
      <c r="B120" s="80">
        <v>51</v>
      </c>
      <c r="C120" s="80">
        <v>17</v>
      </c>
      <c r="D120" s="80">
        <v>3</v>
      </c>
      <c r="E120" s="80">
        <v>2020</v>
      </c>
      <c r="F120" s="80" t="s">
        <v>218</v>
      </c>
      <c r="G120" s="80" t="s">
        <v>1845</v>
      </c>
      <c r="H120" s="80" t="s">
        <v>1710</v>
      </c>
      <c r="I120" s="177"/>
      <c r="J120" s="81">
        <v>1.5721369825403351</v>
      </c>
      <c r="K120" s="81">
        <v>0.24658261101744841</v>
      </c>
      <c r="L120" s="81">
        <v>3.0778699568727919</v>
      </c>
      <c r="M120" s="81">
        <v>2.2169031737668705</v>
      </c>
      <c r="N120" s="81">
        <v>4.1282386924749224</v>
      </c>
      <c r="O120" s="81">
        <v>2.3160630724127214</v>
      </c>
      <c r="P120" s="81">
        <v>3.8519172576868237</v>
      </c>
      <c r="Q120" s="81">
        <v>0.14487251127525061</v>
      </c>
      <c r="R120" s="81">
        <v>0</v>
      </c>
      <c r="S120" s="81">
        <v>0.30020570622984449</v>
      </c>
      <c r="T120" s="82"/>
      <c r="U120" s="81">
        <v>153302</v>
      </c>
      <c r="V120" s="81">
        <v>122</v>
      </c>
      <c r="W120" s="81">
        <v>137</v>
      </c>
      <c r="X120" s="81">
        <v>619</v>
      </c>
      <c r="Y120" s="81">
        <v>918</v>
      </c>
      <c r="Z120" s="81">
        <v>1655</v>
      </c>
      <c r="AA120" s="81">
        <v>869</v>
      </c>
      <c r="AB120" s="81">
        <v>2457</v>
      </c>
      <c r="AC120" s="81">
        <v>0</v>
      </c>
      <c r="AD120" s="81">
        <v>0.30020570622984449</v>
      </c>
      <c r="AE120" s="82"/>
      <c r="AF120" s="81">
        <v>1669313.299254278</v>
      </c>
      <c r="AG120" s="81">
        <v>180506.0268022113</v>
      </c>
      <c r="AH120" s="81">
        <v>521166.54622244509</v>
      </c>
      <c r="AI120" s="81">
        <v>3490613.0744900033</v>
      </c>
      <c r="AJ120" s="81">
        <v>7340567.4823499657</v>
      </c>
      <c r="AK120" s="81"/>
      <c r="AL120" s="81"/>
      <c r="AM120" s="81">
        <v>320665.79783935228</v>
      </c>
      <c r="AN120" s="81"/>
      <c r="AO120" s="81"/>
      <c r="AP120" s="82"/>
      <c r="AQ120" s="81">
        <v>2</v>
      </c>
      <c r="AR120" s="81">
        <v>0</v>
      </c>
      <c r="AS120" s="81">
        <v>0</v>
      </c>
      <c r="AT120" s="81">
        <v>0</v>
      </c>
      <c r="AU120" s="81">
        <v>0</v>
      </c>
      <c r="AV120" s="81">
        <v>0</v>
      </c>
      <c r="AW120" s="81">
        <v>0</v>
      </c>
      <c r="AX120" s="82"/>
      <c r="AY120" s="81">
        <v>10.6</v>
      </c>
      <c r="AZ120" s="81">
        <v>0</v>
      </c>
      <c r="BA120" s="81">
        <v>0</v>
      </c>
      <c r="BB120" s="81">
        <v>0</v>
      </c>
      <c r="BC120" s="81">
        <v>0</v>
      </c>
      <c r="BD120" s="81">
        <v>0</v>
      </c>
      <c r="BE120" s="81">
        <v>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1862</v>
      </c>
      <c r="B121" s="80">
        <v>51</v>
      </c>
      <c r="C121" s="80">
        <v>18</v>
      </c>
      <c r="D121" s="80">
        <v>3</v>
      </c>
      <c r="E121" s="80">
        <v>2021</v>
      </c>
      <c r="F121" s="80" t="s">
        <v>75</v>
      </c>
      <c r="G121" s="174" t="s">
        <v>1845</v>
      </c>
      <c r="H121" s="80" t="s">
        <v>1710</v>
      </c>
      <c r="I121" s="177"/>
      <c r="J121" s="81">
        <v>1.5569673575336573</v>
      </c>
      <c r="K121" s="81">
        <v>0.26286805368595179</v>
      </c>
      <c r="L121" s="81">
        <v>3.7061623277304832</v>
      </c>
      <c r="M121" s="81">
        <v>2.4868527825410833</v>
      </c>
      <c r="N121" s="81">
        <v>4.2619453994581873</v>
      </c>
      <c r="O121" s="81">
        <v>2.2329830993173339</v>
      </c>
      <c r="P121" s="81">
        <v>3.8316810816310589</v>
      </c>
      <c r="Q121" s="81">
        <v>0.14303085227226711</v>
      </c>
      <c r="R121" s="81">
        <v>0</v>
      </c>
      <c r="S121" s="81">
        <v>0.47895225550728637</v>
      </c>
      <c r="T121" s="82"/>
      <c r="U121" s="81">
        <v>165771</v>
      </c>
      <c r="V121" s="81">
        <v>122</v>
      </c>
      <c r="W121" s="81">
        <v>137</v>
      </c>
      <c r="X121" s="81">
        <v>619</v>
      </c>
      <c r="Y121" s="81">
        <v>912</v>
      </c>
      <c r="Z121" s="81">
        <v>1643</v>
      </c>
      <c r="AA121" s="81">
        <v>843</v>
      </c>
      <c r="AB121" s="81">
        <v>2397</v>
      </c>
      <c r="AC121" s="81">
        <v>0</v>
      </c>
      <c r="AD121" s="81">
        <v>0.47895225550728637</v>
      </c>
      <c r="AE121" s="82"/>
      <c r="AF121" s="81">
        <v>1581875.4036308567</v>
      </c>
      <c r="AG121" s="81">
        <v>191015.31811179148</v>
      </c>
      <c r="AH121" s="81">
        <v>654467.00042121031</v>
      </c>
      <c r="AI121" s="81">
        <v>3944451.0476030419</v>
      </c>
      <c r="AJ121" s="81">
        <v>7168749.0624353224</v>
      </c>
      <c r="AK121" s="81">
        <v>0</v>
      </c>
      <c r="AL121" s="81">
        <v>0</v>
      </c>
      <c r="AM121" s="81">
        <v>314639.53907530365</v>
      </c>
      <c r="AN121" s="81">
        <v>0</v>
      </c>
      <c r="AO121" s="81">
        <v>0</v>
      </c>
      <c r="AP121" s="82"/>
      <c r="AQ121" s="81">
        <v>3</v>
      </c>
      <c r="AR121" s="81">
        <v>0</v>
      </c>
      <c r="AS121" s="81">
        <v>0</v>
      </c>
      <c r="AT121" s="81">
        <v>2</v>
      </c>
      <c r="AU121" s="81">
        <v>0</v>
      </c>
      <c r="AV121" s="81">
        <v>0</v>
      </c>
      <c r="AW121" s="81"/>
      <c r="AX121" s="82"/>
      <c r="AY121" s="81">
        <v>16.100000000000001</v>
      </c>
      <c r="AZ121" s="81">
        <v>0</v>
      </c>
      <c r="BA121" s="81">
        <v>0</v>
      </c>
      <c r="BB121" s="81">
        <v>1280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1863</v>
      </c>
      <c r="B122" s="80">
        <v>51</v>
      </c>
      <c r="C122" s="80">
        <v>19</v>
      </c>
      <c r="D122" s="80">
        <v>3</v>
      </c>
      <c r="E122" s="80">
        <v>2022</v>
      </c>
      <c r="F122" s="80" t="s">
        <v>568</v>
      </c>
      <c r="G122" s="174" t="s">
        <v>1845</v>
      </c>
      <c r="H122" s="80" t="s">
        <v>1710</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3</v>
      </c>
      <c r="AR122" s="81">
        <v>0</v>
      </c>
      <c r="AS122" s="81">
        <v>0</v>
      </c>
      <c r="AT122" s="81">
        <v>2</v>
      </c>
      <c r="AU122" s="81">
        <v>0</v>
      </c>
      <c r="AV122" s="81">
        <v>0</v>
      </c>
      <c r="AW122" s="81"/>
      <c r="AX122" s="82"/>
      <c r="AY122" s="81">
        <v>16.100000000000001</v>
      </c>
      <c r="AZ122" s="81">
        <v>0</v>
      </c>
      <c r="BA122" s="81">
        <v>0</v>
      </c>
      <c r="BB122" s="81">
        <v>1280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1864</v>
      </c>
      <c r="B123" s="80">
        <v>103</v>
      </c>
      <c r="C123" s="80">
        <v>1</v>
      </c>
      <c r="D123" s="80">
        <v>7</v>
      </c>
      <c r="E123" s="80">
        <v>1990</v>
      </c>
      <c r="F123" s="80" t="s">
        <v>562</v>
      </c>
      <c r="G123" s="80" t="s">
        <v>1703</v>
      </c>
      <c r="H123" s="80" t="s">
        <v>1704</v>
      </c>
      <c r="I123" s="177"/>
      <c r="J123" s="81">
        <v>16.295114629059263</v>
      </c>
      <c r="K123" s="81">
        <v>2.3227838833837087</v>
      </c>
      <c r="L123" s="81">
        <v>0.42747769864710222</v>
      </c>
      <c r="M123" s="81">
        <v>3.5070372609818761</v>
      </c>
      <c r="N123" s="81">
        <v>7.801754271618182</v>
      </c>
      <c r="O123" s="81">
        <v>1.762653508351002</v>
      </c>
      <c r="P123" s="81">
        <v>3.0558735581683973</v>
      </c>
      <c r="Q123" s="81">
        <v>0.31539848188285691</v>
      </c>
      <c r="R123" s="81">
        <v>30.227618899531077</v>
      </c>
      <c r="S123" s="81">
        <v>0.25683283427896886</v>
      </c>
      <c r="T123" s="82"/>
      <c r="U123" s="81">
        <v>457509</v>
      </c>
      <c r="V123" s="81">
        <v>425</v>
      </c>
      <c r="W123" s="81">
        <v>5</v>
      </c>
      <c r="X123" s="81">
        <v>1176</v>
      </c>
      <c r="Y123" s="81">
        <v>1669</v>
      </c>
      <c r="Z123" s="81">
        <v>725</v>
      </c>
      <c r="AA123" s="81">
        <v>742</v>
      </c>
      <c r="AB123" s="81">
        <v>5121</v>
      </c>
      <c r="AC123" s="81">
        <v>5235478</v>
      </c>
      <c r="AD123" s="81">
        <v>0.25683283427896886</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1865</v>
      </c>
      <c r="B124" s="80">
        <v>104</v>
      </c>
      <c r="C124" s="80">
        <v>2</v>
      </c>
      <c r="D124" s="80">
        <v>7</v>
      </c>
      <c r="E124" s="80">
        <v>2005</v>
      </c>
      <c r="F124" s="80" t="s">
        <v>565</v>
      </c>
      <c r="G124" s="80" t="s">
        <v>1703</v>
      </c>
      <c r="H124" s="80" t="s">
        <v>1704</v>
      </c>
      <c r="I124" s="177"/>
      <c r="J124" s="81">
        <v>9.9241466166025223</v>
      </c>
      <c r="K124" s="81">
        <v>0.78351194618184605</v>
      </c>
      <c r="L124" s="81">
        <v>0</v>
      </c>
      <c r="M124" s="81">
        <v>6.619575638290601</v>
      </c>
      <c r="N124" s="81">
        <v>7.2494206312074372</v>
      </c>
      <c r="O124" s="81">
        <v>2.7522971176105875</v>
      </c>
      <c r="P124" s="81">
        <v>3.8167556025979739</v>
      </c>
      <c r="Q124" s="81">
        <v>0.19818939693395426</v>
      </c>
      <c r="R124" s="81">
        <v>40.367265139779171</v>
      </c>
      <c r="S124" s="81">
        <v>0.37605132600000002</v>
      </c>
      <c r="T124" s="82"/>
      <c r="U124" s="81">
        <v>306511</v>
      </c>
      <c r="V124" s="81">
        <v>239</v>
      </c>
      <c r="W124" s="81">
        <v>0</v>
      </c>
      <c r="X124" s="81">
        <v>1075</v>
      </c>
      <c r="Y124" s="81">
        <v>1478</v>
      </c>
      <c r="Z124" s="81">
        <v>1310</v>
      </c>
      <c r="AA124" s="81">
        <v>759</v>
      </c>
      <c r="AB124" s="81">
        <v>3364</v>
      </c>
      <c r="AC124" s="81">
        <v>7138115</v>
      </c>
      <c r="AD124" s="81">
        <v>0.37605132600000002</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1866</v>
      </c>
      <c r="B125" s="80">
        <v>105</v>
      </c>
      <c r="C125" s="80">
        <v>3</v>
      </c>
      <c r="D125" s="80">
        <v>7</v>
      </c>
      <c r="E125" s="80">
        <v>2006</v>
      </c>
      <c r="F125" s="80" t="s">
        <v>566</v>
      </c>
      <c r="G125" s="80" t="s">
        <v>1703</v>
      </c>
      <c r="H125" s="80" t="s">
        <v>1704</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1867</v>
      </c>
      <c r="B126" s="80">
        <v>106</v>
      </c>
      <c r="C126" s="80">
        <v>4</v>
      </c>
      <c r="D126" s="80">
        <v>7</v>
      </c>
      <c r="E126" s="80">
        <v>2007</v>
      </c>
      <c r="F126" s="80" t="s">
        <v>567</v>
      </c>
      <c r="G126" s="80" t="s">
        <v>1703</v>
      </c>
      <c r="H126" s="80" t="s">
        <v>1704</v>
      </c>
      <c r="I126" s="177"/>
      <c r="J126" s="81">
        <v>10.604924690740072</v>
      </c>
      <c r="K126" s="81">
        <v>0.65521360740745527</v>
      </c>
      <c r="L126" s="81">
        <v>1.9696515978019655</v>
      </c>
      <c r="M126" s="81">
        <v>5.9190638914061608</v>
      </c>
      <c r="N126" s="81">
        <v>6.9760090180319514</v>
      </c>
      <c r="O126" s="81">
        <v>2.6213073120420805</v>
      </c>
      <c r="P126" s="81">
        <v>3.7737045422765729</v>
      </c>
      <c r="Q126" s="81">
        <v>0.19718828607485353</v>
      </c>
      <c r="R126" s="81">
        <v>39.979300736756578</v>
      </c>
      <c r="S126" s="81">
        <v>0.20581364225000004</v>
      </c>
      <c r="T126" s="82"/>
      <c r="U126" s="81">
        <v>348268</v>
      </c>
      <c r="V126" s="81">
        <v>218</v>
      </c>
      <c r="W126" s="81">
        <v>24</v>
      </c>
      <c r="X126" s="81">
        <v>1204</v>
      </c>
      <c r="Y126" s="81">
        <v>1426</v>
      </c>
      <c r="Z126" s="81">
        <v>1297</v>
      </c>
      <c r="AA126" s="81">
        <v>739</v>
      </c>
      <c r="AB126" s="81">
        <v>3170</v>
      </c>
      <c r="AC126" s="81">
        <v>7272354</v>
      </c>
      <c r="AD126" s="81">
        <v>0.20581364225000004</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1868</v>
      </c>
      <c r="B127" s="80">
        <v>107</v>
      </c>
      <c r="C127" s="80">
        <v>5</v>
      </c>
      <c r="D127" s="80">
        <v>7</v>
      </c>
      <c r="E127" s="80">
        <v>2008</v>
      </c>
      <c r="F127" s="80" t="s">
        <v>84</v>
      </c>
      <c r="G127" s="80" t="s">
        <v>1703</v>
      </c>
      <c r="H127" s="80" t="s">
        <v>1704</v>
      </c>
      <c r="I127" s="177"/>
      <c r="J127" s="81">
        <v>10.66573882268955</v>
      </c>
      <c r="K127" s="81">
        <v>0.57505311988927255</v>
      </c>
      <c r="L127" s="81">
        <v>7.0863325677088834E-2</v>
      </c>
      <c r="M127" s="81">
        <v>6.9258779283096938</v>
      </c>
      <c r="N127" s="81">
        <v>7.0004957568454644</v>
      </c>
      <c r="O127" s="81">
        <v>2.5265661068216754</v>
      </c>
      <c r="P127" s="81">
        <v>3.703094984013318</v>
      </c>
      <c r="Q127" s="81">
        <v>0.19038970516908441</v>
      </c>
      <c r="R127" s="81">
        <v>38.38387043843175</v>
      </c>
      <c r="S127" s="81">
        <v>0.43434355320000001</v>
      </c>
      <c r="T127" s="82"/>
      <c r="U127" s="81">
        <v>368020</v>
      </c>
      <c r="V127" s="81">
        <v>218</v>
      </c>
      <c r="W127" s="81">
        <v>1</v>
      </c>
      <c r="X127" s="81">
        <v>1204</v>
      </c>
      <c r="Y127" s="81">
        <v>1412</v>
      </c>
      <c r="Z127" s="81">
        <v>1294</v>
      </c>
      <c r="AA127" s="81">
        <v>726</v>
      </c>
      <c r="AB127" s="81">
        <v>3111</v>
      </c>
      <c r="AC127" s="81">
        <v>7250185</v>
      </c>
      <c r="AD127" s="81">
        <v>0.43434355320000001</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1869</v>
      </c>
      <c r="B128" s="80">
        <v>108</v>
      </c>
      <c r="C128" s="80">
        <v>6</v>
      </c>
      <c r="D128" s="80">
        <v>7</v>
      </c>
      <c r="E128" s="80">
        <v>2009</v>
      </c>
      <c r="F128" s="80" t="s">
        <v>85</v>
      </c>
      <c r="G128" s="80" t="s">
        <v>1703</v>
      </c>
      <c r="H128" s="80" t="s">
        <v>1704</v>
      </c>
      <c r="I128" s="177"/>
      <c r="J128" s="81">
        <v>10.421327092104695</v>
      </c>
      <c r="K128" s="81">
        <v>0.29506692258728551</v>
      </c>
      <c r="L128" s="81">
        <v>0.18551848788242484</v>
      </c>
      <c r="M128" s="81">
        <v>5.698161365068791</v>
      </c>
      <c r="N128" s="81">
        <v>5.9533120490229194</v>
      </c>
      <c r="O128" s="81">
        <v>2.5715869264783753</v>
      </c>
      <c r="P128" s="81">
        <v>3.5574151249193444</v>
      </c>
      <c r="Q128" s="81">
        <v>0.17786786207377794</v>
      </c>
      <c r="R128" s="81">
        <v>38.03295429156055</v>
      </c>
      <c r="S128" s="81">
        <v>9.7476876800000001E-2</v>
      </c>
      <c r="T128" s="82"/>
      <c r="U128" s="81">
        <v>363132</v>
      </c>
      <c r="V128" s="81">
        <v>137</v>
      </c>
      <c r="W128" s="81">
        <v>3</v>
      </c>
      <c r="X128" s="81">
        <v>1251</v>
      </c>
      <c r="Y128" s="81">
        <v>1398</v>
      </c>
      <c r="Z128" s="81">
        <v>1300</v>
      </c>
      <c r="AA128" s="81">
        <v>716</v>
      </c>
      <c r="AB128" s="81">
        <v>3051</v>
      </c>
      <c r="AC128" s="81">
        <v>7008472</v>
      </c>
      <c r="AD128" s="81">
        <v>9.7476876800000001E-2</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0.29799999999999999</v>
      </c>
      <c r="BK128" s="81">
        <v>0</v>
      </c>
      <c r="BL128" s="81">
        <v>0</v>
      </c>
      <c r="BM128" s="82"/>
      <c r="BN128" s="81">
        <v>0</v>
      </c>
      <c r="BO128" s="81">
        <v>0</v>
      </c>
      <c r="BP128" s="81">
        <v>0</v>
      </c>
      <c r="BQ128" s="81">
        <v>2</v>
      </c>
      <c r="BR128" s="81">
        <v>0</v>
      </c>
      <c r="BS128" s="81">
        <v>0</v>
      </c>
      <c r="BT128"/>
      <c r="BU128" s="80"/>
      <c r="BV128" s="80"/>
      <c r="BW128" s="80"/>
      <c r="BX128" s="80"/>
      <c r="BY128" s="80"/>
      <c r="BZ128" s="80"/>
      <c r="CA128" s="80"/>
      <c r="CB128" s="80"/>
      <c r="CC128" s="80"/>
    </row>
    <row r="129" spans="1:81">
      <c r="A129" s="80" t="s">
        <v>1870</v>
      </c>
      <c r="B129" s="80">
        <v>109</v>
      </c>
      <c r="C129" s="80">
        <v>7</v>
      </c>
      <c r="D129" s="80">
        <v>7</v>
      </c>
      <c r="E129" s="80">
        <v>2010</v>
      </c>
      <c r="F129" s="80" t="s">
        <v>86</v>
      </c>
      <c r="G129" s="80" t="s">
        <v>1703</v>
      </c>
      <c r="H129" s="80" t="s">
        <v>1704</v>
      </c>
      <c r="I129" s="177"/>
      <c r="J129" s="81">
        <v>8.9299970167348821</v>
      </c>
      <c r="K129" s="81">
        <v>0.30772713024406051</v>
      </c>
      <c r="L129" s="81">
        <v>0.16889644936248799</v>
      </c>
      <c r="M129" s="81">
        <v>5.1006491320022507</v>
      </c>
      <c r="N129" s="81">
        <v>5.7447496643359415</v>
      </c>
      <c r="O129" s="81">
        <v>2.5084986973734371</v>
      </c>
      <c r="P129" s="81">
        <v>3.5873838528581929</v>
      </c>
      <c r="Q129" s="81">
        <v>0.18100278890199636</v>
      </c>
      <c r="R129" s="81">
        <v>40.380128897974146</v>
      </c>
      <c r="S129" s="81">
        <v>0.40119295272</v>
      </c>
      <c r="T129" s="82"/>
      <c r="U129" s="81">
        <v>348325</v>
      </c>
      <c r="V129" s="81">
        <v>137</v>
      </c>
      <c r="W129" s="81">
        <v>3</v>
      </c>
      <c r="X129" s="81">
        <v>1251</v>
      </c>
      <c r="Y129" s="81">
        <v>1372</v>
      </c>
      <c r="Z129" s="81">
        <v>1274</v>
      </c>
      <c r="AA129" s="81">
        <v>704</v>
      </c>
      <c r="AB129" s="81">
        <v>2975</v>
      </c>
      <c r="AC129" s="81">
        <v>7051524</v>
      </c>
      <c r="AD129" s="81">
        <v>0.40119295272</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0.3</v>
      </c>
      <c r="BK129" s="81">
        <v>0</v>
      </c>
      <c r="BL129" s="81">
        <v>0</v>
      </c>
      <c r="BM129" s="82"/>
      <c r="BN129" s="81">
        <v>0</v>
      </c>
      <c r="BO129" s="81">
        <v>0</v>
      </c>
      <c r="BP129" s="81">
        <v>0</v>
      </c>
      <c r="BQ129" s="81">
        <v>2</v>
      </c>
      <c r="BR129" s="81">
        <v>0</v>
      </c>
      <c r="BS129" s="81">
        <v>0</v>
      </c>
      <c r="BT129"/>
      <c r="BU129" s="80">
        <v>0.3</v>
      </c>
      <c r="BV129" s="80">
        <v>0</v>
      </c>
      <c r="BW129" s="80">
        <v>0</v>
      </c>
      <c r="BX129" s="80">
        <v>0</v>
      </c>
      <c r="BY129" s="80">
        <v>0</v>
      </c>
      <c r="BZ129" s="80">
        <v>0</v>
      </c>
      <c r="CA129" s="80">
        <v>0</v>
      </c>
      <c r="CB129" s="80">
        <v>0</v>
      </c>
      <c r="CC129" s="80">
        <v>0</v>
      </c>
    </row>
    <row r="130" spans="1:81">
      <c r="A130" s="80" t="s">
        <v>1871</v>
      </c>
      <c r="B130" s="80">
        <v>110</v>
      </c>
      <c r="C130" s="80">
        <v>8</v>
      </c>
      <c r="D130" s="80">
        <v>7</v>
      </c>
      <c r="E130" s="80">
        <v>2011</v>
      </c>
      <c r="F130" s="80" t="s">
        <v>87</v>
      </c>
      <c r="G130" s="80" t="s">
        <v>1703</v>
      </c>
      <c r="H130" s="80" t="s">
        <v>1704</v>
      </c>
      <c r="I130" s="177"/>
      <c r="J130" s="81">
        <v>14.942316592492958</v>
      </c>
      <c r="K130" s="81">
        <v>0.4311829487404974</v>
      </c>
      <c r="L130" s="81">
        <v>0.15759269386814787</v>
      </c>
      <c r="M130" s="81">
        <v>6.443553872989523</v>
      </c>
      <c r="N130" s="81">
        <v>6.8392337325096868</v>
      </c>
      <c r="O130" s="81">
        <v>2.4339619281749143</v>
      </c>
      <c r="P130" s="81">
        <v>3.5430955581695112</v>
      </c>
      <c r="Q130" s="81">
        <v>0.20379782899925408</v>
      </c>
      <c r="R130" s="81">
        <v>36.345072937897712</v>
      </c>
      <c r="S130" s="81">
        <v>0.2847581736</v>
      </c>
      <c r="T130" s="82"/>
      <c r="U130" s="81">
        <v>548919</v>
      </c>
      <c r="V130" s="81">
        <v>137</v>
      </c>
      <c r="W130" s="81">
        <v>3</v>
      </c>
      <c r="X130" s="81">
        <v>1251</v>
      </c>
      <c r="Y130" s="81">
        <v>1357</v>
      </c>
      <c r="Z130" s="81">
        <v>1263</v>
      </c>
      <c r="AA130" s="81">
        <v>716</v>
      </c>
      <c r="AB130" s="81">
        <v>2904</v>
      </c>
      <c r="AC130" s="81">
        <v>6336391</v>
      </c>
      <c r="AD130" s="81">
        <v>0.2847581736</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0.29499999999999998</v>
      </c>
      <c r="BK130" s="81">
        <v>0</v>
      </c>
      <c r="BL130" s="81">
        <v>0</v>
      </c>
      <c r="BM130" s="82"/>
      <c r="BN130" s="81">
        <v>0</v>
      </c>
      <c r="BO130" s="81">
        <v>0</v>
      </c>
      <c r="BP130" s="81">
        <v>0</v>
      </c>
      <c r="BQ130" s="81">
        <v>2</v>
      </c>
      <c r="BR130" s="81">
        <v>0</v>
      </c>
      <c r="BS130" s="81">
        <v>0</v>
      </c>
      <c r="BT130"/>
      <c r="BU130" s="80">
        <v>0.29499999999999998</v>
      </c>
      <c r="BV130" s="80">
        <v>0</v>
      </c>
      <c r="BW130" s="80">
        <v>0</v>
      </c>
      <c r="BX130" s="80">
        <v>0</v>
      </c>
      <c r="BY130" s="80">
        <v>0</v>
      </c>
      <c r="BZ130" s="80">
        <v>0</v>
      </c>
      <c r="CA130" s="80">
        <v>0</v>
      </c>
      <c r="CB130" s="80">
        <v>0</v>
      </c>
      <c r="CC130" s="80">
        <v>0</v>
      </c>
    </row>
    <row r="131" spans="1:81">
      <c r="A131" s="80" t="s">
        <v>1872</v>
      </c>
      <c r="B131" s="80">
        <v>111</v>
      </c>
      <c r="C131" s="80">
        <v>9</v>
      </c>
      <c r="D131" s="80">
        <v>7</v>
      </c>
      <c r="E131" s="80">
        <v>2012</v>
      </c>
      <c r="F131" s="80" t="s">
        <v>88</v>
      </c>
      <c r="G131" s="80" t="s">
        <v>1703</v>
      </c>
      <c r="H131" s="80" t="s">
        <v>1704</v>
      </c>
      <c r="I131" s="177"/>
      <c r="J131" s="81">
        <v>10.030234777330977</v>
      </c>
      <c r="K131" s="81">
        <v>0.48574426819870481</v>
      </c>
      <c r="L131" s="81">
        <v>0.15900634196910526</v>
      </c>
      <c r="M131" s="81">
        <v>8.0028734369113241</v>
      </c>
      <c r="N131" s="81">
        <v>7.512964821491356</v>
      </c>
      <c r="O131" s="81">
        <v>2.4415760888906592</v>
      </c>
      <c r="P131" s="81">
        <v>3.4587455833118348</v>
      </c>
      <c r="Q131" s="81">
        <v>0.2163129168515793</v>
      </c>
      <c r="R131" s="81">
        <v>37.123140161851488</v>
      </c>
      <c r="S131" s="81">
        <v>0.12977909896000001</v>
      </c>
      <c r="T131" s="82"/>
      <c r="U131" s="81">
        <v>353044</v>
      </c>
      <c r="V131" s="81">
        <v>137</v>
      </c>
      <c r="W131" s="81">
        <v>3</v>
      </c>
      <c r="X131" s="81">
        <v>1251</v>
      </c>
      <c r="Y131" s="81">
        <v>1357</v>
      </c>
      <c r="Z131" s="81">
        <v>1277</v>
      </c>
      <c r="AA131" s="81">
        <v>695</v>
      </c>
      <c r="AB131" s="81">
        <v>2837</v>
      </c>
      <c r="AC131" s="81">
        <v>6304408</v>
      </c>
      <c r="AD131" s="81">
        <v>0.12977909896000001</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0.28599999999999998</v>
      </c>
      <c r="BK131" s="81">
        <v>0</v>
      </c>
      <c r="BL131" s="81">
        <v>0</v>
      </c>
      <c r="BM131" s="82"/>
      <c r="BN131" s="81">
        <v>0</v>
      </c>
      <c r="BO131" s="81">
        <v>0</v>
      </c>
      <c r="BP131" s="81">
        <v>0</v>
      </c>
      <c r="BQ131" s="81">
        <v>2</v>
      </c>
      <c r="BR131" s="81">
        <v>0</v>
      </c>
      <c r="BS131" s="81">
        <v>0</v>
      </c>
      <c r="BT131"/>
      <c r="BU131" s="80">
        <v>0.28599999999999998</v>
      </c>
      <c r="BV131" s="80">
        <v>0</v>
      </c>
      <c r="BW131" s="80">
        <v>0</v>
      </c>
      <c r="BX131" s="80">
        <v>0</v>
      </c>
      <c r="BY131" s="80">
        <v>0</v>
      </c>
      <c r="BZ131" s="80">
        <v>0</v>
      </c>
      <c r="CA131" s="80">
        <v>0</v>
      </c>
      <c r="CB131" s="80">
        <v>0</v>
      </c>
      <c r="CC131" s="80">
        <v>0</v>
      </c>
    </row>
    <row r="132" spans="1:81">
      <c r="A132" s="80" t="s">
        <v>1873</v>
      </c>
      <c r="B132" s="80">
        <v>112</v>
      </c>
      <c r="C132" s="80">
        <v>10</v>
      </c>
      <c r="D132" s="80">
        <v>7</v>
      </c>
      <c r="E132" s="80">
        <v>2013</v>
      </c>
      <c r="F132" s="80" t="s">
        <v>89</v>
      </c>
      <c r="G132" s="80" t="s">
        <v>1703</v>
      </c>
      <c r="H132" s="80" t="s">
        <v>1704</v>
      </c>
      <c r="I132" s="177"/>
      <c r="J132" s="81">
        <v>10.00271366741088</v>
      </c>
      <c r="K132" s="81">
        <v>0.40146929452370106</v>
      </c>
      <c r="L132" s="81">
        <v>0.14041513786666254</v>
      </c>
      <c r="M132" s="81">
        <v>7.442863630635447</v>
      </c>
      <c r="N132" s="81">
        <v>7.2756966514231642</v>
      </c>
      <c r="O132" s="81">
        <v>2.3390536094059673</v>
      </c>
      <c r="P132" s="81">
        <v>3.4917592194166636</v>
      </c>
      <c r="Q132" s="81">
        <v>0.21798981564768499</v>
      </c>
      <c r="R132" s="81">
        <v>33.591754889760082</v>
      </c>
      <c r="S132" s="81">
        <v>0.22258090000000003</v>
      </c>
      <c r="T132" s="82"/>
      <c r="U132" s="81">
        <v>358485</v>
      </c>
      <c r="V132" s="81">
        <v>137</v>
      </c>
      <c r="W132" s="81">
        <v>3</v>
      </c>
      <c r="X132" s="81">
        <v>1251</v>
      </c>
      <c r="Y132" s="81">
        <v>1356</v>
      </c>
      <c r="Z132" s="81">
        <v>1278</v>
      </c>
      <c r="AA132" s="81">
        <v>699</v>
      </c>
      <c r="AB132" s="81">
        <v>2818</v>
      </c>
      <c r="AC132" s="81">
        <v>5568566</v>
      </c>
      <c r="AD132" s="81">
        <v>0.22258090000000003</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0.495</v>
      </c>
      <c r="BK132" s="81">
        <v>0</v>
      </c>
      <c r="BL132" s="81">
        <v>0</v>
      </c>
      <c r="BM132" s="82"/>
      <c r="BN132" s="81">
        <v>0</v>
      </c>
      <c r="BO132" s="81">
        <v>0</v>
      </c>
      <c r="BP132" s="81">
        <v>0</v>
      </c>
      <c r="BQ132" s="81">
        <v>2</v>
      </c>
      <c r="BR132" s="81">
        <v>0</v>
      </c>
      <c r="BS132" s="81">
        <v>0</v>
      </c>
      <c r="BT132"/>
      <c r="BU132" s="80">
        <v>0.495</v>
      </c>
      <c r="BV132" s="80">
        <v>0</v>
      </c>
      <c r="BW132" s="80">
        <v>0</v>
      </c>
      <c r="BX132" s="80">
        <v>0</v>
      </c>
      <c r="BY132" s="80">
        <v>0</v>
      </c>
      <c r="BZ132" s="80">
        <v>0</v>
      </c>
      <c r="CA132" s="80">
        <v>0</v>
      </c>
      <c r="CB132" s="80">
        <v>0</v>
      </c>
      <c r="CC132" s="80">
        <v>0</v>
      </c>
    </row>
    <row r="133" spans="1:81">
      <c r="A133" s="80" t="s">
        <v>1874</v>
      </c>
      <c r="B133" s="80">
        <v>113</v>
      </c>
      <c r="C133" s="80">
        <v>11</v>
      </c>
      <c r="D133" s="80">
        <v>7</v>
      </c>
      <c r="E133" s="80">
        <v>2014</v>
      </c>
      <c r="F133" s="80" t="s">
        <v>90</v>
      </c>
      <c r="G133" s="80" t="s">
        <v>1703</v>
      </c>
      <c r="H133" s="80" t="s">
        <v>1704</v>
      </c>
      <c r="I133" s="177"/>
      <c r="J133" s="81">
        <v>9.2672878445957512</v>
      </c>
      <c r="K133" s="81">
        <v>0.4721740417592834</v>
      </c>
      <c r="L133" s="81">
        <v>0.45853061932603456</v>
      </c>
      <c r="M133" s="81">
        <v>7.059074227694925</v>
      </c>
      <c r="N133" s="81">
        <v>7.6244834978268505</v>
      </c>
      <c r="O133" s="81">
        <v>2.2330424139046952</v>
      </c>
      <c r="P133" s="81">
        <v>3.5149415004592188</v>
      </c>
      <c r="Q133" s="81">
        <v>0.20232316340127302</v>
      </c>
      <c r="R133" s="81">
        <v>32.694455505166509</v>
      </c>
      <c r="S133" s="81">
        <v>0.18914355440000002</v>
      </c>
      <c r="T133" s="82"/>
      <c r="U133" s="81">
        <v>368867</v>
      </c>
      <c r="V133" s="81">
        <v>140</v>
      </c>
      <c r="W133" s="81">
        <v>10</v>
      </c>
      <c r="X133" s="81">
        <v>1128</v>
      </c>
      <c r="Y133" s="81">
        <v>1342</v>
      </c>
      <c r="Z133" s="81">
        <v>1285</v>
      </c>
      <c r="AA133" s="81">
        <v>700</v>
      </c>
      <c r="AB133" s="81">
        <v>2726</v>
      </c>
      <c r="AC133" s="81">
        <v>5436861</v>
      </c>
      <c r="AD133" s="81">
        <v>0.18914355440000002</v>
      </c>
      <c r="AE133" s="82"/>
      <c r="AF133" s="81">
        <v>3004109.4323023297</v>
      </c>
      <c r="AG133" s="81">
        <v>331321.99454939179</v>
      </c>
      <c r="AH133" s="81">
        <v>74580.052586143138</v>
      </c>
      <c r="AI133" s="81">
        <v>7428346.7177626453</v>
      </c>
      <c r="AJ133" s="81">
        <v>5771909.6236572294</v>
      </c>
      <c r="AK133" s="81">
        <v>0</v>
      </c>
      <c r="AL133" s="81">
        <v>0</v>
      </c>
      <c r="AM133" s="81">
        <v>374239.06479599851</v>
      </c>
      <c r="AN133" s="81">
        <v>0</v>
      </c>
      <c r="AO133" s="81">
        <v>0</v>
      </c>
      <c r="AP133" s="82"/>
      <c r="AQ133" s="81">
        <v>0</v>
      </c>
      <c r="AR133" s="81">
        <v>0</v>
      </c>
      <c r="AS133" s="81">
        <v>0</v>
      </c>
      <c r="AT133" s="81">
        <v>0</v>
      </c>
      <c r="AU133" s="81">
        <v>0</v>
      </c>
      <c r="AV133" s="81">
        <v>0</v>
      </c>
      <c r="AW133" s="81" t="s">
        <v>564</v>
      </c>
      <c r="AX133" s="82"/>
      <c r="AY133" s="81">
        <v>0</v>
      </c>
      <c r="AZ133" s="81">
        <v>0</v>
      </c>
      <c r="BA133" s="81">
        <v>0</v>
      </c>
      <c r="BB133" s="81">
        <v>0</v>
      </c>
      <c r="BC133" s="81">
        <v>0</v>
      </c>
      <c r="BD133" s="81">
        <v>0</v>
      </c>
      <c r="BE133" s="81" t="s">
        <v>564</v>
      </c>
      <c r="BF133" s="82"/>
      <c r="BG133" s="81">
        <v>0</v>
      </c>
      <c r="BH133" s="81">
        <v>0</v>
      </c>
      <c r="BI133" s="81">
        <v>0</v>
      </c>
      <c r="BJ133" s="81">
        <v>0.48799999999999999</v>
      </c>
      <c r="BK133" s="81">
        <v>0</v>
      </c>
      <c r="BL133" s="81">
        <v>0</v>
      </c>
      <c r="BM133" s="82"/>
      <c r="BN133" s="81">
        <v>0</v>
      </c>
      <c r="BO133" s="81">
        <v>0</v>
      </c>
      <c r="BP133" s="81">
        <v>0</v>
      </c>
      <c r="BQ133" s="81">
        <v>2</v>
      </c>
      <c r="BR133" s="81">
        <v>0</v>
      </c>
      <c r="BS133" s="81">
        <v>0</v>
      </c>
      <c r="BT133"/>
      <c r="BU133" s="80">
        <v>0.48799999999999999</v>
      </c>
      <c r="BV133" s="80">
        <v>0</v>
      </c>
      <c r="BW133" s="80">
        <v>0</v>
      </c>
      <c r="BX133" s="80">
        <v>0</v>
      </c>
      <c r="BY133" s="80">
        <v>0</v>
      </c>
      <c r="BZ133" s="80">
        <v>0</v>
      </c>
      <c r="CA133" s="80">
        <v>0</v>
      </c>
      <c r="CB133" s="80">
        <v>0</v>
      </c>
      <c r="CC133" s="80">
        <v>0</v>
      </c>
    </row>
    <row r="134" spans="1:81">
      <c r="A134" s="80" t="s">
        <v>1875</v>
      </c>
      <c r="B134" s="80">
        <v>114</v>
      </c>
      <c r="C134" s="80">
        <v>12</v>
      </c>
      <c r="D134" s="80">
        <v>7</v>
      </c>
      <c r="E134" s="80">
        <v>2015</v>
      </c>
      <c r="F134" s="80" t="s">
        <v>91</v>
      </c>
      <c r="G134" s="80" t="s">
        <v>1703</v>
      </c>
      <c r="H134" s="80" t="s">
        <v>1704</v>
      </c>
      <c r="I134" s="177"/>
      <c r="J134" s="81">
        <v>12.61557117019332</v>
      </c>
      <c r="K134" s="81">
        <v>0.45276582223909678</v>
      </c>
      <c r="L134" s="81">
        <v>0.48265131246659004</v>
      </c>
      <c r="M134" s="81">
        <v>6.8301685094813473</v>
      </c>
      <c r="N134" s="81">
        <v>6.9129852961215077</v>
      </c>
      <c r="O134" s="81">
        <v>2.2014057391697843</v>
      </c>
      <c r="P134" s="81">
        <v>3.4322770854733586</v>
      </c>
      <c r="Q134" s="81">
        <v>0.19508537563016562</v>
      </c>
      <c r="R134" s="81">
        <v>32.688234943208741</v>
      </c>
      <c r="S134" s="81">
        <v>0.17861427359999998</v>
      </c>
      <c r="T134" s="82"/>
      <c r="U134" s="81">
        <v>503450</v>
      </c>
      <c r="V134" s="81">
        <v>140</v>
      </c>
      <c r="W134" s="81">
        <v>10</v>
      </c>
      <c r="X134" s="81">
        <v>1128</v>
      </c>
      <c r="Y134" s="81">
        <v>1322</v>
      </c>
      <c r="Z134" s="81">
        <v>1279</v>
      </c>
      <c r="AA134" s="81">
        <v>683</v>
      </c>
      <c r="AB134" s="81">
        <v>2685</v>
      </c>
      <c r="AC134" s="81">
        <v>5599586</v>
      </c>
      <c r="AD134" s="81">
        <v>0.17861427359999998</v>
      </c>
      <c r="AE134" s="82"/>
      <c r="AF134" s="81">
        <v>3885274.9710582234</v>
      </c>
      <c r="AG134" s="81">
        <v>301641.58623409225</v>
      </c>
      <c r="AH134" s="81">
        <v>62407.714550003657</v>
      </c>
      <c r="AI134" s="81">
        <v>7174171.5532417288</v>
      </c>
      <c r="AJ134" s="81">
        <v>5456627.329246602</v>
      </c>
      <c r="AK134" s="81">
        <v>0</v>
      </c>
      <c r="AL134" s="81">
        <v>0</v>
      </c>
      <c r="AM134" s="81">
        <v>367967.98684861517</v>
      </c>
      <c r="AN134" s="81">
        <v>0</v>
      </c>
      <c r="AO134" s="81">
        <v>0</v>
      </c>
      <c r="AP134" s="82"/>
      <c r="AQ134" s="81">
        <v>0</v>
      </c>
      <c r="AR134" s="81">
        <v>0</v>
      </c>
      <c r="AS134" s="81">
        <v>0</v>
      </c>
      <c r="AT134" s="81">
        <v>0</v>
      </c>
      <c r="AU134" s="81">
        <v>0</v>
      </c>
      <c r="AV134" s="81">
        <v>0</v>
      </c>
      <c r="AW134" s="81" t="s">
        <v>564</v>
      </c>
      <c r="AX134" s="82"/>
      <c r="AY134" s="81">
        <v>0</v>
      </c>
      <c r="AZ134" s="81">
        <v>0</v>
      </c>
      <c r="BA134" s="81">
        <v>0</v>
      </c>
      <c r="BB134" s="81">
        <v>0</v>
      </c>
      <c r="BC134" s="81">
        <v>0</v>
      </c>
      <c r="BD134" s="81">
        <v>0</v>
      </c>
      <c r="BE134" s="81" t="s">
        <v>564</v>
      </c>
      <c r="BF134" s="82"/>
      <c r="BG134" s="81">
        <v>0</v>
      </c>
      <c r="BH134" s="81">
        <v>0</v>
      </c>
      <c r="BI134" s="81">
        <v>0</v>
      </c>
      <c r="BJ134" s="81">
        <v>0.26400000000000001</v>
      </c>
      <c r="BK134" s="81">
        <v>0</v>
      </c>
      <c r="BL134" s="81">
        <v>0</v>
      </c>
      <c r="BM134" s="82"/>
      <c r="BN134" s="81">
        <v>0</v>
      </c>
      <c r="BO134" s="81">
        <v>0</v>
      </c>
      <c r="BP134" s="81">
        <v>0</v>
      </c>
      <c r="BQ134" s="81">
        <v>2</v>
      </c>
      <c r="BR134" s="81">
        <v>0</v>
      </c>
      <c r="BS134" s="81">
        <v>0</v>
      </c>
      <c r="BT134"/>
      <c r="BU134" s="80">
        <v>0.26400000000000001</v>
      </c>
      <c r="BV134" s="80">
        <v>0</v>
      </c>
      <c r="BW134" s="80">
        <v>0</v>
      </c>
      <c r="BX134" s="80">
        <v>0</v>
      </c>
      <c r="BY134" s="80">
        <v>0</v>
      </c>
      <c r="BZ134" s="80">
        <v>0</v>
      </c>
      <c r="CA134" s="80">
        <v>0</v>
      </c>
      <c r="CB134" s="80">
        <v>0</v>
      </c>
      <c r="CC134" s="80">
        <v>0</v>
      </c>
    </row>
    <row r="135" spans="1:81">
      <c r="A135" s="80" t="s">
        <v>1876</v>
      </c>
      <c r="B135" s="80">
        <v>115</v>
      </c>
      <c r="C135" s="80">
        <v>13</v>
      </c>
      <c r="D135" s="80">
        <v>7</v>
      </c>
      <c r="E135" s="80">
        <v>2016</v>
      </c>
      <c r="F135" s="80" t="s">
        <v>92</v>
      </c>
      <c r="G135" s="80" t="s">
        <v>1703</v>
      </c>
      <c r="H135" s="80" t="s">
        <v>1704</v>
      </c>
      <c r="I135" s="177"/>
      <c r="J135" s="81">
        <v>12.469085943318239</v>
      </c>
      <c r="K135" s="81">
        <v>0.42708406556792006</v>
      </c>
      <c r="L135" s="81">
        <v>0.51901820750970939</v>
      </c>
      <c r="M135" s="81">
        <v>5.8560773769307461</v>
      </c>
      <c r="N135" s="81">
        <v>6.9715542022382007</v>
      </c>
      <c r="O135" s="81">
        <v>2.1780736691322695</v>
      </c>
      <c r="P135" s="81">
        <v>3.4545512951171711</v>
      </c>
      <c r="Q135" s="81">
        <v>0.18569160122108366</v>
      </c>
      <c r="R135" s="81">
        <v>33.086115401649877</v>
      </c>
      <c r="S135" s="81">
        <v>0.23403687450000002</v>
      </c>
      <c r="T135" s="82"/>
      <c r="U135" s="81">
        <v>473652.00000000012</v>
      </c>
      <c r="V135" s="81">
        <v>140</v>
      </c>
      <c r="W135" s="81">
        <v>10</v>
      </c>
      <c r="X135" s="81">
        <v>1128</v>
      </c>
      <c r="Y135" s="81">
        <v>1311</v>
      </c>
      <c r="Z135" s="81">
        <v>1281</v>
      </c>
      <c r="AA135" s="81">
        <v>711</v>
      </c>
      <c r="AB135" s="81">
        <v>2629</v>
      </c>
      <c r="AC135" s="81">
        <v>5650782.828084996</v>
      </c>
      <c r="AD135" s="81">
        <v>0.23403687449999999</v>
      </c>
      <c r="AE135" s="82"/>
      <c r="AF135" s="81">
        <v>3907390.2295672549</v>
      </c>
      <c r="AG135" s="81">
        <v>287526.12062643928</v>
      </c>
      <c r="AH135" s="81">
        <v>52893.613258889389</v>
      </c>
      <c r="AI135" s="81">
        <v>7161253.5788024841</v>
      </c>
      <c r="AJ135" s="81">
        <v>5632311.9089031294</v>
      </c>
      <c r="AK135" s="81">
        <v>0</v>
      </c>
      <c r="AL135" s="81">
        <v>0</v>
      </c>
      <c r="AM135" s="81">
        <v>360573.33439681382</v>
      </c>
      <c r="AN135" s="81">
        <v>0</v>
      </c>
      <c r="AO135" s="81">
        <v>0</v>
      </c>
      <c r="AP135" s="82"/>
      <c r="AQ135" s="81">
        <v>0</v>
      </c>
      <c r="AR135" s="81">
        <v>0</v>
      </c>
      <c r="AS135" s="81">
        <v>0</v>
      </c>
      <c r="AT135" s="81">
        <v>0</v>
      </c>
      <c r="AU135" s="81">
        <v>0</v>
      </c>
      <c r="AV135" s="81">
        <v>0</v>
      </c>
      <c r="AW135" s="81" t="s">
        <v>564</v>
      </c>
      <c r="AX135" s="82"/>
      <c r="AY135" s="81">
        <v>0</v>
      </c>
      <c r="AZ135" s="81">
        <v>0</v>
      </c>
      <c r="BA135" s="81">
        <v>0</v>
      </c>
      <c r="BB135" s="81">
        <v>0</v>
      </c>
      <c r="BC135" s="81">
        <v>0</v>
      </c>
      <c r="BD135" s="81">
        <v>0</v>
      </c>
      <c r="BE135" s="81" t="s">
        <v>564</v>
      </c>
      <c r="BF135" s="82"/>
      <c r="BG135" s="81">
        <v>0</v>
      </c>
      <c r="BH135" s="81">
        <v>0</v>
      </c>
      <c r="BI135" s="81">
        <v>0</v>
      </c>
      <c r="BJ135" s="81">
        <v>0.47299999999999998</v>
      </c>
      <c r="BK135" s="81">
        <v>0</v>
      </c>
      <c r="BL135" s="81">
        <v>0</v>
      </c>
      <c r="BM135" s="82"/>
      <c r="BN135" s="81">
        <v>0</v>
      </c>
      <c r="BO135" s="81">
        <v>0</v>
      </c>
      <c r="BP135" s="81">
        <v>0</v>
      </c>
      <c r="BQ135" s="81">
        <v>2</v>
      </c>
      <c r="BR135" s="81">
        <v>0</v>
      </c>
      <c r="BS135" s="81">
        <v>0</v>
      </c>
      <c r="BT135"/>
      <c r="BU135" s="80">
        <v>0.47299999999999998</v>
      </c>
      <c r="BV135" s="80">
        <v>0</v>
      </c>
      <c r="BW135" s="80">
        <v>0</v>
      </c>
      <c r="BX135" s="80">
        <v>0</v>
      </c>
      <c r="BY135" s="80">
        <v>0</v>
      </c>
      <c r="BZ135" s="80">
        <v>0</v>
      </c>
      <c r="CA135" s="80">
        <v>0</v>
      </c>
      <c r="CB135" s="80">
        <v>0</v>
      </c>
      <c r="CC135" s="80">
        <v>0</v>
      </c>
    </row>
    <row r="136" spans="1:81">
      <c r="A136" s="80" t="s">
        <v>1877</v>
      </c>
      <c r="B136" s="80">
        <v>116</v>
      </c>
      <c r="C136" s="80">
        <v>14</v>
      </c>
      <c r="D136" s="80">
        <v>7</v>
      </c>
      <c r="E136" s="80">
        <v>2017</v>
      </c>
      <c r="F136" s="80" t="s">
        <v>71</v>
      </c>
      <c r="G136" s="80" t="s">
        <v>1703</v>
      </c>
      <c r="H136" s="80" t="s">
        <v>1704</v>
      </c>
      <c r="I136" s="177"/>
      <c r="J136" s="81">
        <v>11.451104775901877</v>
      </c>
      <c r="K136" s="81">
        <v>0.43641596856062148</v>
      </c>
      <c r="L136" s="81">
        <v>0.46852295467548366</v>
      </c>
      <c r="M136" s="81">
        <v>5.8718300522393152</v>
      </c>
      <c r="N136" s="81">
        <v>6.8168645221113202</v>
      </c>
      <c r="O136" s="81">
        <v>2.1291523207082879</v>
      </c>
      <c r="P136" s="81">
        <v>3.5050871012222213</v>
      </c>
      <c r="Q136" s="81">
        <v>0.17744511173243829</v>
      </c>
      <c r="R136" s="81">
        <v>32.681726068084458</v>
      </c>
      <c r="S136" s="81">
        <v>0.19582937356000002</v>
      </c>
      <c r="T136" s="82"/>
      <c r="U136" s="81">
        <v>428014.99999999988</v>
      </c>
      <c r="V136" s="81">
        <v>140</v>
      </c>
      <c r="W136" s="81">
        <v>10</v>
      </c>
      <c r="X136" s="81">
        <v>1128</v>
      </c>
      <c r="Y136" s="81">
        <v>1310</v>
      </c>
      <c r="Z136" s="81">
        <v>1273</v>
      </c>
      <c r="AA136" s="81">
        <v>726</v>
      </c>
      <c r="AB136" s="81">
        <v>2598</v>
      </c>
      <c r="AC136" s="81">
        <v>5692469.9999999991</v>
      </c>
      <c r="AD136" s="81">
        <v>0.19582937355999999</v>
      </c>
      <c r="AE136" s="82"/>
      <c r="AF136" s="81">
        <v>3469606.6039564828</v>
      </c>
      <c r="AG136" s="81">
        <v>288361.54161904601</v>
      </c>
      <c r="AH136" s="81">
        <v>64615.144907909147</v>
      </c>
      <c r="AI136" s="81">
        <v>6984079.6575131817</v>
      </c>
      <c r="AJ136" s="81">
        <v>4932046.797306098</v>
      </c>
      <c r="AK136" s="81">
        <v>0</v>
      </c>
      <c r="AL136" s="81">
        <v>0</v>
      </c>
      <c r="AM136" s="81">
        <v>356879.15989176481</v>
      </c>
      <c r="AN136" s="81">
        <v>0</v>
      </c>
      <c r="AO136" s="81">
        <v>0</v>
      </c>
      <c r="AP136" s="82"/>
      <c r="AQ136" s="81">
        <v>0</v>
      </c>
      <c r="AR136" s="81">
        <v>0</v>
      </c>
      <c r="AS136" s="81">
        <v>0</v>
      </c>
      <c r="AT136" s="81">
        <v>0</v>
      </c>
      <c r="AU136" s="81">
        <v>0</v>
      </c>
      <c r="AV136" s="81">
        <v>0</v>
      </c>
      <c r="AW136" s="81" t="s">
        <v>564</v>
      </c>
      <c r="AX136" s="82"/>
      <c r="AY136" s="81">
        <v>0</v>
      </c>
      <c r="AZ136" s="81">
        <v>0</v>
      </c>
      <c r="BA136" s="81">
        <v>0</v>
      </c>
      <c r="BB136" s="81">
        <v>0</v>
      </c>
      <c r="BC136" s="81">
        <v>0</v>
      </c>
      <c r="BD136" s="81">
        <v>0</v>
      </c>
      <c r="BE136" s="81" t="s">
        <v>564</v>
      </c>
      <c r="BF136" s="82"/>
      <c r="BG136" s="81">
        <v>0</v>
      </c>
      <c r="BH136" s="81">
        <v>0</v>
      </c>
      <c r="BI136" s="81">
        <v>0</v>
      </c>
      <c r="BJ136" s="81">
        <v>0.44500000000000001</v>
      </c>
      <c r="BK136" s="81">
        <v>0</v>
      </c>
      <c r="BL136" s="81">
        <v>0</v>
      </c>
      <c r="BM136" s="82"/>
      <c r="BN136" s="81">
        <v>0</v>
      </c>
      <c r="BO136" s="81">
        <v>0</v>
      </c>
      <c r="BP136" s="81">
        <v>0</v>
      </c>
      <c r="BQ136" s="81">
        <v>2</v>
      </c>
      <c r="BR136" s="81">
        <v>0</v>
      </c>
      <c r="BS136" s="81">
        <v>0</v>
      </c>
      <c r="BT136"/>
      <c r="BU136" s="80">
        <v>0.44500000000000001</v>
      </c>
      <c r="BV136" s="80">
        <v>0</v>
      </c>
      <c r="BW136" s="80">
        <v>0</v>
      </c>
      <c r="BX136" s="80">
        <v>0</v>
      </c>
      <c r="BY136" s="80">
        <v>0</v>
      </c>
      <c r="BZ136" s="80">
        <v>0</v>
      </c>
      <c r="CA136" s="80">
        <v>0</v>
      </c>
      <c r="CB136" s="80">
        <v>0</v>
      </c>
      <c r="CC136" s="80">
        <v>0</v>
      </c>
    </row>
    <row r="137" spans="1:81">
      <c r="A137" s="80" t="s">
        <v>1878</v>
      </c>
      <c r="B137" s="80">
        <v>117</v>
      </c>
      <c r="C137" s="80">
        <v>15</v>
      </c>
      <c r="D137" s="80">
        <v>7</v>
      </c>
      <c r="E137" s="80">
        <v>2018</v>
      </c>
      <c r="F137" s="80" t="s">
        <v>93</v>
      </c>
      <c r="G137" s="80" t="s">
        <v>1703</v>
      </c>
      <c r="H137" s="80" t="s">
        <v>1704</v>
      </c>
      <c r="I137" s="177"/>
      <c r="J137" s="81">
        <v>5.6012786281231124</v>
      </c>
      <c r="K137" s="81">
        <v>0.40618506166908347</v>
      </c>
      <c r="L137" s="81">
        <v>0.42980946350739346</v>
      </c>
      <c r="M137" s="81">
        <v>5.9007903665479429</v>
      </c>
      <c r="N137" s="81">
        <v>6.1276519171272392</v>
      </c>
      <c r="O137" s="81">
        <v>2.0317108734105691</v>
      </c>
      <c r="P137" s="81">
        <v>3.5036558284388719</v>
      </c>
      <c r="Q137" s="81">
        <v>0.16009678011452511</v>
      </c>
      <c r="R137" s="81">
        <v>32.630189422103193</v>
      </c>
      <c r="S137" s="81">
        <v>0.19081431112</v>
      </c>
      <c r="T137" s="82"/>
      <c r="U137" s="81">
        <v>218759</v>
      </c>
      <c r="V137" s="81">
        <v>140</v>
      </c>
      <c r="W137" s="81">
        <v>10</v>
      </c>
      <c r="X137" s="81">
        <v>1128</v>
      </c>
      <c r="Y137" s="81">
        <v>1279</v>
      </c>
      <c r="Z137" s="81">
        <v>1238</v>
      </c>
      <c r="AA137" s="81">
        <v>733</v>
      </c>
      <c r="AB137" s="81">
        <v>2526</v>
      </c>
      <c r="AC137" s="81">
        <v>5661219</v>
      </c>
      <c r="AD137" s="81">
        <v>0.19081431112</v>
      </c>
      <c r="AE137" s="82"/>
      <c r="AF137" s="81">
        <v>1780101.8479687299</v>
      </c>
      <c r="AG137" s="81">
        <v>260898.21277832551</v>
      </c>
      <c r="AH137" s="81">
        <v>60899.782026244589</v>
      </c>
      <c r="AI137" s="81">
        <v>7139156.0096630119</v>
      </c>
      <c r="AJ137" s="81">
        <v>4666914.1063687913</v>
      </c>
      <c r="AK137" s="81">
        <v>0</v>
      </c>
      <c r="AL137" s="81">
        <v>0</v>
      </c>
      <c r="AM137" s="81">
        <v>347706.70565762499</v>
      </c>
      <c r="AN137" s="81">
        <v>0</v>
      </c>
      <c r="AO137" s="81">
        <v>0</v>
      </c>
      <c r="AP137" s="82"/>
      <c r="AQ137" s="81">
        <v>0</v>
      </c>
      <c r="AR137" s="81">
        <v>0</v>
      </c>
      <c r="AS137" s="81">
        <v>0</v>
      </c>
      <c r="AT137" s="81">
        <v>0</v>
      </c>
      <c r="AU137" s="81">
        <v>0</v>
      </c>
      <c r="AV137" s="81">
        <v>0</v>
      </c>
      <c r="AW137" s="81" t="s">
        <v>564</v>
      </c>
      <c r="AX137" s="82"/>
      <c r="AY137" s="81">
        <v>0</v>
      </c>
      <c r="AZ137" s="81">
        <v>0</v>
      </c>
      <c r="BA137" s="81">
        <v>0</v>
      </c>
      <c r="BB137" s="81">
        <v>0</v>
      </c>
      <c r="BC137" s="81">
        <v>0</v>
      </c>
      <c r="BD137" s="81">
        <v>0</v>
      </c>
      <c r="BE137" s="81" t="s">
        <v>564</v>
      </c>
      <c r="BF137" s="82"/>
      <c r="BG137" s="81">
        <v>0</v>
      </c>
      <c r="BH137" s="81">
        <v>0</v>
      </c>
      <c r="BI137" s="81">
        <v>0</v>
      </c>
      <c r="BJ137" s="81">
        <v>0.47499999999999998</v>
      </c>
      <c r="BK137" s="81">
        <v>0</v>
      </c>
      <c r="BL137" s="81">
        <v>0</v>
      </c>
      <c r="BM137" s="82"/>
      <c r="BN137" s="81">
        <v>0</v>
      </c>
      <c r="BO137" s="81">
        <v>0</v>
      </c>
      <c r="BP137" s="81">
        <v>0</v>
      </c>
      <c r="BQ137" s="81">
        <v>2</v>
      </c>
      <c r="BR137" s="81">
        <v>0</v>
      </c>
      <c r="BS137" s="81">
        <v>0</v>
      </c>
      <c r="BT137"/>
      <c r="BU137" s="80">
        <v>0.47499999999999998</v>
      </c>
      <c r="BV137" s="80">
        <v>0</v>
      </c>
      <c r="BW137" s="80">
        <v>0</v>
      </c>
      <c r="BX137" s="80">
        <v>0</v>
      </c>
      <c r="BY137" s="80">
        <v>0</v>
      </c>
      <c r="BZ137" s="80">
        <v>0</v>
      </c>
      <c r="CA137" s="80">
        <v>0</v>
      </c>
      <c r="CB137" s="80">
        <v>0</v>
      </c>
      <c r="CC137" s="80">
        <v>0</v>
      </c>
    </row>
    <row r="138" spans="1:81">
      <c r="A138" s="80" t="s">
        <v>1879</v>
      </c>
      <c r="B138" s="80">
        <v>118</v>
      </c>
      <c r="C138" s="80">
        <v>16</v>
      </c>
      <c r="D138" s="80">
        <v>7</v>
      </c>
      <c r="E138" s="80">
        <v>2019</v>
      </c>
      <c r="F138" s="80" t="s">
        <v>73</v>
      </c>
      <c r="G138" s="80" t="s">
        <v>1703</v>
      </c>
      <c r="H138" s="80" t="s">
        <v>1704</v>
      </c>
      <c r="I138" s="177"/>
      <c r="J138" s="81">
        <v>6.8000518693354834</v>
      </c>
      <c r="K138" s="81">
        <v>0.37690982770424464</v>
      </c>
      <c r="L138" s="81">
        <v>0.43173515655964678</v>
      </c>
      <c r="M138" s="81">
        <v>5.2935447679619791</v>
      </c>
      <c r="N138" s="81">
        <v>6.1693780842437267</v>
      </c>
      <c r="O138" s="81">
        <v>1.9518630257216056</v>
      </c>
      <c r="P138" s="81">
        <v>3.4193101196910689</v>
      </c>
      <c r="Q138" s="81">
        <v>0.15285267263380092</v>
      </c>
      <c r="R138" s="81">
        <v>33.310008714027923</v>
      </c>
      <c r="S138" s="81">
        <v>0.1244968528</v>
      </c>
      <c r="T138" s="82"/>
      <c r="U138" s="81">
        <v>279374</v>
      </c>
      <c r="V138" s="81">
        <v>140</v>
      </c>
      <c r="W138" s="81">
        <v>10</v>
      </c>
      <c r="X138" s="81">
        <v>1128</v>
      </c>
      <c r="Y138" s="81">
        <v>1272</v>
      </c>
      <c r="Z138" s="81">
        <v>1222</v>
      </c>
      <c r="AA138" s="81">
        <v>710</v>
      </c>
      <c r="AB138" s="81">
        <v>2477</v>
      </c>
      <c r="AC138" s="81">
        <v>5873821</v>
      </c>
      <c r="AD138" s="81">
        <v>0.1244968528</v>
      </c>
      <c r="AE138" s="82"/>
      <c r="AF138" s="81">
        <v>2230753.9261346939</v>
      </c>
      <c r="AG138" s="81">
        <v>260820.95349547229</v>
      </c>
      <c r="AH138" s="81">
        <v>65753.573692451973</v>
      </c>
      <c r="AI138" s="81">
        <v>6995780.230788487</v>
      </c>
      <c r="AJ138" s="81">
        <v>4720471.734887396</v>
      </c>
      <c r="AK138" s="81">
        <v>0</v>
      </c>
      <c r="AL138" s="81">
        <v>0</v>
      </c>
      <c r="AM138" s="81">
        <v>337348.75315398345</v>
      </c>
      <c r="AN138" s="81">
        <v>0</v>
      </c>
      <c r="AO138" s="81">
        <v>0</v>
      </c>
      <c r="AP138" s="82"/>
      <c r="AQ138" s="81">
        <v>0</v>
      </c>
      <c r="AR138" s="81">
        <v>0</v>
      </c>
      <c r="AS138" s="81">
        <v>0</v>
      </c>
      <c r="AT138" s="81">
        <v>0</v>
      </c>
      <c r="AU138" s="81">
        <v>0</v>
      </c>
      <c r="AV138" s="81">
        <v>0</v>
      </c>
      <c r="AW138" s="81" t="s">
        <v>564</v>
      </c>
      <c r="AX138" s="82"/>
      <c r="AY138" s="81">
        <v>0</v>
      </c>
      <c r="AZ138" s="81">
        <v>0</v>
      </c>
      <c r="BA138" s="81">
        <v>0</v>
      </c>
      <c r="BB138" s="81">
        <v>0</v>
      </c>
      <c r="BC138" s="81">
        <v>0</v>
      </c>
      <c r="BD138" s="81">
        <v>0</v>
      </c>
      <c r="BE138" s="81" t="s">
        <v>564</v>
      </c>
      <c r="BF138" s="82"/>
      <c r="BG138" s="81">
        <v>0</v>
      </c>
      <c r="BH138" s="81">
        <v>0</v>
      </c>
      <c r="BI138" s="81">
        <v>0.19400000000000001</v>
      </c>
      <c r="BJ138" s="81">
        <v>0.28199999999999997</v>
      </c>
      <c r="BK138" s="81">
        <v>0</v>
      </c>
      <c r="BL138" s="81">
        <v>0</v>
      </c>
      <c r="BM138" s="82"/>
      <c r="BN138" s="81">
        <v>0</v>
      </c>
      <c r="BO138" s="81">
        <v>0</v>
      </c>
      <c r="BP138" s="81">
        <v>1</v>
      </c>
      <c r="BQ138" s="81">
        <v>1</v>
      </c>
      <c r="BR138" s="81">
        <v>0</v>
      </c>
      <c r="BS138" s="81">
        <v>0</v>
      </c>
      <c r="BT138"/>
      <c r="BU138" s="80">
        <v>0.47599999999999998</v>
      </c>
      <c r="BV138" s="80">
        <v>0</v>
      </c>
      <c r="BW138" s="80">
        <v>0</v>
      </c>
      <c r="BX138" s="80">
        <v>0</v>
      </c>
      <c r="BY138" s="80">
        <v>0</v>
      </c>
      <c r="BZ138" s="80">
        <v>0</v>
      </c>
      <c r="CA138" s="80">
        <v>0</v>
      </c>
      <c r="CB138" s="80">
        <v>0</v>
      </c>
      <c r="CC138" s="80">
        <v>0</v>
      </c>
    </row>
    <row r="139" spans="1:81">
      <c r="A139" s="80" t="s">
        <v>1880</v>
      </c>
      <c r="B139" s="80">
        <v>119</v>
      </c>
      <c r="C139" s="80">
        <v>17</v>
      </c>
      <c r="D139" s="80">
        <v>7</v>
      </c>
      <c r="E139" s="80">
        <v>2020</v>
      </c>
      <c r="F139" s="80" t="s">
        <v>218</v>
      </c>
      <c r="G139" s="80" t="s">
        <v>1703</v>
      </c>
      <c r="H139" s="80" t="s">
        <v>1704</v>
      </c>
      <c r="I139" s="177"/>
      <c r="J139" s="81">
        <v>3.7299092858232861</v>
      </c>
      <c r="K139" s="81">
        <v>0.39574753538077073</v>
      </c>
      <c r="L139" s="81">
        <v>0.87458060388978254</v>
      </c>
      <c r="M139" s="81">
        <v>3.8959496301666121</v>
      </c>
      <c r="N139" s="81">
        <v>5.5923473402384483</v>
      </c>
      <c r="O139" s="81">
        <v>1.669524619570016</v>
      </c>
      <c r="P139" s="81">
        <v>3.1958945256527036</v>
      </c>
      <c r="Q139" s="81">
        <v>0.14245502126211049</v>
      </c>
      <c r="R139" s="81">
        <v>20.159573837643073</v>
      </c>
      <c r="S139" s="81">
        <v>0.16735269844</v>
      </c>
      <c r="T139" s="82"/>
      <c r="U139" s="81">
        <v>173711</v>
      </c>
      <c r="V139" s="81">
        <v>136</v>
      </c>
      <c r="W139" s="81">
        <v>18</v>
      </c>
      <c r="X139" s="81">
        <v>873</v>
      </c>
      <c r="Y139" s="81">
        <v>1258</v>
      </c>
      <c r="Z139" s="81">
        <v>1193</v>
      </c>
      <c r="AA139" s="81">
        <v>721</v>
      </c>
      <c r="AB139" s="81">
        <v>2416</v>
      </c>
      <c r="AC139" s="81">
        <v>3573445</v>
      </c>
      <c r="AD139" s="81">
        <v>0.16735269844</v>
      </c>
      <c r="AE139" s="82"/>
      <c r="AF139" s="81">
        <v>1356319.408301878</v>
      </c>
      <c r="AG139" s="81">
        <v>253555.68175970894</v>
      </c>
      <c r="AH139" s="81">
        <v>128255.74834864412</v>
      </c>
      <c r="AI139" s="81">
        <v>5012488.0874901591</v>
      </c>
      <c r="AJ139" s="81">
        <v>4766082.9835383985</v>
      </c>
      <c r="AK139" s="81"/>
      <c r="AL139" s="81"/>
      <c r="AM139" s="81">
        <v>315314.84231985151</v>
      </c>
      <c r="AN139" s="81"/>
      <c r="AO139" s="81"/>
      <c r="AP139" s="82"/>
      <c r="AQ139" s="81">
        <v>1</v>
      </c>
      <c r="AR139" s="81">
        <v>0</v>
      </c>
      <c r="AS139" s="81">
        <v>0</v>
      </c>
      <c r="AT139" s="81">
        <v>0</v>
      </c>
      <c r="AU139" s="81">
        <v>0</v>
      </c>
      <c r="AV139" s="81">
        <v>0</v>
      </c>
      <c r="AW139" s="81">
        <v>0</v>
      </c>
      <c r="AX139" s="82"/>
      <c r="AY139" s="81">
        <v>2</v>
      </c>
      <c r="AZ139" s="81">
        <v>0</v>
      </c>
      <c r="BA139" s="81">
        <v>0</v>
      </c>
      <c r="BB139" s="81">
        <v>0</v>
      </c>
      <c r="BC139" s="81">
        <v>0</v>
      </c>
      <c r="BD139" s="81">
        <v>0</v>
      </c>
      <c r="BE139" s="81">
        <v>0</v>
      </c>
      <c r="BF139" s="82"/>
      <c r="BG139" s="81">
        <v>0</v>
      </c>
      <c r="BH139" s="81">
        <v>0</v>
      </c>
      <c r="BI139" s="81">
        <v>0</v>
      </c>
      <c r="BJ139" s="81">
        <v>0.46600000000000003</v>
      </c>
      <c r="BK139" s="81">
        <v>0</v>
      </c>
      <c r="BL139" s="81">
        <v>0</v>
      </c>
      <c r="BM139" s="82"/>
      <c r="BN139" s="81">
        <v>0</v>
      </c>
      <c r="BO139" s="81">
        <v>0</v>
      </c>
      <c r="BP139" s="81">
        <v>0</v>
      </c>
      <c r="BQ139" s="81">
        <v>2</v>
      </c>
      <c r="BR139" s="81">
        <v>0</v>
      </c>
      <c r="BS139" s="81">
        <v>0</v>
      </c>
      <c r="BT139"/>
      <c r="BU139" s="80">
        <v>0.46600000000000003</v>
      </c>
      <c r="BV139" s="80">
        <v>0</v>
      </c>
      <c r="BW139" s="80">
        <v>0</v>
      </c>
      <c r="BX139" s="80">
        <v>0</v>
      </c>
      <c r="BY139" s="80">
        <v>0</v>
      </c>
      <c r="BZ139" s="80">
        <v>0</v>
      </c>
      <c r="CA139" s="80">
        <v>0</v>
      </c>
      <c r="CB139" s="80">
        <v>0</v>
      </c>
      <c r="CC139" s="80">
        <v>0</v>
      </c>
    </row>
    <row r="140" spans="1:81">
      <c r="A140" s="80" t="s">
        <v>1709</v>
      </c>
      <c r="B140" s="80">
        <v>119</v>
      </c>
      <c r="C140" s="80">
        <v>18</v>
      </c>
      <c r="D140" s="80">
        <v>7</v>
      </c>
      <c r="E140" s="80">
        <v>2021</v>
      </c>
      <c r="F140" s="80" t="s">
        <v>75</v>
      </c>
      <c r="G140" s="174" t="s">
        <v>1703</v>
      </c>
      <c r="H140" s="80" t="s">
        <v>1704</v>
      </c>
      <c r="I140" s="177"/>
      <c r="J140" s="81">
        <v>4.5643744308867049</v>
      </c>
      <c r="K140" s="81">
        <v>0.38121472933344402</v>
      </c>
      <c r="L140" s="81">
        <v>0.7981325895313085</v>
      </c>
      <c r="M140" s="81">
        <v>3.9350329972048499</v>
      </c>
      <c r="N140" s="81">
        <v>5.2193138192727453</v>
      </c>
      <c r="O140" s="81">
        <v>1.6336248845888226</v>
      </c>
      <c r="P140" s="81">
        <v>3.3498801389823138</v>
      </c>
      <c r="Q140" s="81">
        <v>0.14082303352630388</v>
      </c>
      <c r="R140" s="81">
        <v>23.569061779779979</v>
      </c>
      <c r="S140" s="81">
        <v>0.22126352494400001</v>
      </c>
      <c r="T140" s="82"/>
      <c r="U140" s="81">
        <v>218299</v>
      </c>
      <c r="V140" s="81">
        <v>136</v>
      </c>
      <c r="W140" s="81">
        <v>18</v>
      </c>
      <c r="X140" s="81">
        <v>873</v>
      </c>
      <c r="Y140" s="81">
        <v>1236</v>
      </c>
      <c r="Z140" s="81">
        <v>1202</v>
      </c>
      <c r="AA140" s="81">
        <v>737</v>
      </c>
      <c r="AB140" s="81">
        <v>2360</v>
      </c>
      <c r="AC140" s="81">
        <v>4049393.9999999995</v>
      </c>
      <c r="AD140" s="81">
        <v>0.22126352494400001</v>
      </c>
      <c r="AE140" s="82"/>
      <c r="AF140" s="81">
        <v>1672076.376347556</v>
      </c>
      <c r="AG140" s="81">
        <v>257934.19038635891</v>
      </c>
      <c r="AH140" s="81">
        <v>114988.74241494344</v>
      </c>
      <c r="AI140" s="81">
        <v>5469365.0215919958</v>
      </c>
      <c r="AJ140" s="81">
        <v>4563433.9941861527</v>
      </c>
      <c r="AK140" s="81">
        <v>0</v>
      </c>
      <c r="AL140" s="81">
        <v>0</v>
      </c>
      <c r="AM140" s="81">
        <v>309782.7752264149</v>
      </c>
      <c r="AN140" s="81">
        <v>0</v>
      </c>
      <c r="AO140" s="81">
        <v>0</v>
      </c>
      <c r="AP140" s="82"/>
      <c r="AQ140" s="81">
        <v>1</v>
      </c>
      <c r="AR140" s="81">
        <v>0</v>
      </c>
      <c r="AS140" s="81">
        <v>0</v>
      </c>
      <c r="AT140" s="81">
        <v>0</v>
      </c>
      <c r="AU140" s="81">
        <v>0</v>
      </c>
      <c r="AV140" s="81">
        <v>0</v>
      </c>
      <c r="AW140" s="81"/>
      <c r="AX140" s="82"/>
      <c r="AY140" s="81">
        <v>2</v>
      </c>
      <c r="AZ140" s="81">
        <v>0</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1702</v>
      </c>
      <c r="B141" s="80">
        <v>119</v>
      </c>
      <c r="C141" s="80">
        <v>19</v>
      </c>
      <c r="D141" s="80">
        <v>7</v>
      </c>
      <c r="E141" s="80">
        <v>2022</v>
      </c>
      <c r="F141" s="80" t="s">
        <v>568</v>
      </c>
      <c r="G141" s="174" t="s">
        <v>1703</v>
      </c>
      <c r="H141" s="80" t="s">
        <v>1704</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v>
      </c>
      <c r="AR141" s="81">
        <v>0</v>
      </c>
      <c r="AS141" s="81">
        <v>0</v>
      </c>
      <c r="AT141" s="81">
        <v>0</v>
      </c>
      <c r="AU141" s="81">
        <v>0</v>
      </c>
      <c r="AV141" s="81">
        <v>0</v>
      </c>
      <c r="AW141" s="81"/>
      <c r="AX141" s="82"/>
      <c r="AY141" s="81">
        <v>2</v>
      </c>
      <c r="AZ141" s="81">
        <v>0</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1881</v>
      </c>
      <c r="B142" s="80">
        <v>69</v>
      </c>
      <c r="C142" s="80">
        <v>1</v>
      </c>
      <c r="D142" s="80">
        <v>5</v>
      </c>
      <c r="E142" s="80">
        <v>1990</v>
      </c>
      <c r="F142" s="80" t="s">
        <v>562</v>
      </c>
      <c r="G142" s="80" t="s">
        <v>1882</v>
      </c>
      <c r="H142" s="80" t="s">
        <v>1883</v>
      </c>
      <c r="I142" s="177"/>
      <c r="J142" s="81">
        <v>1.4509814891885338</v>
      </c>
      <c r="K142" s="81">
        <v>1.2482538276853377</v>
      </c>
      <c r="L142" s="81">
        <v>0</v>
      </c>
      <c r="M142" s="81">
        <v>1.4093090621147564</v>
      </c>
      <c r="N142" s="81">
        <v>5.2869029085432615</v>
      </c>
      <c r="O142" s="81">
        <v>3.4304884141838121</v>
      </c>
      <c r="P142" s="81">
        <v>5.889352005634513</v>
      </c>
      <c r="Q142" s="81">
        <v>0.25454831588007182</v>
      </c>
      <c r="R142" s="81">
        <v>0</v>
      </c>
      <c r="S142" s="81">
        <v>0.22947199297273335</v>
      </c>
      <c r="T142" s="82"/>
      <c r="U142" s="81">
        <v>216018</v>
      </c>
      <c r="V142" s="81">
        <v>364</v>
      </c>
      <c r="W142" s="81">
        <v>0</v>
      </c>
      <c r="X142" s="81">
        <v>485</v>
      </c>
      <c r="Y142" s="81">
        <v>1314</v>
      </c>
      <c r="Z142" s="81">
        <v>1411</v>
      </c>
      <c r="AA142" s="81">
        <v>1430</v>
      </c>
      <c r="AB142" s="81">
        <v>4133</v>
      </c>
      <c r="AC142" s="81">
        <v>0</v>
      </c>
      <c r="AD142" s="81">
        <v>0.22947199297273335</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1884</v>
      </c>
      <c r="B143" s="80">
        <v>70</v>
      </c>
      <c r="C143" s="80">
        <v>2</v>
      </c>
      <c r="D143" s="80">
        <v>5</v>
      </c>
      <c r="E143" s="80">
        <v>2005</v>
      </c>
      <c r="F143" s="80" t="s">
        <v>565</v>
      </c>
      <c r="G143" s="80" t="s">
        <v>1882</v>
      </c>
      <c r="H143" s="80" t="s">
        <v>1883</v>
      </c>
      <c r="I143" s="177"/>
      <c r="J143" s="81">
        <v>1.2194126191524688</v>
      </c>
      <c r="K143" s="81">
        <v>0.42692663612070625</v>
      </c>
      <c r="L143" s="81">
        <v>0</v>
      </c>
      <c r="M143" s="81">
        <v>1.9615746919490054</v>
      </c>
      <c r="N143" s="81">
        <v>6.6520485184145102</v>
      </c>
      <c r="O143" s="81">
        <v>3.7565704170135343</v>
      </c>
      <c r="P143" s="81">
        <v>5.6723324370626012</v>
      </c>
      <c r="Q143" s="81">
        <v>0.19848397094842213</v>
      </c>
      <c r="R143" s="81">
        <v>0</v>
      </c>
      <c r="S143" s="81">
        <v>0</v>
      </c>
      <c r="T143" s="82"/>
      <c r="U143" s="81">
        <v>219722</v>
      </c>
      <c r="V143" s="81">
        <v>164</v>
      </c>
      <c r="W143" s="81">
        <v>0</v>
      </c>
      <c r="X143" s="81">
        <v>360</v>
      </c>
      <c r="Y143" s="81">
        <v>1243</v>
      </c>
      <c r="Z143" s="81">
        <v>1788</v>
      </c>
      <c r="AA143" s="81">
        <v>1128</v>
      </c>
      <c r="AB143" s="81">
        <v>3369</v>
      </c>
      <c r="AC143" s="81">
        <v>0</v>
      </c>
      <c r="AD143" s="81">
        <v>0</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1885</v>
      </c>
      <c r="B144" s="80">
        <v>71</v>
      </c>
      <c r="C144" s="80">
        <v>3</v>
      </c>
      <c r="D144" s="80">
        <v>5</v>
      </c>
      <c r="E144" s="80">
        <v>2006</v>
      </c>
      <c r="F144" s="80" t="s">
        <v>566</v>
      </c>
      <c r="G144" s="80" t="s">
        <v>1882</v>
      </c>
      <c r="H144" s="80" t="s">
        <v>1883</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1886</v>
      </c>
      <c r="B145" s="80">
        <v>72</v>
      </c>
      <c r="C145" s="80">
        <v>4</v>
      </c>
      <c r="D145" s="80">
        <v>5</v>
      </c>
      <c r="E145" s="80">
        <v>2007</v>
      </c>
      <c r="F145" s="80" t="s">
        <v>567</v>
      </c>
      <c r="G145" s="80" t="s">
        <v>1882</v>
      </c>
      <c r="H145" s="80" t="s">
        <v>1883</v>
      </c>
      <c r="I145" s="177"/>
      <c r="J145" s="81">
        <v>2.8810338632344275</v>
      </c>
      <c r="K145" s="81">
        <v>0.44152074796496132</v>
      </c>
      <c r="L145" s="81">
        <v>0</v>
      </c>
      <c r="M145" s="81">
        <v>2.2835649061463981</v>
      </c>
      <c r="N145" s="81">
        <v>5.7407921328168499</v>
      </c>
      <c r="O145" s="81">
        <v>3.5186553818544817</v>
      </c>
      <c r="P145" s="81">
        <v>5.4639565091149294</v>
      </c>
      <c r="Q145" s="81">
        <v>0.19980087535407873</v>
      </c>
      <c r="R145" s="81">
        <v>0</v>
      </c>
      <c r="S145" s="81">
        <v>0</v>
      </c>
      <c r="T145" s="82"/>
      <c r="U145" s="81">
        <v>531078</v>
      </c>
      <c r="V145" s="81">
        <v>165</v>
      </c>
      <c r="W145" s="81">
        <v>0</v>
      </c>
      <c r="X145" s="81">
        <v>489</v>
      </c>
      <c r="Y145" s="81">
        <v>1222</v>
      </c>
      <c r="Z145" s="81">
        <v>1741</v>
      </c>
      <c r="AA145" s="81">
        <v>1070</v>
      </c>
      <c r="AB145" s="81">
        <v>3212</v>
      </c>
      <c r="AC145" s="81">
        <v>0</v>
      </c>
      <c r="AD145" s="81">
        <v>0</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1887</v>
      </c>
      <c r="B146" s="80">
        <v>73</v>
      </c>
      <c r="C146" s="80">
        <v>5</v>
      </c>
      <c r="D146" s="80">
        <v>5</v>
      </c>
      <c r="E146" s="80">
        <v>2008</v>
      </c>
      <c r="F146" s="80" t="s">
        <v>84</v>
      </c>
      <c r="G146" s="80" t="s">
        <v>1882</v>
      </c>
      <c r="H146" s="80" t="s">
        <v>1883</v>
      </c>
      <c r="I146" s="177"/>
      <c r="J146" s="81">
        <v>2.7264205058766344</v>
      </c>
      <c r="K146" s="81">
        <v>0.32729299423757108</v>
      </c>
      <c r="L146" s="81">
        <v>0</v>
      </c>
      <c r="M146" s="81">
        <v>2.4703694599356245</v>
      </c>
      <c r="N146" s="81">
        <v>5.1705339002695441</v>
      </c>
      <c r="O146" s="81">
        <v>3.3739615398669671</v>
      </c>
      <c r="P146" s="81">
        <v>5.2537022500464428</v>
      </c>
      <c r="Q146" s="81">
        <v>0.19210327371448277</v>
      </c>
      <c r="R146" s="81">
        <v>0</v>
      </c>
      <c r="S146" s="81">
        <v>0</v>
      </c>
      <c r="T146" s="82"/>
      <c r="U146" s="81">
        <v>583199</v>
      </c>
      <c r="V146" s="81">
        <v>165</v>
      </c>
      <c r="W146" s="81">
        <v>0</v>
      </c>
      <c r="X146" s="81">
        <v>489</v>
      </c>
      <c r="Y146" s="81">
        <v>1211</v>
      </c>
      <c r="Z146" s="81">
        <v>1728</v>
      </c>
      <c r="AA146" s="81">
        <v>1030</v>
      </c>
      <c r="AB146" s="81">
        <v>3139</v>
      </c>
      <c r="AC146" s="81">
        <v>0</v>
      </c>
      <c r="AD146" s="81">
        <v>0</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1888</v>
      </c>
      <c r="B147" s="80">
        <v>74</v>
      </c>
      <c r="C147" s="80">
        <v>6</v>
      </c>
      <c r="D147" s="80">
        <v>5</v>
      </c>
      <c r="E147" s="80">
        <v>2009</v>
      </c>
      <c r="F147" s="80" t="s">
        <v>85</v>
      </c>
      <c r="G147" s="80" t="s">
        <v>1882</v>
      </c>
      <c r="H147" s="80" t="s">
        <v>1883</v>
      </c>
      <c r="I147" s="177"/>
      <c r="J147" s="81">
        <v>3.4658804746672778</v>
      </c>
      <c r="K147" s="81">
        <v>0.26498226937273794</v>
      </c>
      <c r="L147" s="81">
        <v>0</v>
      </c>
      <c r="M147" s="81">
        <v>2.6655880226818214</v>
      </c>
      <c r="N147" s="81">
        <v>5.1805182934225593</v>
      </c>
      <c r="O147" s="81">
        <v>3.4122980370578446</v>
      </c>
      <c r="P147" s="81">
        <v>5.0380152746762787</v>
      </c>
      <c r="Q147" s="81">
        <v>0.18054958008603417</v>
      </c>
      <c r="R147" s="81">
        <v>0</v>
      </c>
      <c r="S147" s="81">
        <v>0</v>
      </c>
      <c r="T147" s="82"/>
      <c r="U147" s="81">
        <v>550736</v>
      </c>
      <c r="V147" s="81">
        <v>128</v>
      </c>
      <c r="W147" s="81">
        <v>0</v>
      </c>
      <c r="X147" s="81">
        <v>538</v>
      </c>
      <c r="Y147" s="81">
        <v>1204</v>
      </c>
      <c r="Z147" s="81">
        <v>1725</v>
      </c>
      <c r="AA147" s="81">
        <v>1014</v>
      </c>
      <c r="AB147" s="81">
        <v>3097</v>
      </c>
      <c r="AC147" s="81">
        <v>0</v>
      </c>
      <c r="AD147" s="81">
        <v>0</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v>
      </c>
      <c r="BK147" s="81">
        <v>0</v>
      </c>
      <c r="BL147" s="81">
        <v>0</v>
      </c>
      <c r="BM147" s="82"/>
      <c r="BN147" s="81">
        <v>0</v>
      </c>
      <c r="BO147" s="81">
        <v>0</v>
      </c>
      <c r="BP147" s="81">
        <v>0</v>
      </c>
      <c r="BQ147" s="81">
        <v>0</v>
      </c>
      <c r="BR147" s="81">
        <v>0</v>
      </c>
      <c r="BS147" s="81">
        <v>0</v>
      </c>
      <c r="BT147"/>
      <c r="BU147" s="80"/>
      <c r="BV147" s="80"/>
      <c r="BW147" s="80"/>
      <c r="BX147" s="80"/>
      <c r="BY147" s="80"/>
      <c r="BZ147" s="80"/>
      <c r="CA147" s="80"/>
      <c r="CB147" s="80"/>
      <c r="CC147" s="80"/>
    </row>
    <row r="148" spans="1:81">
      <c r="A148" s="80" t="s">
        <v>1889</v>
      </c>
      <c r="B148" s="80">
        <v>75</v>
      </c>
      <c r="C148" s="80">
        <v>7</v>
      </c>
      <c r="D148" s="80">
        <v>5</v>
      </c>
      <c r="E148" s="80">
        <v>2010</v>
      </c>
      <c r="F148" s="80" t="s">
        <v>86</v>
      </c>
      <c r="G148" s="80" t="s">
        <v>1882</v>
      </c>
      <c r="H148" s="80" t="s">
        <v>1883</v>
      </c>
      <c r="I148" s="177"/>
      <c r="J148" s="81">
        <v>2.9465192517415173</v>
      </c>
      <c r="K148" s="81">
        <v>0.28387251593503776</v>
      </c>
      <c r="L148" s="81">
        <v>0</v>
      </c>
      <c r="M148" s="81">
        <v>2.7540783728315019</v>
      </c>
      <c r="N148" s="81">
        <v>5.4539161642492022</v>
      </c>
      <c r="O148" s="81">
        <v>3.3768251695411657</v>
      </c>
      <c r="P148" s="81">
        <v>4.9377485133800976</v>
      </c>
      <c r="Q148" s="81">
        <v>0.18349728111879698</v>
      </c>
      <c r="R148" s="81">
        <v>0</v>
      </c>
      <c r="S148" s="81">
        <v>0</v>
      </c>
      <c r="T148" s="82"/>
      <c r="U148" s="81">
        <v>546750</v>
      </c>
      <c r="V148" s="81">
        <v>128</v>
      </c>
      <c r="W148" s="81">
        <v>0</v>
      </c>
      <c r="X148" s="81">
        <v>538</v>
      </c>
      <c r="Y148" s="81">
        <v>1191</v>
      </c>
      <c r="Z148" s="81">
        <v>1715</v>
      </c>
      <c r="AA148" s="81">
        <v>969</v>
      </c>
      <c r="AB148" s="81">
        <v>3016</v>
      </c>
      <c r="AC148" s="81">
        <v>0</v>
      </c>
      <c r="AD148" s="81">
        <v>0</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v>
      </c>
      <c r="BK148" s="81">
        <v>0</v>
      </c>
      <c r="BL148" s="81">
        <v>0</v>
      </c>
      <c r="BM148" s="82"/>
      <c r="BN148" s="81">
        <v>0</v>
      </c>
      <c r="BO148" s="81">
        <v>0</v>
      </c>
      <c r="BP148" s="81">
        <v>0</v>
      </c>
      <c r="BQ148" s="81">
        <v>0</v>
      </c>
      <c r="BR148" s="81">
        <v>0</v>
      </c>
      <c r="BS148" s="81">
        <v>0</v>
      </c>
      <c r="BT148"/>
      <c r="BU148" s="80">
        <v>0</v>
      </c>
      <c r="BV148" s="80">
        <v>0</v>
      </c>
      <c r="BW148" s="80">
        <v>0</v>
      </c>
      <c r="BX148" s="80">
        <v>0</v>
      </c>
      <c r="BY148" s="80">
        <v>0</v>
      </c>
      <c r="BZ148" s="80">
        <v>0</v>
      </c>
      <c r="CA148" s="80">
        <v>0</v>
      </c>
      <c r="CB148" s="80">
        <v>0</v>
      </c>
      <c r="CC148" s="80">
        <v>0</v>
      </c>
    </row>
    <row r="149" spans="1:81">
      <c r="A149" s="80" t="s">
        <v>1890</v>
      </c>
      <c r="B149" s="80">
        <v>76</v>
      </c>
      <c r="C149" s="80">
        <v>8</v>
      </c>
      <c r="D149" s="80">
        <v>5</v>
      </c>
      <c r="E149" s="80">
        <v>2011</v>
      </c>
      <c r="F149" s="80" t="s">
        <v>87</v>
      </c>
      <c r="G149" s="80" t="s">
        <v>1882</v>
      </c>
      <c r="H149" s="80" t="s">
        <v>1883</v>
      </c>
      <c r="I149" s="177"/>
      <c r="J149" s="81">
        <v>2.0268222015157367</v>
      </c>
      <c r="K149" s="81">
        <v>0.35629692612482677</v>
      </c>
      <c r="L149" s="81">
        <v>0</v>
      </c>
      <c r="M149" s="81">
        <v>3.0308964157909375</v>
      </c>
      <c r="N149" s="81">
        <v>5.1043808695767678</v>
      </c>
      <c r="O149" s="81">
        <v>3.262626717656476</v>
      </c>
      <c r="P149" s="81">
        <v>4.7851583865222311</v>
      </c>
      <c r="Q149" s="81">
        <v>0.20913138099785716</v>
      </c>
      <c r="R149" s="81">
        <v>0</v>
      </c>
      <c r="S149" s="81">
        <v>0</v>
      </c>
      <c r="T149" s="82"/>
      <c r="U149" s="81">
        <v>356631</v>
      </c>
      <c r="V149" s="81">
        <v>128</v>
      </c>
      <c r="W149" s="81">
        <v>0</v>
      </c>
      <c r="X149" s="81">
        <v>538</v>
      </c>
      <c r="Y149" s="81">
        <v>1187</v>
      </c>
      <c r="Z149" s="81">
        <v>1693</v>
      </c>
      <c r="AA149" s="81">
        <v>967</v>
      </c>
      <c r="AB149" s="81">
        <v>2980</v>
      </c>
      <c r="AC149" s="81">
        <v>0</v>
      </c>
      <c r="AD149" s="81">
        <v>0</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0</v>
      </c>
      <c r="BK149" s="81">
        <v>0</v>
      </c>
      <c r="BL149" s="81">
        <v>0</v>
      </c>
      <c r="BM149" s="82"/>
      <c r="BN149" s="81">
        <v>0</v>
      </c>
      <c r="BO149" s="81">
        <v>0</v>
      </c>
      <c r="BP149" s="81">
        <v>0</v>
      </c>
      <c r="BQ149" s="81">
        <v>0</v>
      </c>
      <c r="BR149" s="81">
        <v>0</v>
      </c>
      <c r="BS149" s="81">
        <v>0</v>
      </c>
      <c r="BT149"/>
      <c r="BU149" s="80">
        <v>0</v>
      </c>
      <c r="BV149" s="80">
        <v>0</v>
      </c>
      <c r="BW149" s="80">
        <v>0</v>
      </c>
      <c r="BX149" s="80">
        <v>0</v>
      </c>
      <c r="BY149" s="80">
        <v>0</v>
      </c>
      <c r="BZ149" s="80">
        <v>0</v>
      </c>
      <c r="CA149" s="80">
        <v>0</v>
      </c>
      <c r="CB149" s="80">
        <v>0</v>
      </c>
      <c r="CC149" s="80">
        <v>0</v>
      </c>
    </row>
    <row r="150" spans="1:81">
      <c r="A150" s="80" t="s">
        <v>1891</v>
      </c>
      <c r="B150" s="80">
        <v>77</v>
      </c>
      <c r="C150" s="80">
        <v>9</v>
      </c>
      <c r="D150" s="80">
        <v>5</v>
      </c>
      <c r="E150" s="80">
        <v>2012</v>
      </c>
      <c r="F150" s="80" t="s">
        <v>88</v>
      </c>
      <c r="G150" s="80" t="s">
        <v>1882</v>
      </c>
      <c r="H150" s="80" t="s">
        <v>1883</v>
      </c>
      <c r="I150" s="177"/>
      <c r="J150" s="81">
        <v>3.2133704602755744</v>
      </c>
      <c r="K150" s="81">
        <v>0.32160305370279624</v>
      </c>
      <c r="L150" s="81">
        <v>0</v>
      </c>
      <c r="M150" s="81">
        <v>2.7287428845429744</v>
      </c>
      <c r="N150" s="81">
        <v>4.9191068219490663</v>
      </c>
      <c r="O150" s="81">
        <v>3.2216567813475026</v>
      </c>
      <c r="P150" s="81">
        <v>4.7327583449346111</v>
      </c>
      <c r="Q150" s="81">
        <v>0.22599629381321149</v>
      </c>
      <c r="R150" s="81">
        <v>0</v>
      </c>
      <c r="S150" s="81">
        <v>0</v>
      </c>
      <c r="T150" s="82"/>
      <c r="U150" s="81">
        <v>580158</v>
      </c>
      <c r="V150" s="81">
        <v>128</v>
      </c>
      <c r="W150" s="81">
        <v>0</v>
      </c>
      <c r="X150" s="81">
        <v>538</v>
      </c>
      <c r="Y150" s="81">
        <v>1181</v>
      </c>
      <c r="Z150" s="81">
        <v>1685</v>
      </c>
      <c r="AA150" s="81">
        <v>951</v>
      </c>
      <c r="AB150" s="81">
        <v>2964</v>
      </c>
      <c r="AC150" s="81">
        <v>0</v>
      </c>
      <c r="AD150" s="81">
        <v>0</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0</v>
      </c>
      <c r="BK150" s="81">
        <v>0</v>
      </c>
      <c r="BL150" s="81">
        <v>0</v>
      </c>
      <c r="BM150" s="82"/>
      <c r="BN150" s="81">
        <v>0</v>
      </c>
      <c r="BO150" s="81">
        <v>0</v>
      </c>
      <c r="BP150" s="81">
        <v>0</v>
      </c>
      <c r="BQ150" s="81">
        <v>0</v>
      </c>
      <c r="BR150" s="81">
        <v>0</v>
      </c>
      <c r="BS150" s="81">
        <v>0</v>
      </c>
      <c r="BT150"/>
      <c r="BU150" s="80">
        <v>0</v>
      </c>
      <c r="BV150" s="80">
        <v>0</v>
      </c>
      <c r="BW150" s="80">
        <v>0</v>
      </c>
      <c r="BX150" s="80">
        <v>0</v>
      </c>
      <c r="BY150" s="80">
        <v>0</v>
      </c>
      <c r="BZ150" s="80">
        <v>0</v>
      </c>
      <c r="CA150" s="80">
        <v>0</v>
      </c>
      <c r="CB150" s="80">
        <v>0</v>
      </c>
      <c r="CC150" s="80">
        <v>0</v>
      </c>
    </row>
    <row r="151" spans="1:81">
      <c r="A151" s="80" t="s">
        <v>1892</v>
      </c>
      <c r="B151" s="80">
        <v>78</v>
      </c>
      <c r="C151" s="80">
        <v>10</v>
      </c>
      <c r="D151" s="80">
        <v>5</v>
      </c>
      <c r="E151" s="80">
        <v>2013</v>
      </c>
      <c r="F151" s="80" t="s">
        <v>89</v>
      </c>
      <c r="G151" s="80" t="s">
        <v>1882</v>
      </c>
      <c r="H151" s="80" t="s">
        <v>1883</v>
      </c>
      <c r="I151" s="177"/>
      <c r="J151" s="81">
        <v>2.8125088821207367</v>
      </c>
      <c r="K151" s="81">
        <v>0.26454589368332604</v>
      </c>
      <c r="L151" s="81">
        <v>0</v>
      </c>
      <c r="M151" s="81">
        <v>2.6305591064183296</v>
      </c>
      <c r="N151" s="81">
        <v>5.2201610872853506</v>
      </c>
      <c r="O151" s="81">
        <v>3.0693215203237929</v>
      </c>
      <c r="P151" s="81">
        <v>4.6406928681517599</v>
      </c>
      <c r="Q151" s="81">
        <v>0.2254933685638757</v>
      </c>
      <c r="R151" s="81">
        <v>0</v>
      </c>
      <c r="S151" s="81">
        <v>0</v>
      </c>
      <c r="T151" s="82"/>
      <c r="U151" s="81">
        <v>504250</v>
      </c>
      <c r="V151" s="81">
        <v>128</v>
      </c>
      <c r="W151" s="81">
        <v>0</v>
      </c>
      <c r="X151" s="81">
        <v>538</v>
      </c>
      <c r="Y151" s="81">
        <v>1171</v>
      </c>
      <c r="Z151" s="81">
        <v>1677</v>
      </c>
      <c r="AA151" s="81">
        <v>929</v>
      </c>
      <c r="AB151" s="81">
        <v>2915</v>
      </c>
      <c r="AC151" s="81">
        <v>0</v>
      </c>
      <c r="AD151" s="81">
        <v>0</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0</v>
      </c>
      <c r="BK151" s="81">
        <v>0</v>
      </c>
      <c r="BL151" s="81">
        <v>0</v>
      </c>
      <c r="BM151" s="82"/>
      <c r="BN151" s="81">
        <v>0</v>
      </c>
      <c r="BO151" s="81">
        <v>0</v>
      </c>
      <c r="BP151" s="81">
        <v>0</v>
      </c>
      <c r="BQ151" s="81">
        <v>0</v>
      </c>
      <c r="BR151" s="81">
        <v>0</v>
      </c>
      <c r="BS151" s="81">
        <v>0</v>
      </c>
      <c r="BT151"/>
      <c r="BU151" s="80">
        <v>0</v>
      </c>
      <c r="BV151" s="80">
        <v>0</v>
      </c>
      <c r="BW151" s="80">
        <v>0</v>
      </c>
      <c r="BX151" s="80">
        <v>0</v>
      </c>
      <c r="BY151" s="80">
        <v>0</v>
      </c>
      <c r="BZ151" s="80">
        <v>0</v>
      </c>
      <c r="CA151" s="80">
        <v>0</v>
      </c>
      <c r="CB151" s="80">
        <v>0</v>
      </c>
      <c r="CC151" s="80">
        <v>0</v>
      </c>
    </row>
    <row r="152" spans="1:81">
      <c r="A152" s="80" t="s">
        <v>1893</v>
      </c>
      <c r="B152" s="80">
        <v>79</v>
      </c>
      <c r="C152" s="80">
        <v>11</v>
      </c>
      <c r="D152" s="80">
        <v>5</v>
      </c>
      <c r="E152" s="80">
        <v>2014</v>
      </c>
      <c r="F152" s="80" t="s">
        <v>90</v>
      </c>
      <c r="G152" s="80" t="s">
        <v>1882</v>
      </c>
      <c r="H152" s="80" t="s">
        <v>1883</v>
      </c>
      <c r="I152" s="177"/>
      <c r="J152" s="81">
        <v>2.8340120698645448</v>
      </c>
      <c r="K152" s="81">
        <v>0.24270191463938467</v>
      </c>
      <c r="L152" s="81">
        <v>0</v>
      </c>
      <c r="M152" s="81">
        <v>2.4922353591126587</v>
      </c>
      <c r="N152" s="81">
        <v>5.0691355705819889</v>
      </c>
      <c r="O152" s="81">
        <v>2.898610697582126</v>
      </c>
      <c r="P152" s="81">
        <v>4.5995520206009202</v>
      </c>
      <c r="Q152" s="81">
        <v>0.21019046175803563</v>
      </c>
      <c r="R152" s="81">
        <v>0</v>
      </c>
      <c r="S152" s="81">
        <v>0</v>
      </c>
      <c r="T152" s="82"/>
      <c r="U152" s="81">
        <v>556203</v>
      </c>
      <c r="V152" s="81">
        <v>100</v>
      </c>
      <c r="W152" s="81">
        <v>0</v>
      </c>
      <c r="X152" s="81">
        <v>512</v>
      </c>
      <c r="Y152" s="81">
        <v>1147</v>
      </c>
      <c r="Z152" s="81">
        <v>1668</v>
      </c>
      <c r="AA152" s="81">
        <v>916</v>
      </c>
      <c r="AB152" s="81">
        <v>2832</v>
      </c>
      <c r="AC152" s="81">
        <v>0</v>
      </c>
      <c r="AD152" s="81">
        <v>0</v>
      </c>
      <c r="AE152" s="82"/>
      <c r="AF152" s="81">
        <v>3951223.4634951209</v>
      </c>
      <c r="AG152" s="81">
        <v>200035.66627330787</v>
      </c>
      <c r="AH152" s="81">
        <v>0</v>
      </c>
      <c r="AI152" s="81">
        <v>3098503.2280524783</v>
      </c>
      <c r="AJ152" s="81">
        <v>6296379.2740718219</v>
      </c>
      <c r="AK152" s="81">
        <v>0</v>
      </c>
      <c r="AL152" s="81">
        <v>0</v>
      </c>
      <c r="AM152" s="81">
        <v>388791.280815212</v>
      </c>
      <c r="AN152" s="81">
        <v>0</v>
      </c>
      <c r="AO152" s="81">
        <v>0</v>
      </c>
      <c r="AP152" s="82"/>
      <c r="AQ152" s="81">
        <v>40</v>
      </c>
      <c r="AR152" s="81">
        <v>2</v>
      </c>
      <c r="AS152" s="81">
        <v>0</v>
      </c>
      <c r="AT152" s="81">
        <v>0</v>
      </c>
      <c r="AU152" s="81">
        <v>0</v>
      </c>
      <c r="AV152" s="81">
        <v>0</v>
      </c>
      <c r="AW152" s="81" t="s">
        <v>564</v>
      </c>
      <c r="AX152" s="82"/>
      <c r="AY152" s="81">
        <v>172.6</v>
      </c>
      <c r="AZ152" s="81">
        <v>53.5</v>
      </c>
      <c r="BA152" s="81">
        <v>0</v>
      </c>
      <c r="BB152" s="81">
        <v>0</v>
      </c>
      <c r="BC152" s="81">
        <v>0</v>
      </c>
      <c r="BD152" s="81">
        <v>0</v>
      </c>
      <c r="BE152" s="81" t="s">
        <v>564</v>
      </c>
      <c r="BF152" s="82"/>
      <c r="BG152" s="81">
        <v>0</v>
      </c>
      <c r="BH152" s="81">
        <v>0</v>
      </c>
      <c r="BI152" s="81">
        <v>0</v>
      </c>
      <c r="BJ152" s="81">
        <v>0</v>
      </c>
      <c r="BK152" s="81">
        <v>0</v>
      </c>
      <c r="BL152" s="81">
        <v>0</v>
      </c>
      <c r="BM152" s="82"/>
      <c r="BN152" s="81">
        <v>0</v>
      </c>
      <c r="BO152" s="81">
        <v>0</v>
      </c>
      <c r="BP152" s="81">
        <v>0</v>
      </c>
      <c r="BQ152" s="81">
        <v>0</v>
      </c>
      <c r="BR152" s="81">
        <v>0</v>
      </c>
      <c r="BS152" s="81">
        <v>0</v>
      </c>
      <c r="BT152"/>
      <c r="BU152" s="80">
        <v>0</v>
      </c>
      <c r="BV152" s="80">
        <v>0</v>
      </c>
      <c r="BW152" s="80">
        <v>0</v>
      </c>
      <c r="BX152" s="80">
        <v>0</v>
      </c>
      <c r="BY152" s="80">
        <v>0</v>
      </c>
      <c r="BZ152" s="80">
        <v>0</v>
      </c>
      <c r="CA152" s="80">
        <v>0</v>
      </c>
      <c r="CB152" s="80">
        <v>0</v>
      </c>
      <c r="CC152" s="80">
        <v>0</v>
      </c>
    </row>
    <row r="153" spans="1:81">
      <c r="A153" s="80" t="s">
        <v>1894</v>
      </c>
      <c r="B153" s="80">
        <v>80</v>
      </c>
      <c r="C153" s="80">
        <v>12</v>
      </c>
      <c r="D153" s="80">
        <v>5</v>
      </c>
      <c r="E153" s="80">
        <v>2015</v>
      </c>
      <c r="F153" s="80" t="s">
        <v>91</v>
      </c>
      <c r="G153" s="80" t="s">
        <v>1882</v>
      </c>
      <c r="H153" s="80" t="s">
        <v>1883</v>
      </c>
      <c r="I153" s="177"/>
      <c r="J153" s="81">
        <v>1.7633950558029985</v>
      </c>
      <c r="K153" s="81">
        <v>0.22585806206178061</v>
      </c>
      <c r="L153" s="81">
        <v>0</v>
      </c>
      <c r="M153" s="81">
        <v>2.6568451083254079</v>
      </c>
      <c r="N153" s="81">
        <v>4.2348636334854932</v>
      </c>
      <c r="O153" s="81">
        <v>2.8072656454932905</v>
      </c>
      <c r="P153" s="81">
        <v>4.5026651077366457</v>
      </c>
      <c r="Q153" s="81">
        <v>0.19900888039144268</v>
      </c>
      <c r="R153" s="81">
        <v>0</v>
      </c>
      <c r="S153" s="81">
        <v>0</v>
      </c>
      <c r="T153" s="82"/>
      <c r="U153" s="81">
        <v>373577</v>
      </c>
      <c r="V153" s="81">
        <v>100</v>
      </c>
      <c r="W153" s="81">
        <v>0</v>
      </c>
      <c r="X153" s="81">
        <v>512</v>
      </c>
      <c r="Y153" s="81">
        <v>1118</v>
      </c>
      <c r="Z153" s="81">
        <v>1631</v>
      </c>
      <c r="AA153" s="81">
        <v>896</v>
      </c>
      <c r="AB153" s="81">
        <v>2739</v>
      </c>
      <c r="AC153" s="81">
        <v>0</v>
      </c>
      <c r="AD153" s="81">
        <v>0</v>
      </c>
      <c r="AE153" s="82"/>
      <c r="AF153" s="81">
        <v>2537292.9439644897</v>
      </c>
      <c r="AG153" s="81">
        <v>173644.05129176041</v>
      </c>
      <c r="AH153" s="81">
        <v>0</v>
      </c>
      <c r="AI153" s="81">
        <v>3324941.883872956</v>
      </c>
      <c r="AJ153" s="81">
        <v>5308537.7977722446</v>
      </c>
      <c r="AK153" s="81">
        <v>0</v>
      </c>
      <c r="AL153" s="81">
        <v>0</v>
      </c>
      <c r="AM153" s="81">
        <v>375368.46032713488</v>
      </c>
      <c r="AN153" s="81">
        <v>0</v>
      </c>
      <c r="AO153" s="81">
        <v>0</v>
      </c>
      <c r="AP153" s="82"/>
      <c r="AQ153" s="81">
        <v>42</v>
      </c>
      <c r="AR153" s="81">
        <v>3</v>
      </c>
      <c r="AS153" s="81">
        <v>0</v>
      </c>
      <c r="AT153" s="81">
        <v>0</v>
      </c>
      <c r="AU153" s="81">
        <v>0</v>
      </c>
      <c r="AV153" s="81">
        <v>0</v>
      </c>
      <c r="AW153" s="81" t="s">
        <v>564</v>
      </c>
      <c r="AX153" s="82"/>
      <c r="AY153" s="81">
        <v>186.1</v>
      </c>
      <c r="AZ153" s="81">
        <v>67</v>
      </c>
      <c r="BA153" s="81">
        <v>0</v>
      </c>
      <c r="BB153" s="81">
        <v>0</v>
      </c>
      <c r="BC153" s="81">
        <v>0</v>
      </c>
      <c r="BD153" s="81">
        <v>0</v>
      </c>
      <c r="BE153" s="81" t="s">
        <v>564</v>
      </c>
      <c r="BF153" s="82"/>
      <c r="BG153" s="81">
        <v>0</v>
      </c>
      <c r="BH153" s="81">
        <v>0</v>
      </c>
      <c r="BI153" s="81">
        <v>0</v>
      </c>
      <c r="BJ153" s="81">
        <v>0</v>
      </c>
      <c r="BK153" s="81">
        <v>0</v>
      </c>
      <c r="BL153" s="81">
        <v>0</v>
      </c>
      <c r="BM153" s="82"/>
      <c r="BN153" s="81">
        <v>0</v>
      </c>
      <c r="BO153" s="81">
        <v>0</v>
      </c>
      <c r="BP153" s="81">
        <v>0</v>
      </c>
      <c r="BQ153" s="81">
        <v>0</v>
      </c>
      <c r="BR153" s="81">
        <v>0</v>
      </c>
      <c r="BS153" s="81">
        <v>0</v>
      </c>
      <c r="BT153"/>
      <c r="BU153" s="80">
        <v>0</v>
      </c>
      <c r="BV153" s="80">
        <v>0</v>
      </c>
      <c r="BW153" s="80">
        <v>0</v>
      </c>
      <c r="BX153" s="80">
        <v>0</v>
      </c>
      <c r="BY153" s="80">
        <v>0</v>
      </c>
      <c r="BZ153" s="80">
        <v>0</v>
      </c>
      <c r="CA153" s="80">
        <v>0</v>
      </c>
      <c r="CB153" s="80">
        <v>0</v>
      </c>
      <c r="CC153" s="80">
        <v>0</v>
      </c>
    </row>
    <row r="154" spans="1:81">
      <c r="A154" s="80" t="s">
        <v>1895</v>
      </c>
      <c r="B154" s="80">
        <v>81</v>
      </c>
      <c r="C154" s="80">
        <v>13</v>
      </c>
      <c r="D154" s="80">
        <v>5</v>
      </c>
      <c r="E154" s="80">
        <v>2016</v>
      </c>
      <c r="F154" s="80" t="s">
        <v>92</v>
      </c>
      <c r="G154" s="80" t="s">
        <v>1882</v>
      </c>
      <c r="H154" s="80" t="s">
        <v>1883</v>
      </c>
      <c r="I154" s="177"/>
      <c r="J154" s="81">
        <v>1.611915906671616</v>
      </c>
      <c r="K154" s="81">
        <v>0.22721528363943289</v>
      </c>
      <c r="L154" s="81">
        <v>0</v>
      </c>
      <c r="M154" s="81">
        <v>2.1477573492722932</v>
      </c>
      <c r="N154" s="81">
        <v>4.3836097610588984</v>
      </c>
      <c r="O154" s="81">
        <v>2.7493716807079465</v>
      </c>
      <c r="P154" s="81">
        <v>4.4894590670721035</v>
      </c>
      <c r="Q154" s="81">
        <v>0.18668044961100197</v>
      </c>
      <c r="R154" s="81">
        <v>0</v>
      </c>
      <c r="S154" s="81">
        <v>0</v>
      </c>
      <c r="T154" s="82"/>
      <c r="U154" s="81">
        <v>338888</v>
      </c>
      <c r="V154" s="81">
        <v>100</v>
      </c>
      <c r="W154" s="81">
        <v>0</v>
      </c>
      <c r="X154" s="81">
        <v>512</v>
      </c>
      <c r="Y154" s="81">
        <v>1087</v>
      </c>
      <c r="Z154" s="81">
        <v>1617</v>
      </c>
      <c r="AA154" s="81">
        <v>924</v>
      </c>
      <c r="AB154" s="81">
        <v>2643</v>
      </c>
      <c r="AC154" s="81">
        <v>0</v>
      </c>
      <c r="AD154" s="81">
        <v>0</v>
      </c>
      <c r="AE154" s="82"/>
      <c r="AF154" s="81">
        <v>2367764.891197301</v>
      </c>
      <c r="AG154" s="81">
        <v>167905.6495060017</v>
      </c>
      <c r="AH154" s="81">
        <v>0</v>
      </c>
      <c r="AI154" s="81">
        <v>3234620.4737260528</v>
      </c>
      <c r="AJ154" s="81">
        <v>5403457.6632129103</v>
      </c>
      <c r="AK154" s="81">
        <v>0</v>
      </c>
      <c r="AL154" s="81">
        <v>0</v>
      </c>
      <c r="AM154" s="81">
        <v>362493.46626503562</v>
      </c>
      <c r="AN154" s="81">
        <v>0</v>
      </c>
      <c r="AO154" s="81">
        <v>0</v>
      </c>
      <c r="AP154" s="82"/>
      <c r="AQ154" s="81">
        <v>44</v>
      </c>
      <c r="AR154" s="81">
        <v>4</v>
      </c>
      <c r="AS154" s="81">
        <v>0</v>
      </c>
      <c r="AT154" s="81">
        <v>0</v>
      </c>
      <c r="AU154" s="81">
        <v>0</v>
      </c>
      <c r="AV154" s="81">
        <v>0</v>
      </c>
      <c r="AW154" s="81" t="s">
        <v>564</v>
      </c>
      <c r="AX154" s="82"/>
      <c r="AY154" s="81">
        <v>193.1</v>
      </c>
      <c r="AZ154" s="81">
        <v>77.7</v>
      </c>
      <c r="BA154" s="81">
        <v>0</v>
      </c>
      <c r="BB154" s="81">
        <v>0</v>
      </c>
      <c r="BC154" s="81">
        <v>0</v>
      </c>
      <c r="BD154" s="81">
        <v>0</v>
      </c>
      <c r="BE154" s="81" t="s">
        <v>564</v>
      </c>
      <c r="BF154" s="82"/>
      <c r="BG154" s="81">
        <v>0</v>
      </c>
      <c r="BH154" s="81">
        <v>0</v>
      </c>
      <c r="BI154" s="81">
        <v>0</v>
      </c>
      <c r="BJ154" s="81">
        <v>0</v>
      </c>
      <c r="BK154" s="81">
        <v>0</v>
      </c>
      <c r="BL154" s="81">
        <v>0</v>
      </c>
      <c r="BM154" s="82"/>
      <c r="BN154" s="81">
        <v>0</v>
      </c>
      <c r="BO154" s="81">
        <v>0</v>
      </c>
      <c r="BP154" s="81">
        <v>0</v>
      </c>
      <c r="BQ154" s="81">
        <v>0</v>
      </c>
      <c r="BR154" s="81">
        <v>0</v>
      </c>
      <c r="BS154" s="81">
        <v>0</v>
      </c>
      <c r="BT154"/>
      <c r="BU154" s="80">
        <v>0</v>
      </c>
      <c r="BV154" s="80">
        <v>0</v>
      </c>
      <c r="BW154" s="80">
        <v>0</v>
      </c>
      <c r="BX154" s="80">
        <v>0</v>
      </c>
      <c r="BY154" s="80">
        <v>0</v>
      </c>
      <c r="BZ154" s="80">
        <v>0</v>
      </c>
      <c r="CA154" s="80">
        <v>0</v>
      </c>
      <c r="CB154" s="80">
        <v>0</v>
      </c>
      <c r="CC154" s="80">
        <v>0</v>
      </c>
    </row>
    <row r="155" spans="1:81">
      <c r="A155" s="80" t="s">
        <v>1896</v>
      </c>
      <c r="B155" s="80">
        <v>82</v>
      </c>
      <c r="C155" s="80">
        <v>14</v>
      </c>
      <c r="D155" s="80">
        <v>5</v>
      </c>
      <c r="E155" s="80">
        <v>2017</v>
      </c>
      <c r="F155" s="80" t="s">
        <v>71</v>
      </c>
      <c r="G155" s="80" t="s">
        <v>1882</v>
      </c>
      <c r="H155" s="80" t="s">
        <v>1883</v>
      </c>
      <c r="I155" s="177"/>
      <c r="J155" s="81">
        <v>1.4330956298123414</v>
      </c>
      <c r="K155" s="81">
        <v>0.22407471361865949</v>
      </c>
      <c r="L155" s="81">
        <v>0</v>
      </c>
      <c r="M155" s="81">
        <v>2.0403644852309206</v>
      </c>
      <c r="N155" s="81">
        <v>4.5079974353166428</v>
      </c>
      <c r="O155" s="81">
        <v>2.7229065028382511</v>
      </c>
      <c r="P155" s="81">
        <v>4.4030846230229557</v>
      </c>
      <c r="Q155" s="81">
        <v>0.17805981766222737</v>
      </c>
      <c r="R155" s="81">
        <v>0</v>
      </c>
      <c r="S155" s="81">
        <v>0</v>
      </c>
      <c r="T155" s="82"/>
      <c r="U155" s="81">
        <v>319860</v>
      </c>
      <c r="V155" s="81">
        <v>100</v>
      </c>
      <c r="W155" s="81">
        <v>0</v>
      </c>
      <c r="X155" s="81">
        <v>512</v>
      </c>
      <c r="Y155" s="81">
        <v>1085</v>
      </c>
      <c r="Z155" s="81">
        <v>1628</v>
      </c>
      <c r="AA155" s="81">
        <v>912</v>
      </c>
      <c r="AB155" s="81">
        <v>2607</v>
      </c>
      <c r="AC155" s="81">
        <v>0</v>
      </c>
      <c r="AD155" s="81">
        <v>0</v>
      </c>
      <c r="AE155" s="82"/>
      <c r="AF155" s="81">
        <v>2133785.7007741169</v>
      </c>
      <c r="AG155" s="81">
        <v>167455.4959884276</v>
      </c>
      <c r="AH155" s="81">
        <v>0</v>
      </c>
      <c r="AI155" s="81">
        <v>3203845.3501537279</v>
      </c>
      <c r="AJ155" s="81">
        <v>5324289.191097172</v>
      </c>
      <c r="AK155" s="81">
        <v>0</v>
      </c>
      <c r="AL155" s="81">
        <v>0</v>
      </c>
      <c r="AM155" s="81">
        <v>358115.46183134359</v>
      </c>
      <c r="AN155" s="81">
        <v>0</v>
      </c>
      <c r="AO155" s="81">
        <v>0</v>
      </c>
      <c r="AP155" s="82"/>
      <c r="AQ155" s="81">
        <v>47</v>
      </c>
      <c r="AR155" s="81">
        <v>8</v>
      </c>
      <c r="AS155" s="81">
        <v>0</v>
      </c>
      <c r="AT155" s="81">
        <v>0</v>
      </c>
      <c r="AU155" s="81">
        <v>0</v>
      </c>
      <c r="AV155" s="81">
        <v>0</v>
      </c>
      <c r="AW155" s="81" t="s">
        <v>564</v>
      </c>
      <c r="AX155" s="82"/>
      <c r="AY155" s="81">
        <v>208.2</v>
      </c>
      <c r="AZ155" s="81">
        <v>130.30000000000001</v>
      </c>
      <c r="BA155" s="81">
        <v>0</v>
      </c>
      <c r="BB155" s="81">
        <v>0</v>
      </c>
      <c r="BC155" s="81">
        <v>0</v>
      </c>
      <c r="BD155" s="81">
        <v>0</v>
      </c>
      <c r="BE155" s="81" t="s">
        <v>564</v>
      </c>
      <c r="BF155" s="82"/>
      <c r="BG155" s="81">
        <v>0</v>
      </c>
      <c r="BH155" s="81">
        <v>0</v>
      </c>
      <c r="BI155" s="81">
        <v>0</v>
      </c>
      <c r="BJ155" s="81">
        <v>0</v>
      </c>
      <c r="BK155" s="81">
        <v>0</v>
      </c>
      <c r="BL155" s="81">
        <v>0</v>
      </c>
      <c r="BM155" s="82"/>
      <c r="BN155" s="81">
        <v>0</v>
      </c>
      <c r="BO155" s="81">
        <v>0</v>
      </c>
      <c r="BP155" s="81">
        <v>0</v>
      </c>
      <c r="BQ155" s="81">
        <v>0</v>
      </c>
      <c r="BR155" s="81">
        <v>0</v>
      </c>
      <c r="BS155" s="81">
        <v>0</v>
      </c>
      <c r="BT155"/>
      <c r="BU155" s="80">
        <v>0</v>
      </c>
      <c r="BV155" s="80">
        <v>0</v>
      </c>
      <c r="BW155" s="80">
        <v>0</v>
      </c>
      <c r="BX155" s="80">
        <v>0</v>
      </c>
      <c r="BY155" s="80">
        <v>0</v>
      </c>
      <c r="BZ155" s="80">
        <v>0</v>
      </c>
      <c r="CA155" s="80">
        <v>0</v>
      </c>
      <c r="CB155" s="80">
        <v>0</v>
      </c>
      <c r="CC155" s="80">
        <v>0</v>
      </c>
    </row>
    <row r="156" spans="1:81">
      <c r="A156" s="80" t="s">
        <v>1897</v>
      </c>
      <c r="B156" s="80">
        <v>83</v>
      </c>
      <c r="C156" s="80">
        <v>15</v>
      </c>
      <c r="D156" s="80">
        <v>5</v>
      </c>
      <c r="E156" s="80">
        <v>2018</v>
      </c>
      <c r="F156" s="80" t="s">
        <v>93</v>
      </c>
      <c r="G156" s="80" t="s">
        <v>1882</v>
      </c>
      <c r="H156" s="80" t="s">
        <v>1883</v>
      </c>
      <c r="I156" s="177"/>
      <c r="J156" s="81">
        <v>1.3241767439508745</v>
      </c>
      <c r="K156" s="81">
        <v>0.21026198119732839</v>
      </c>
      <c r="L156" s="81">
        <v>0</v>
      </c>
      <c r="M156" s="81">
        <v>1.9857186827035542</v>
      </c>
      <c r="N156" s="81">
        <v>4.2806336507882321</v>
      </c>
      <c r="O156" s="81">
        <v>2.6668256617868944</v>
      </c>
      <c r="P156" s="81">
        <v>4.3305759625724667</v>
      </c>
      <c r="Q156" s="81">
        <v>0.16079395532484173</v>
      </c>
      <c r="R156" s="81">
        <v>0</v>
      </c>
      <c r="S156" s="81">
        <v>1.3251103732804354E-2</v>
      </c>
      <c r="T156" s="82"/>
      <c r="U156" s="81">
        <v>317742</v>
      </c>
      <c r="V156" s="81">
        <v>100</v>
      </c>
      <c r="W156" s="81">
        <v>0</v>
      </c>
      <c r="X156" s="81">
        <v>512</v>
      </c>
      <c r="Y156" s="81">
        <v>1063</v>
      </c>
      <c r="Z156" s="81">
        <v>1625</v>
      </c>
      <c r="AA156" s="81">
        <v>906</v>
      </c>
      <c r="AB156" s="81">
        <v>2537</v>
      </c>
      <c r="AC156" s="81">
        <v>0</v>
      </c>
      <c r="AD156" s="81">
        <v>1.325110373280435E-2</v>
      </c>
      <c r="AE156" s="82"/>
      <c r="AF156" s="81">
        <v>2026759.2463612121</v>
      </c>
      <c r="AG156" s="81">
        <v>148749.70891605321</v>
      </c>
      <c r="AH156" s="81">
        <v>0</v>
      </c>
      <c r="AI156" s="81">
        <v>3060249.4855591892</v>
      </c>
      <c r="AJ156" s="81">
        <v>5204317.2939254632</v>
      </c>
      <c r="AK156" s="81">
        <v>0</v>
      </c>
      <c r="AL156" s="81">
        <v>0</v>
      </c>
      <c r="AM156" s="81">
        <v>349220.86787545308</v>
      </c>
      <c r="AN156" s="81">
        <v>0</v>
      </c>
      <c r="AO156" s="81">
        <v>0</v>
      </c>
      <c r="AP156" s="82"/>
      <c r="AQ156" s="81">
        <v>51</v>
      </c>
      <c r="AR156" s="81">
        <v>10</v>
      </c>
      <c r="AS156" s="81">
        <v>0</v>
      </c>
      <c r="AT156" s="81">
        <v>0</v>
      </c>
      <c r="AU156" s="81">
        <v>0</v>
      </c>
      <c r="AV156" s="81">
        <v>0</v>
      </c>
      <c r="AW156" s="81" t="s">
        <v>564</v>
      </c>
      <c r="AX156" s="82"/>
      <c r="AY156" s="81">
        <v>227</v>
      </c>
      <c r="AZ156" s="81">
        <v>213</v>
      </c>
      <c r="BA156" s="81">
        <v>0</v>
      </c>
      <c r="BB156" s="81">
        <v>0</v>
      </c>
      <c r="BC156" s="81">
        <v>0</v>
      </c>
      <c r="BD156" s="81">
        <v>0</v>
      </c>
      <c r="BE156" s="81" t="s">
        <v>564</v>
      </c>
      <c r="BF156" s="82"/>
      <c r="BG156" s="81">
        <v>0</v>
      </c>
      <c r="BH156" s="81">
        <v>0</v>
      </c>
      <c r="BI156" s="81">
        <v>0</v>
      </c>
      <c r="BJ156" s="81">
        <v>0</v>
      </c>
      <c r="BK156" s="81">
        <v>0</v>
      </c>
      <c r="BL156" s="81">
        <v>0</v>
      </c>
      <c r="BM156" s="82"/>
      <c r="BN156" s="81">
        <v>0</v>
      </c>
      <c r="BO156" s="81">
        <v>0</v>
      </c>
      <c r="BP156" s="81">
        <v>0</v>
      </c>
      <c r="BQ156" s="81">
        <v>0</v>
      </c>
      <c r="BR156" s="81">
        <v>0</v>
      </c>
      <c r="BS156" s="81">
        <v>0</v>
      </c>
      <c r="BT156"/>
      <c r="BU156" s="80">
        <v>0</v>
      </c>
      <c r="BV156" s="80">
        <v>0</v>
      </c>
      <c r="BW156" s="80">
        <v>0</v>
      </c>
      <c r="BX156" s="80">
        <v>0</v>
      </c>
      <c r="BY156" s="80">
        <v>0</v>
      </c>
      <c r="BZ156" s="80">
        <v>0</v>
      </c>
      <c r="CA156" s="80">
        <v>0</v>
      </c>
      <c r="CB156" s="80">
        <v>0</v>
      </c>
      <c r="CC156" s="80">
        <v>0</v>
      </c>
    </row>
    <row r="157" spans="1:81">
      <c r="A157" s="80" t="s">
        <v>1898</v>
      </c>
      <c r="B157" s="80">
        <v>84</v>
      </c>
      <c r="C157" s="80">
        <v>16</v>
      </c>
      <c r="D157" s="80">
        <v>5</v>
      </c>
      <c r="E157" s="80">
        <v>2019</v>
      </c>
      <c r="F157" s="80" t="s">
        <v>73</v>
      </c>
      <c r="G157" s="80" t="s">
        <v>1882</v>
      </c>
      <c r="H157" s="80" t="s">
        <v>1883</v>
      </c>
      <c r="I157" s="177"/>
      <c r="J157" s="81">
        <v>1.3608845158820071</v>
      </c>
      <c r="K157" s="81">
        <v>0.19085874101688188</v>
      </c>
      <c r="L157" s="81">
        <v>0</v>
      </c>
      <c r="M157" s="81">
        <v>1.901536749764936</v>
      </c>
      <c r="N157" s="81">
        <v>3.7565183997423994</v>
      </c>
      <c r="O157" s="81">
        <v>2.5668116876715383</v>
      </c>
      <c r="P157" s="81">
        <v>4.088724354391152</v>
      </c>
      <c r="Q157" s="81">
        <v>0.15044602982689004</v>
      </c>
      <c r="R157" s="81">
        <v>0</v>
      </c>
      <c r="S157" s="81">
        <v>0.12817346725865023</v>
      </c>
      <c r="T157" s="82"/>
      <c r="U157" s="81">
        <v>331012</v>
      </c>
      <c r="V157" s="81">
        <v>100</v>
      </c>
      <c r="W157" s="81">
        <v>0</v>
      </c>
      <c r="X157" s="81">
        <v>512</v>
      </c>
      <c r="Y157" s="81">
        <v>1051</v>
      </c>
      <c r="Z157" s="81">
        <v>1607</v>
      </c>
      <c r="AA157" s="81">
        <v>849</v>
      </c>
      <c r="AB157" s="81">
        <v>2438</v>
      </c>
      <c r="AC157" s="81">
        <v>0</v>
      </c>
      <c r="AD157" s="81">
        <v>0.1281734672586502</v>
      </c>
      <c r="AE157" s="82"/>
      <c r="AF157" s="81">
        <v>2210522.8638072</v>
      </c>
      <c r="AG157" s="81">
        <v>144029.12105162509</v>
      </c>
      <c r="AH157" s="81">
        <v>0</v>
      </c>
      <c r="AI157" s="81">
        <v>3135989.5020714169</v>
      </c>
      <c r="AJ157" s="81">
        <v>4745703.2173591023</v>
      </c>
      <c r="AK157" s="81">
        <v>0</v>
      </c>
      <c r="AL157" s="81">
        <v>0</v>
      </c>
      <c r="AM157" s="81">
        <v>332037.24674582627</v>
      </c>
      <c r="AN157" s="81">
        <v>0</v>
      </c>
      <c r="AO157" s="81">
        <v>0</v>
      </c>
      <c r="AP157" s="82"/>
      <c r="AQ157" s="81">
        <v>52</v>
      </c>
      <c r="AR157" s="81">
        <v>16</v>
      </c>
      <c r="AS157" s="81">
        <v>0</v>
      </c>
      <c r="AT157" s="81">
        <v>0</v>
      </c>
      <c r="AU157" s="81">
        <v>0</v>
      </c>
      <c r="AV157" s="81">
        <v>0</v>
      </c>
      <c r="AW157" s="81" t="s">
        <v>564</v>
      </c>
      <c r="AX157" s="82"/>
      <c r="AY157" s="81">
        <v>231.4</v>
      </c>
      <c r="AZ157" s="81">
        <v>542.5</v>
      </c>
      <c r="BA157" s="81">
        <v>0</v>
      </c>
      <c r="BB157" s="81">
        <v>0</v>
      </c>
      <c r="BC157" s="81">
        <v>0</v>
      </c>
      <c r="BD157" s="81">
        <v>0</v>
      </c>
      <c r="BE157" s="81" t="s">
        <v>564</v>
      </c>
      <c r="BF157" s="82"/>
      <c r="BG157" s="81">
        <v>0</v>
      </c>
      <c r="BH157" s="81">
        <v>0</v>
      </c>
      <c r="BI157" s="81">
        <v>0</v>
      </c>
      <c r="BJ157" s="81">
        <v>0</v>
      </c>
      <c r="BK157" s="81">
        <v>0</v>
      </c>
      <c r="BL157" s="81">
        <v>0</v>
      </c>
      <c r="BM157" s="82"/>
      <c r="BN157" s="81">
        <v>0</v>
      </c>
      <c r="BO157" s="81">
        <v>0</v>
      </c>
      <c r="BP157" s="81">
        <v>0</v>
      </c>
      <c r="BQ157" s="81">
        <v>0</v>
      </c>
      <c r="BR157" s="81">
        <v>0</v>
      </c>
      <c r="BS157" s="81">
        <v>0</v>
      </c>
      <c r="BT157"/>
      <c r="BU157" s="80">
        <v>0</v>
      </c>
      <c r="BV157" s="80">
        <v>0</v>
      </c>
      <c r="BW157" s="80">
        <v>0</v>
      </c>
      <c r="BX157" s="80">
        <v>0</v>
      </c>
      <c r="BY157" s="80">
        <v>0</v>
      </c>
      <c r="BZ157" s="80">
        <v>0</v>
      </c>
      <c r="CA157" s="80">
        <v>0</v>
      </c>
      <c r="CB157" s="80">
        <v>0</v>
      </c>
      <c r="CC157" s="80">
        <v>0</v>
      </c>
    </row>
    <row r="158" spans="1:81">
      <c r="A158" s="80" t="s">
        <v>1899</v>
      </c>
      <c r="B158" s="80">
        <v>85</v>
      </c>
      <c r="C158" s="80">
        <v>17</v>
      </c>
      <c r="D158" s="80">
        <v>5</v>
      </c>
      <c r="E158" s="80">
        <v>2020</v>
      </c>
      <c r="F158" s="80" t="s">
        <v>218</v>
      </c>
      <c r="G158" s="174" t="s">
        <v>1882</v>
      </c>
      <c r="H158" s="80" t="s">
        <v>1883</v>
      </c>
      <c r="I158" s="177"/>
      <c r="J158" s="81">
        <v>1.2471029937664331</v>
      </c>
      <c r="K158" s="81">
        <v>0.26177206468802411</v>
      </c>
      <c r="L158" s="81">
        <v>0.22240182987767929</v>
      </c>
      <c r="M158" s="81">
        <v>1.5008116406340959</v>
      </c>
      <c r="N158" s="81">
        <v>3.6616899138055055</v>
      </c>
      <c r="O158" s="81">
        <v>2.2502896800239611</v>
      </c>
      <c r="P158" s="81">
        <v>3.9848948385045504</v>
      </c>
      <c r="Q158" s="81">
        <v>0.14092197881475332</v>
      </c>
      <c r="R158" s="81">
        <v>0</v>
      </c>
      <c r="S158" s="81">
        <v>0.1170733371872513</v>
      </c>
      <c r="T158" s="82"/>
      <c r="U158" s="81">
        <v>308617</v>
      </c>
      <c r="V158" s="81">
        <v>120</v>
      </c>
      <c r="W158" s="81">
        <v>10</v>
      </c>
      <c r="X158" s="81">
        <v>449</v>
      </c>
      <c r="Y158" s="81">
        <v>1045</v>
      </c>
      <c r="Z158" s="81">
        <v>1608</v>
      </c>
      <c r="AA158" s="81">
        <v>899</v>
      </c>
      <c r="AB158" s="81">
        <v>2390</v>
      </c>
      <c r="AC158" s="81">
        <v>0</v>
      </c>
      <c r="AD158" s="81">
        <v>0.1170733371872513</v>
      </c>
      <c r="AE158" s="82"/>
      <c r="AF158" s="81">
        <v>2080567.9885316349</v>
      </c>
      <c r="AG158" s="81">
        <v>188758.45386977459</v>
      </c>
      <c r="AH158" s="81">
        <v>57226.682115434174</v>
      </c>
      <c r="AI158" s="81">
        <v>2594442.9263118561</v>
      </c>
      <c r="AJ158" s="81">
        <v>4768082.2341460688</v>
      </c>
      <c r="AK158" s="81"/>
      <c r="AL158" s="81"/>
      <c r="AM158" s="81">
        <v>311921.55345382658</v>
      </c>
      <c r="AN158" s="81"/>
      <c r="AO158" s="81"/>
      <c r="AP158" s="82"/>
      <c r="AQ158" s="81">
        <v>57</v>
      </c>
      <c r="AR158" s="81">
        <v>16</v>
      </c>
      <c r="AS158" s="81">
        <v>0</v>
      </c>
      <c r="AT158" s="81">
        <v>0</v>
      </c>
      <c r="AU158" s="81">
        <v>0</v>
      </c>
      <c r="AV158" s="81">
        <v>0</v>
      </c>
      <c r="AW158" s="81">
        <v>0</v>
      </c>
      <c r="AX158" s="82"/>
      <c r="AY158" s="81">
        <v>266.8</v>
      </c>
      <c r="AZ158" s="81">
        <v>542.5</v>
      </c>
      <c r="BA158" s="81">
        <v>0</v>
      </c>
      <c r="BB158" s="81">
        <v>0</v>
      </c>
      <c r="BC158" s="81">
        <v>0</v>
      </c>
      <c r="BD158" s="81">
        <v>0</v>
      </c>
      <c r="BE158" s="81">
        <v>0</v>
      </c>
      <c r="BF158" s="82"/>
      <c r="BG158" s="81">
        <v>0</v>
      </c>
      <c r="BH158" s="81">
        <v>0</v>
      </c>
      <c r="BI158" s="81">
        <v>0</v>
      </c>
      <c r="BJ158" s="81">
        <v>0</v>
      </c>
      <c r="BK158" s="81">
        <v>0</v>
      </c>
      <c r="BL158" s="81">
        <v>0</v>
      </c>
      <c r="BM158" s="82"/>
      <c r="BN158" s="81">
        <v>0</v>
      </c>
      <c r="BO158" s="81">
        <v>0</v>
      </c>
      <c r="BP158" s="81">
        <v>0</v>
      </c>
      <c r="BQ158" s="81">
        <v>0</v>
      </c>
      <c r="BR158" s="81">
        <v>0</v>
      </c>
      <c r="BS158" s="81">
        <v>0</v>
      </c>
      <c r="BT158"/>
      <c r="BU158" s="80">
        <v>0</v>
      </c>
      <c r="BV158" s="80">
        <v>0</v>
      </c>
      <c r="BW158" s="80">
        <v>0</v>
      </c>
      <c r="BX158" s="80">
        <v>0</v>
      </c>
      <c r="BY158" s="80">
        <v>0</v>
      </c>
      <c r="BZ158" s="80">
        <v>0</v>
      </c>
      <c r="CA158" s="80">
        <v>0</v>
      </c>
      <c r="CB158" s="80">
        <v>0</v>
      </c>
      <c r="CC158" s="80">
        <v>0</v>
      </c>
    </row>
    <row r="159" spans="1:81">
      <c r="A159" s="80" t="s">
        <v>1900</v>
      </c>
      <c r="B159" s="80">
        <v>85</v>
      </c>
      <c r="C159" s="80">
        <v>18</v>
      </c>
      <c r="D159" s="80">
        <v>5</v>
      </c>
      <c r="E159" s="80">
        <v>2021</v>
      </c>
      <c r="F159" s="80" t="s">
        <v>75</v>
      </c>
      <c r="G159" s="174" t="s">
        <v>1882</v>
      </c>
      <c r="H159" s="80" t="s">
        <v>1883</v>
      </c>
      <c r="I159" s="177"/>
      <c r="J159" s="81">
        <v>1.4871941489627272</v>
      </c>
      <c r="K159" s="81">
        <v>0.28070178998693102</v>
      </c>
      <c r="L159" s="81">
        <v>0.2917736337177721</v>
      </c>
      <c r="M159" s="81">
        <v>1.8642685035334559</v>
      </c>
      <c r="N159" s="81">
        <v>3.891105733369669</v>
      </c>
      <c r="O159" s="81">
        <v>2.1473604972132612</v>
      </c>
      <c r="P159" s="81">
        <v>4.0362192176611869</v>
      </c>
      <c r="Q159" s="81">
        <v>0.14064402119555008</v>
      </c>
      <c r="R159" s="81">
        <v>0</v>
      </c>
      <c r="S159" s="81">
        <v>0.12560775824720441</v>
      </c>
      <c r="T159" s="82"/>
      <c r="U159" s="81">
        <v>389268</v>
      </c>
      <c r="V159" s="81">
        <v>120</v>
      </c>
      <c r="W159" s="81">
        <v>10</v>
      </c>
      <c r="X159" s="81">
        <v>449</v>
      </c>
      <c r="Y159" s="81">
        <v>1044</v>
      </c>
      <c r="Z159" s="81">
        <v>1580</v>
      </c>
      <c r="AA159" s="81">
        <v>888</v>
      </c>
      <c r="AB159" s="81">
        <v>2357</v>
      </c>
      <c r="AC159" s="81">
        <v>0</v>
      </c>
      <c r="AD159" s="81">
        <v>0.12560775824720441</v>
      </c>
      <c r="AE159" s="82"/>
      <c r="AF159" s="81">
        <v>2348941.2711985703</v>
      </c>
      <c r="AG159" s="81">
        <v>194382.1529660612</v>
      </c>
      <c r="AH159" s="81">
        <v>68549.66188292038</v>
      </c>
      <c r="AI159" s="81">
        <v>3024719.3680779482</v>
      </c>
      <c r="AJ159" s="81">
        <v>4829427.8474077526</v>
      </c>
      <c r="AK159" s="81">
        <v>0</v>
      </c>
      <c r="AL159" s="81">
        <v>0</v>
      </c>
      <c r="AM159" s="81">
        <v>309388.98356299149</v>
      </c>
      <c r="AN159" s="81">
        <v>0</v>
      </c>
      <c r="AO159" s="81">
        <v>0</v>
      </c>
      <c r="AP159" s="82"/>
      <c r="AQ159" s="81">
        <v>58</v>
      </c>
      <c r="AR159" s="81">
        <v>16</v>
      </c>
      <c r="AS159" s="81">
        <v>0</v>
      </c>
      <c r="AT159" s="81">
        <v>0</v>
      </c>
      <c r="AU159" s="81">
        <v>0</v>
      </c>
      <c r="AV159" s="81">
        <v>0</v>
      </c>
      <c r="AW159" s="81"/>
      <c r="AX159" s="82"/>
      <c r="AY159" s="81">
        <v>276.7</v>
      </c>
      <c r="AZ159" s="81">
        <v>542.5</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1901</v>
      </c>
      <c r="B160" s="80">
        <v>85</v>
      </c>
      <c r="C160" s="80">
        <v>19</v>
      </c>
      <c r="D160" s="80">
        <v>5</v>
      </c>
      <c r="E160" s="80">
        <v>2022</v>
      </c>
      <c r="F160" s="80" t="s">
        <v>568</v>
      </c>
      <c r="G160" s="80" t="s">
        <v>1882</v>
      </c>
      <c r="H160" s="80" t="s">
        <v>1883</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59</v>
      </c>
      <c r="AR160" s="81">
        <v>18</v>
      </c>
      <c r="AS160" s="81">
        <v>0</v>
      </c>
      <c r="AT160" s="81">
        <v>0</v>
      </c>
      <c r="AU160" s="81">
        <v>0</v>
      </c>
      <c r="AV160" s="81">
        <v>0</v>
      </c>
      <c r="AW160" s="81"/>
      <c r="AX160" s="82"/>
      <c r="AY160" s="81">
        <v>286.60000000000002</v>
      </c>
      <c r="AZ160" s="81">
        <v>641.5</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1902</v>
      </c>
      <c r="B161" s="80">
        <v>426</v>
      </c>
      <c r="C161" s="80">
        <v>1</v>
      </c>
      <c r="D161" s="80">
        <v>26</v>
      </c>
      <c r="E161" s="80">
        <v>1990</v>
      </c>
      <c r="F161" s="80" t="s">
        <v>562</v>
      </c>
      <c r="G161" s="80" t="s">
        <v>1641</v>
      </c>
      <c r="H161" s="80" t="s">
        <v>1642</v>
      </c>
      <c r="I161" s="177"/>
      <c r="J161" s="81">
        <v>3.7707203516509482</v>
      </c>
      <c r="K161" s="81">
        <v>0.87929777636698492</v>
      </c>
      <c r="L161" s="81">
        <v>7.4424228750985808</v>
      </c>
      <c r="M161" s="81">
        <v>2.4080355481308073</v>
      </c>
      <c r="N161" s="81">
        <v>7.3952393004578498</v>
      </c>
      <c r="O161" s="81">
        <v>2.5114773436228761</v>
      </c>
      <c r="P161" s="81">
        <v>3.8507301575302586</v>
      </c>
      <c r="Q161" s="81">
        <v>0.30659122101403274</v>
      </c>
      <c r="R161" s="81">
        <v>0</v>
      </c>
      <c r="S161" s="81">
        <v>0.35241870497338612</v>
      </c>
      <c r="T161" s="82"/>
      <c r="U161" s="81">
        <v>80012</v>
      </c>
      <c r="V161" s="81">
        <v>271</v>
      </c>
      <c r="W161" s="81">
        <v>98</v>
      </c>
      <c r="X161" s="81">
        <v>1001</v>
      </c>
      <c r="Y161" s="81">
        <v>1624</v>
      </c>
      <c r="Z161" s="81">
        <v>1033</v>
      </c>
      <c r="AA161" s="81">
        <v>935</v>
      </c>
      <c r="AB161" s="81">
        <v>4978</v>
      </c>
      <c r="AC161" s="81">
        <v>0</v>
      </c>
      <c r="AD161" s="81">
        <v>0.35241870497338612</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1903</v>
      </c>
      <c r="B162" s="80">
        <v>427</v>
      </c>
      <c r="C162" s="80">
        <v>2</v>
      </c>
      <c r="D162" s="80">
        <v>26</v>
      </c>
      <c r="E162" s="80">
        <v>2005</v>
      </c>
      <c r="F162" s="80" t="s">
        <v>565</v>
      </c>
      <c r="G162" s="80" t="s">
        <v>1641</v>
      </c>
      <c r="H162" s="80" t="s">
        <v>1642</v>
      </c>
      <c r="I162" s="177"/>
      <c r="J162" s="81">
        <v>1.2801905813116483</v>
      </c>
      <c r="K162" s="81">
        <v>0.70619623822311617</v>
      </c>
      <c r="L162" s="81">
        <v>2.0513531309962754</v>
      </c>
      <c r="M162" s="81">
        <v>2.7309969449939797</v>
      </c>
      <c r="N162" s="81">
        <v>10.866922239318654</v>
      </c>
      <c r="O162" s="81">
        <v>3.0800515835245199</v>
      </c>
      <c r="P162" s="81">
        <v>3.8921855552184867</v>
      </c>
      <c r="Q162" s="81">
        <v>0.23477548953085844</v>
      </c>
      <c r="R162" s="81">
        <v>0</v>
      </c>
      <c r="S162" s="81">
        <v>0</v>
      </c>
      <c r="T162" s="82"/>
      <c r="U162" s="81">
        <v>31970</v>
      </c>
      <c r="V162" s="81">
        <v>238</v>
      </c>
      <c r="W162" s="81">
        <v>21</v>
      </c>
      <c r="X162" s="81">
        <v>454</v>
      </c>
      <c r="Y162" s="81">
        <v>1658</v>
      </c>
      <c r="Z162" s="81">
        <v>1466</v>
      </c>
      <c r="AA162" s="81">
        <v>774</v>
      </c>
      <c r="AB162" s="81">
        <v>3985</v>
      </c>
      <c r="AC162" s="81">
        <v>0</v>
      </c>
      <c r="AD162" s="81">
        <v>0</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1904</v>
      </c>
      <c r="B163" s="80">
        <v>428</v>
      </c>
      <c r="C163" s="80">
        <v>3</v>
      </c>
      <c r="D163" s="80">
        <v>26</v>
      </c>
      <c r="E163" s="80">
        <v>2006</v>
      </c>
      <c r="F163" s="80" t="s">
        <v>566</v>
      </c>
      <c r="G163" s="80" t="s">
        <v>1641</v>
      </c>
      <c r="H163" s="80" t="s">
        <v>1642</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1905</v>
      </c>
      <c r="B164" s="80">
        <v>429</v>
      </c>
      <c r="C164" s="80">
        <v>4</v>
      </c>
      <c r="D164" s="80">
        <v>26</v>
      </c>
      <c r="E164" s="80">
        <v>2007</v>
      </c>
      <c r="F164" s="80" t="s">
        <v>567</v>
      </c>
      <c r="G164" s="80" t="s">
        <v>1641</v>
      </c>
      <c r="H164" s="80" t="s">
        <v>1642</v>
      </c>
      <c r="I164" s="177"/>
      <c r="J164" s="81">
        <v>0</v>
      </c>
      <c r="K164" s="81">
        <v>0.4229269753377693</v>
      </c>
      <c r="L164" s="81">
        <v>1.179826559721924</v>
      </c>
      <c r="M164" s="81">
        <v>3.2019636368811213</v>
      </c>
      <c r="N164" s="81">
        <v>9.1185986697668984</v>
      </c>
      <c r="O164" s="81">
        <v>2.8173495705371323</v>
      </c>
      <c r="P164" s="81">
        <v>3.7328525309934704</v>
      </c>
      <c r="Q164" s="81">
        <v>0.2315873782513185</v>
      </c>
      <c r="R164" s="81">
        <v>0</v>
      </c>
      <c r="S164" s="81">
        <v>0</v>
      </c>
      <c r="T164" s="82"/>
      <c r="U164" s="81">
        <v>0</v>
      </c>
      <c r="V164" s="81">
        <v>133</v>
      </c>
      <c r="W164" s="81">
        <v>14</v>
      </c>
      <c r="X164" s="81">
        <v>693</v>
      </c>
      <c r="Y164" s="81">
        <v>1616</v>
      </c>
      <c r="Z164" s="81">
        <v>1394</v>
      </c>
      <c r="AA164" s="81">
        <v>731</v>
      </c>
      <c r="AB164" s="81">
        <v>3723</v>
      </c>
      <c r="AC164" s="81">
        <v>0</v>
      </c>
      <c r="AD164" s="81">
        <v>0</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1906</v>
      </c>
      <c r="B165" s="80">
        <v>430</v>
      </c>
      <c r="C165" s="80">
        <v>5</v>
      </c>
      <c r="D165" s="80">
        <v>26</v>
      </c>
      <c r="E165" s="80">
        <v>2008</v>
      </c>
      <c r="F165" s="80" t="s">
        <v>84</v>
      </c>
      <c r="G165" s="80" t="s">
        <v>1641</v>
      </c>
      <c r="H165" s="80" t="s">
        <v>1642</v>
      </c>
      <c r="I165" s="177"/>
      <c r="J165" s="81">
        <v>0</v>
      </c>
      <c r="K165" s="81">
        <v>0.30488702988652944</v>
      </c>
      <c r="L165" s="81">
        <v>1.0492916876377461</v>
      </c>
      <c r="M165" s="81">
        <v>3.3748748051043984</v>
      </c>
      <c r="N165" s="81">
        <v>8.5166178686824203</v>
      </c>
      <c r="O165" s="81">
        <v>2.674957933806565</v>
      </c>
      <c r="P165" s="81">
        <v>3.6724908932363487</v>
      </c>
      <c r="Q165" s="81">
        <v>0.22019355808369195</v>
      </c>
      <c r="R165" s="81">
        <v>0</v>
      </c>
      <c r="S165" s="81">
        <v>0</v>
      </c>
      <c r="T165" s="82"/>
      <c r="U165" s="81">
        <v>0</v>
      </c>
      <c r="V165" s="81">
        <v>133</v>
      </c>
      <c r="W165" s="81">
        <v>14</v>
      </c>
      <c r="X165" s="81">
        <v>693</v>
      </c>
      <c r="Y165" s="81">
        <v>1587</v>
      </c>
      <c r="Z165" s="81">
        <v>1370</v>
      </c>
      <c r="AA165" s="81">
        <v>720</v>
      </c>
      <c r="AB165" s="81">
        <v>3598</v>
      </c>
      <c r="AC165" s="81">
        <v>0</v>
      </c>
      <c r="AD165" s="81">
        <v>0</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1907</v>
      </c>
      <c r="B166" s="80">
        <v>431</v>
      </c>
      <c r="C166" s="80">
        <v>6</v>
      </c>
      <c r="D166" s="80">
        <v>26</v>
      </c>
      <c r="E166" s="80">
        <v>2009</v>
      </c>
      <c r="F166" s="80" t="s">
        <v>85</v>
      </c>
      <c r="G166" s="80" t="s">
        <v>1641</v>
      </c>
      <c r="H166" s="80" t="s">
        <v>1642</v>
      </c>
      <c r="I166" s="177"/>
      <c r="J166" s="81">
        <v>0</v>
      </c>
      <c r="K166" s="81">
        <v>0.35729142832961519</v>
      </c>
      <c r="L166" s="81">
        <v>1.3138661937854568</v>
      </c>
      <c r="M166" s="81">
        <v>3.2521143466346492</v>
      </c>
      <c r="N166" s="81">
        <v>8.6587125548834258</v>
      </c>
      <c r="O166" s="81">
        <v>2.6922536976438995</v>
      </c>
      <c r="P166" s="81">
        <v>3.5425097542842074</v>
      </c>
      <c r="Q166" s="81">
        <v>0.20381056893147415</v>
      </c>
      <c r="R166" s="81">
        <v>0</v>
      </c>
      <c r="S166" s="81">
        <v>0</v>
      </c>
      <c r="T166" s="82"/>
      <c r="U166" s="81">
        <v>0</v>
      </c>
      <c r="V166" s="81">
        <v>162</v>
      </c>
      <c r="W166" s="81">
        <v>22</v>
      </c>
      <c r="X166" s="81">
        <v>683</v>
      </c>
      <c r="Y166" s="81">
        <v>1580</v>
      </c>
      <c r="Z166" s="81">
        <v>1361</v>
      </c>
      <c r="AA166" s="81">
        <v>713</v>
      </c>
      <c r="AB166" s="81">
        <v>3496</v>
      </c>
      <c r="AC166" s="81">
        <v>0</v>
      </c>
      <c r="AD166" s="81">
        <v>0</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0</v>
      </c>
      <c r="BL166" s="81">
        <v>0</v>
      </c>
      <c r="BM166" s="82"/>
      <c r="BN166" s="81">
        <v>0</v>
      </c>
      <c r="BO166" s="81">
        <v>0</v>
      </c>
      <c r="BP166" s="81">
        <v>0</v>
      </c>
      <c r="BQ166" s="81">
        <v>0</v>
      </c>
      <c r="BR166" s="81">
        <v>0</v>
      </c>
      <c r="BS166" s="81">
        <v>0</v>
      </c>
      <c r="BT166"/>
      <c r="BU166" s="80"/>
      <c r="BV166" s="80"/>
      <c r="BW166" s="80"/>
      <c r="BX166" s="80"/>
      <c r="BY166" s="80"/>
      <c r="BZ166" s="80"/>
      <c r="CA166" s="80"/>
      <c r="CB166" s="80"/>
      <c r="CC166" s="80"/>
    </row>
    <row r="167" spans="1:81">
      <c r="A167" s="80" t="s">
        <v>1908</v>
      </c>
      <c r="B167" s="80">
        <v>432</v>
      </c>
      <c r="C167" s="80">
        <v>7</v>
      </c>
      <c r="D167" s="80">
        <v>26</v>
      </c>
      <c r="E167" s="80">
        <v>2010</v>
      </c>
      <c r="F167" s="80" t="s">
        <v>86</v>
      </c>
      <c r="G167" s="80" t="s">
        <v>1641</v>
      </c>
      <c r="H167" s="80" t="s">
        <v>1642</v>
      </c>
      <c r="I167" s="177"/>
      <c r="J167" s="81">
        <v>0</v>
      </c>
      <c r="K167" s="81">
        <v>0.41508762494959117</v>
      </c>
      <c r="L167" s="81">
        <v>1.2128511960677322</v>
      </c>
      <c r="M167" s="81">
        <v>3.0903283917264197</v>
      </c>
      <c r="N167" s="81">
        <v>8.7675611216338609</v>
      </c>
      <c r="O167" s="81">
        <v>2.6640492445418058</v>
      </c>
      <c r="P167" s="81">
        <v>3.5517138429576143</v>
      </c>
      <c r="Q167" s="81">
        <v>0.20698201272087111</v>
      </c>
      <c r="R167" s="81">
        <v>0</v>
      </c>
      <c r="S167" s="81">
        <v>0</v>
      </c>
      <c r="T167" s="82"/>
      <c r="U167" s="81">
        <v>0</v>
      </c>
      <c r="V167" s="81">
        <v>162</v>
      </c>
      <c r="W167" s="81">
        <v>22</v>
      </c>
      <c r="X167" s="81">
        <v>683</v>
      </c>
      <c r="Y167" s="81">
        <v>1568</v>
      </c>
      <c r="Z167" s="81">
        <v>1353</v>
      </c>
      <c r="AA167" s="81">
        <v>697</v>
      </c>
      <c r="AB167" s="81">
        <v>3402</v>
      </c>
      <c r="AC167" s="81">
        <v>0</v>
      </c>
      <c r="AD167" s="81">
        <v>0</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0</v>
      </c>
      <c r="BL167" s="81">
        <v>0</v>
      </c>
      <c r="BM167" s="82"/>
      <c r="BN167" s="81">
        <v>0</v>
      </c>
      <c r="BO167" s="81">
        <v>0</v>
      </c>
      <c r="BP167" s="81">
        <v>0</v>
      </c>
      <c r="BQ167" s="81">
        <v>0</v>
      </c>
      <c r="BR167" s="81">
        <v>0</v>
      </c>
      <c r="BS167" s="81">
        <v>0</v>
      </c>
      <c r="BT167"/>
      <c r="BU167" s="80">
        <v>0</v>
      </c>
      <c r="BV167" s="80">
        <v>0</v>
      </c>
      <c r="BW167" s="80">
        <v>0</v>
      </c>
      <c r="BX167" s="80">
        <v>0</v>
      </c>
      <c r="BY167" s="80">
        <v>0</v>
      </c>
      <c r="BZ167" s="80">
        <v>0</v>
      </c>
      <c r="CA167" s="80">
        <v>0</v>
      </c>
      <c r="CB167" s="80">
        <v>0</v>
      </c>
      <c r="CC167" s="80">
        <v>0</v>
      </c>
    </row>
    <row r="168" spans="1:81">
      <c r="A168" s="80" t="s">
        <v>1909</v>
      </c>
      <c r="B168" s="80">
        <v>433</v>
      </c>
      <c r="C168" s="80">
        <v>8</v>
      </c>
      <c r="D168" s="80">
        <v>26</v>
      </c>
      <c r="E168" s="80">
        <v>2011</v>
      </c>
      <c r="F168" s="80" t="s">
        <v>87</v>
      </c>
      <c r="G168" s="80" t="s">
        <v>1641</v>
      </c>
      <c r="H168" s="80" t="s">
        <v>1642</v>
      </c>
      <c r="I168" s="177"/>
      <c r="J168" s="81">
        <v>0</v>
      </c>
      <c r="K168" s="81">
        <v>0.48267091386500321</v>
      </c>
      <c r="L168" s="81">
        <v>1.0981541069172145</v>
      </c>
      <c r="M168" s="81">
        <v>3.640325208504593</v>
      </c>
      <c r="N168" s="81">
        <v>9.8253728621168879</v>
      </c>
      <c r="O168" s="81">
        <v>2.6401645618366052</v>
      </c>
      <c r="P168" s="81">
        <v>3.3748480037312945</v>
      </c>
      <c r="Q168" s="81">
        <v>0.23074630225535384</v>
      </c>
      <c r="R168" s="81">
        <v>0</v>
      </c>
      <c r="S168" s="81">
        <v>0</v>
      </c>
      <c r="T168" s="82"/>
      <c r="U168" s="81">
        <v>0</v>
      </c>
      <c r="V168" s="81">
        <v>162</v>
      </c>
      <c r="W168" s="81">
        <v>22</v>
      </c>
      <c r="X168" s="81">
        <v>683</v>
      </c>
      <c r="Y168" s="81">
        <v>1543</v>
      </c>
      <c r="Z168" s="81">
        <v>1370</v>
      </c>
      <c r="AA168" s="81">
        <v>682</v>
      </c>
      <c r="AB168" s="81">
        <v>3288</v>
      </c>
      <c r="AC168" s="81">
        <v>0</v>
      </c>
      <c r="AD168" s="81">
        <v>0</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0</v>
      </c>
      <c r="BL168" s="81">
        <v>0</v>
      </c>
      <c r="BM168" s="82"/>
      <c r="BN168" s="81">
        <v>0</v>
      </c>
      <c r="BO168" s="81">
        <v>0</v>
      </c>
      <c r="BP168" s="81">
        <v>0</v>
      </c>
      <c r="BQ168" s="81">
        <v>0</v>
      </c>
      <c r="BR168" s="81">
        <v>0</v>
      </c>
      <c r="BS168" s="81">
        <v>0</v>
      </c>
      <c r="BT168"/>
      <c r="BU168" s="80">
        <v>0</v>
      </c>
      <c r="BV168" s="80">
        <v>0</v>
      </c>
      <c r="BW168" s="80">
        <v>0</v>
      </c>
      <c r="BX168" s="80">
        <v>0</v>
      </c>
      <c r="BY168" s="80">
        <v>0</v>
      </c>
      <c r="BZ168" s="80">
        <v>0</v>
      </c>
      <c r="CA168" s="80">
        <v>0</v>
      </c>
      <c r="CB168" s="80">
        <v>0</v>
      </c>
      <c r="CC168" s="80">
        <v>0</v>
      </c>
    </row>
    <row r="169" spans="1:81">
      <c r="A169" s="80" t="s">
        <v>1910</v>
      </c>
      <c r="B169" s="80">
        <v>434</v>
      </c>
      <c r="C169" s="80">
        <v>9</v>
      </c>
      <c r="D169" s="80">
        <v>26</v>
      </c>
      <c r="E169" s="80">
        <v>2012</v>
      </c>
      <c r="F169" s="80" t="s">
        <v>88</v>
      </c>
      <c r="G169" s="80" t="s">
        <v>1641</v>
      </c>
      <c r="H169" s="80" t="s">
        <v>1642</v>
      </c>
      <c r="I169" s="177"/>
      <c r="J169" s="81">
        <v>0</v>
      </c>
      <c r="K169" s="81">
        <v>0.5308307450456291</v>
      </c>
      <c r="L169" s="81">
        <v>1.0701017330236102</v>
      </c>
      <c r="M169" s="81">
        <v>3.9474281380279854</v>
      </c>
      <c r="N169" s="81">
        <v>9.8106786751728912</v>
      </c>
      <c r="O169" s="81">
        <v>2.5352622504847409</v>
      </c>
      <c r="P169" s="81">
        <v>3.3194004375093438</v>
      </c>
      <c r="Q169" s="81">
        <v>0.24185568285273509</v>
      </c>
      <c r="R169" s="81">
        <v>0</v>
      </c>
      <c r="S169" s="81">
        <v>0</v>
      </c>
      <c r="T169" s="82"/>
      <c r="U169" s="81">
        <v>0</v>
      </c>
      <c r="V169" s="81">
        <v>162</v>
      </c>
      <c r="W169" s="81">
        <v>22</v>
      </c>
      <c r="X169" s="81">
        <v>683</v>
      </c>
      <c r="Y169" s="81">
        <v>1538</v>
      </c>
      <c r="Z169" s="81">
        <v>1326</v>
      </c>
      <c r="AA169" s="81">
        <v>667</v>
      </c>
      <c r="AB169" s="81">
        <v>3172</v>
      </c>
      <c r="AC169" s="81">
        <v>0</v>
      </c>
      <c r="AD169" s="81">
        <v>0</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0</v>
      </c>
      <c r="BL169" s="81">
        <v>0</v>
      </c>
      <c r="BM169" s="82"/>
      <c r="BN169" s="81">
        <v>0</v>
      </c>
      <c r="BO169" s="81">
        <v>0</v>
      </c>
      <c r="BP169" s="81">
        <v>0</v>
      </c>
      <c r="BQ169" s="81">
        <v>0</v>
      </c>
      <c r="BR169" s="81">
        <v>0</v>
      </c>
      <c r="BS169" s="81">
        <v>0</v>
      </c>
      <c r="BT169"/>
      <c r="BU169" s="80">
        <v>0</v>
      </c>
      <c r="BV169" s="80">
        <v>0</v>
      </c>
      <c r="BW169" s="80">
        <v>0</v>
      </c>
      <c r="BX169" s="80">
        <v>0</v>
      </c>
      <c r="BY169" s="80">
        <v>0</v>
      </c>
      <c r="BZ169" s="80">
        <v>0</v>
      </c>
      <c r="CA169" s="80">
        <v>0</v>
      </c>
      <c r="CB169" s="80">
        <v>0</v>
      </c>
      <c r="CC169" s="80">
        <v>0</v>
      </c>
    </row>
    <row r="170" spans="1:81">
      <c r="A170" s="80" t="s">
        <v>1911</v>
      </c>
      <c r="B170" s="80">
        <v>435</v>
      </c>
      <c r="C170" s="80">
        <v>10</v>
      </c>
      <c r="D170" s="80">
        <v>26</v>
      </c>
      <c r="E170" s="80">
        <v>2013</v>
      </c>
      <c r="F170" s="80" t="s">
        <v>89</v>
      </c>
      <c r="G170" s="80" t="s">
        <v>1641</v>
      </c>
      <c r="H170" s="80" t="s">
        <v>1642</v>
      </c>
      <c r="I170" s="177"/>
      <c r="J170" s="81">
        <v>0</v>
      </c>
      <c r="K170" s="81">
        <v>0.49056669994920654</v>
      </c>
      <c r="L170" s="81">
        <v>0.92360631264965132</v>
      </c>
      <c r="M170" s="81">
        <v>3.6793012711333835</v>
      </c>
      <c r="N170" s="81">
        <v>9.5656550570823349</v>
      </c>
      <c r="O170" s="81">
        <v>2.441547351289171</v>
      </c>
      <c r="P170" s="81">
        <v>3.251981762289339</v>
      </c>
      <c r="Q170" s="81">
        <v>0.24057783061188798</v>
      </c>
      <c r="R170" s="81">
        <v>0</v>
      </c>
      <c r="S170" s="81">
        <v>0</v>
      </c>
      <c r="T170" s="82"/>
      <c r="U170" s="81">
        <v>0</v>
      </c>
      <c r="V170" s="81">
        <v>162</v>
      </c>
      <c r="W170" s="81">
        <v>22</v>
      </c>
      <c r="X170" s="81">
        <v>683</v>
      </c>
      <c r="Y170" s="81">
        <v>1527</v>
      </c>
      <c r="Z170" s="81">
        <v>1334</v>
      </c>
      <c r="AA170" s="81">
        <v>651</v>
      </c>
      <c r="AB170" s="81">
        <v>3110</v>
      </c>
      <c r="AC170" s="81">
        <v>0</v>
      </c>
      <c r="AD170" s="81">
        <v>0</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0</v>
      </c>
      <c r="BL170" s="81">
        <v>0</v>
      </c>
      <c r="BM170" s="82"/>
      <c r="BN170" s="81">
        <v>0</v>
      </c>
      <c r="BO170" s="81">
        <v>0</v>
      </c>
      <c r="BP170" s="81">
        <v>0</v>
      </c>
      <c r="BQ170" s="81">
        <v>0</v>
      </c>
      <c r="BR170" s="81">
        <v>0</v>
      </c>
      <c r="BS170" s="81">
        <v>0</v>
      </c>
      <c r="BT170"/>
      <c r="BU170" s="80">
        <v>0</v>
      </c>
      <c r="BV170" s="80">
        <v>0</v>
      </c>
      <c r="BW170" s="80">
        <v>0</v>
      </c>
      <c r="BX170" s="80">
        <v>0</v>
      </c>
      <c r="BY170" s="80">
        <v>0</v>
      </c>
      <c r="BZ170" s="80">
        <v>0</v>
      </c>
      <c r="CA170" s="80">
        <v>0</v>
      </c>
      <c r="CB170" s="80">
        <v>0</v>
      </c>
      <c r="CC170" s="80">
        <v>0</v>
      </c>
    </row>
    <row r="171" spans="1:81">
      <c r="A171" s="80" t="s">
        <v>1912</v>
      </c>
      <c r="B171" s="80">
        <v>436</v>
      </c>
      <c r="C171" s="80">
        <v>11</v>
      </c>
      <c r="D171" s="80">
        <v>26</v>
      </c>
      <c r="E171" s="80">
        <v>2014</v>
      </c>
      <c r="F171" s="80" t="s">
        <v>90</v>
      </c>
      <c r="G171" s="80" t="s">
        <v>1641</v>
      </c>
      <c r="H171" s="80" t="s">
        <v>1642</v>
      </c>
      <c r="I171" s="177"/>
      <c r="J171" s="81">
        <v>0</v>
      </c>
      <c r="K171" s="81">
        <v>0.65325158035797648</v>
      </c>
      <c r="L171" s="81">
        <v>0.66099041536268666</v>
      </c>
      <c r="M171" s="81">
        <v>3.1679845557990367</v>
      </c>
      <c r="N171" s="81">
        <v>9.0722522086203519</v>
      </c>
      <c r="O171" s="81">
        <v>2.2973401332155698</v>
      </c>
      <c r="P171" s="81">
        <v>3.1785113854152649</v>
      </c>
      <c r="Q171" s="81">
        <v>0.22258516765972772</v>
      </c>
      <c r="R171" s="81">
        <v>0</v>
      </c>
      <c r="S171" s="81">
        <v>0</v>
      </c>
      <c r="T171" s="82"/>
      <c r="U171" s="81">
        <v>0</v>
      </c>
      <c r="V171" s="81">
        <v>196</v>
      </c>
      <c r="W171" s="81">
        <v>13</v>
      </c>
      <c r="X171" s="81">
        <v>575</v>
      </c>
      <c r="Y171" s="81">
        <v>1509</v>
      </c>
      <c r="Z171" s="81">
        <v>1322</v>
      </c>
      <c r="AA171" s="81">
        <v>633</v>
      </c>
      <c r="AB171" s="81">
        <v>2999</v>
      </c>
      <c r="AC171" s="81">
        <v>0</v>
      </c>
      <c r="AD171" s="81">
        <v>0</v>
      </c>
      <c r="AE171" s="82"/>
      <c r="AF171" s="81">
        <v>0</v>
      </c>
      <c r="AG171" s="81">
        <v>530108.06824065337</v>
      </c>
      <c r="AH171" s="81">
        <v>117557.73663876033</v>
      </c>
      <c r="AI171" s="81">
        <v>3702614.0455012466</v>
      </c>
      <c r="AJ171" s="81">
        <v>8555195.5101237576</v>
      </c>
      <c r="AK171" s="81">
        <v>0</v>
      </c>
      <c r="AL171" s="81">
        <v>0</v>
      </c>
      <c r="AM171" s="81">
        <v>411717.88529831241</v>
      </c>
      <c r="AN171" s="81">
        <v>0</v>
      </c>
      <c r="AO171" s="81">
        <v>0</v>
      </c>
      <c r="AP171" s="82"/>
      <c r="AQ171" s="81">
        <v>4</v>
      </c>
      <c r="AR171" s="81">
        <v>0</v>
      </c>
      <c r="AS171" s="81">
        <v>0</v>
      </c>
      <c r="AT171" s="81">
        <v>0</v>
      </c>
      <c r="AU171" s="81">
        <v>0</v>
      </c>
      <c r="AV171" s="81">
        <v>0</v>
      </c>
      <c r="AW171" s="81" t="s">
        <v>564</v>
      </c>
      <c r="AX171" s="82"/>
      <c r="AY171" s="81">
        <v>16.100000000000001</v>
      </c>
      <c r="AZ171" s="81">
        <v>0</v>
      </c>
      <c r="BA171" s="81">
        <v>0</v>
      </c>
      <c r="BB171" s="81">
        <v>0</v>
      </c>
      <c r="BC171" s="81">
        <v>0</v>
      </c>
      <c r="BD171" s="81">
        <v>0</v>
      </c>
      <c r="BE171" s="81" t="s">
        <v>564</v>
      </c>
      <c r="BF171" s="82"/>
      <c r="BG171" s="81">
        <v>0</v>
      </c>
      <c r="BH171" s="81">
        <v>0</v>
      </c>
      <c r="BI171" s="81">
        <v>0</v>
      </c>
      <c r="BJ171" s="81">
        <v>0</v>
      </c>
      <c r="BK171" s="81">
        <v>0</v>
      </c>
      <c r="BL171" s="81">
        <v>0</v>
      </c>
      <c r="BM171" s="82"/>
      <c r="BN171" s="81">
        <v>0</v>
      </c>
      <c r="BO171" s="81">
        <v>0</v>
      </c>
      <c r="BP171" s="81">
        <v>0</v>
      </c>
      <c r="BQ171" s="81">
        <v>0</v>
      </c>
      <c r="BR171" s="81">
        <v>0</v>
      </c>
      <c r="BS171" s="81">
        <v>0</v>
      </c>
      <c r="BT171"/>
      <c r="BU171" s="80">
        <v>0</v>
      </c>
      <c r="BV171" s="80">
        <v>0</v>
      </c>
      <c r="BW171" s="80">
        <v>0</v>
      </c>
      <c r="BX171" s="80">
        <v>0</v>
      </c>
      <c r="BY171" s="80">
        <v>0</v>
      </c>
      <c r="BZ171" s="80">
        <v>0</v>
      </c>
      <c r="CA171" s="80">
        <v>0</v>
      </c>
      <c r="CB171" s="80">
        <v>0</v>
      </c>
      <c r="CC171" s="80">
        <v>0</v>
      </c>
    </row>
    <row r="172" spans="1:81">
      <c r="A172" s="80" t="s">
        <v>1913</v>
      </c>
      <c r="B172" s="80">
        <v>437</v>
      </c>
      <c r="C172" s="80">
        <v>12</v>
      </c>
      <c r="D172" s="80">
        <v>26</v>
      </c>
      <c r="E172" s="80">
        <v>2015</v>
      </c>
      <c r="F172" s="80" t="s">
        <v>91</v>
      </c>
      <c r="G172" s="80" t="s">
        <v>1641</v>
      </c>
      <c r="H172" s="80" t="s">
        <v>1642</v>
      </c>
      <c r="I172" s="177"/>
      <c r="J172" s="81">
        <v>0</v>
      </c>
      <c r="K172" s="81">
        <v>0.6293976133051824</v>
      </c>
      <c r="L172" s="81">
        <v>0.58423875549938509</v>
      </c>
      <c r="M172" s="81">
        <v>2.7423457496601746</v>
      </c>
      <c r="N172" s="81">
        <v>8.3037817308147215</v>
      </c>
      <c r="O172" s="81">
        <v>2.2754170345445308</v>
      </c>
      <c r="P172" s="81">
        <v>3.1357846286023072</v>
      </c>
      <c r="Q172" s="81">
        <v>0.21230520208243722</v>
      </c>
      <c r="R172" s="81">
        <v>0</v>
      </c>
      <c r="S172" s="81">
        <v>0</v>
      </c>
      <c r="T172" s="82"/>
      <c r="U172" s="81">
        <v>0</v>
      </c>
      <c r="V172" s="81">
        <v>196</v>
      </c>
      <c r="W172" s="81">
        <v>13</v>
      </c>
      <c r="X172" s="81">
        <v>575</v>
      </c>
      <c r="Y172" s="81">
        <v>1491</v>
      </c>
      <c r="Z172" s="81">
        <v>1322</v>
      </c>
      <c r="AA172" s="81">
        <v>624</v>
      </c>
      <c r="AB172" s="81">
        <v>2922</v>
      </c>
      <c r="AC172" s="81">
        <v>0</v>
      </c>
      <c r="AD172" s="81">
        <v>0</v>
      </c>
      <c r="AE172" s="82"/>
      <c r="AF172" s="81">
        <v>0</v>
      </c>
      <c r="AG172" s="81">
        <v>490830.12347608543</v>
      </c>
      <c r="AH172" s="81">
        <v>87912.041800053441</v>
      </c>
      <c r="AI172" s="81">
        <v>3511132.5332287508</v>
      </c>
      <c r="AJ172" s="81">
        <v>7581861.1525681997</v>
      </c>
      <c r="AK172" s="81">
        <v>0</v>
      </c>
      <c r="AL172" s="81">
        <v>0</v>
      </c>
      <c r="AM172" s="81">
        <v>400447.84267100692</v>
      </c>
      <c r="AN172" s="81">
        <v>0</v>
      </c>
      <c r="AO172" s="81">
        <v>0</v>
      </c>
      <c r="AP172" s="82"/>
      <c r="AQ172" s="81">
        <v>4</v>
      </c>
      <c r="AR172" s="81">
        <v>0</v>
      </c>
      <c r="AS172" s="81">
        <v>0</v>
      </c>
      <c r="AT172" s="81">
        <v>0</v>
      </c>
      <c r="AU172" s="81">
        <v>0</v>
      </c>
      <c r="AV172" s="81">
        <v>0</v>
      </c>
      <c r="AW172" s="81" t="s">
        <v>564</v>
      </c>
      <c r="AX172" s="82"/>
      <c r="AY172" s="81">
        <v>16.100000000000001</v>
      </c>
      <c r="AZ172" s="81">
        <v>0</v>
      </c>
      <c r="BA172" s="81">
        <v>0</v>
      </c>
      <c r="BB172" s="81">
        <v>0</v>
      </c>
      <c r="BC172" s="81">
        <v>0</v>
      </c>
      <c r="BD172" s="81">
        <v>0</v>
      </c>
      <c r="BE172" s="81" t="s">
        <v>564</v>
      </c>
      <c r="BF172" s="82"/>
      <c r="BG172" s="81">
        <v>0</v>
      </c>
      <c r="BH172" s="81">
        <v>0</v>
      </c>
      <c r="BI172" s="81">
        <v>0</v>
      </c>
      <c r="BJ172" s="81">
        <v>0</v>
      </c>
      <c r="BK172" s="81">
        <v>0</v>
      </c>
      <c r="BL172" s="81">
        <v>0</v>
      </c>
      <c r="BM172" s="82"/>
      <c r="BN172" s="81">
        <v>0</v>
      </c>
      <c r="BO172" s="81">
        <v>0</v>
      </c>
      <c r="BP172" s="81">
        <v>0</v>
      </c>
      <c r="BQ172" s="81">
        <v>0</v>
      </c>
      <c r="BR172" s="81">
        <v>0</v>
      </c>
      <c r="BS172" s="81">
        <v>0</v>
      </c>
      <c r="BT172"/>
      <c r="BU172" s="80">
        <v>0</v>
      </c>
      <c r="BV172" s="80">
        <v>0</v>
      </c>
      <c r="BW172" s="80">
        <v>0</v>
      </c>
      <c r="BX172" s="80">
        <v>0</v>
      </c>
      <c r="BY172" s="80">
        <v>0</v>
      </c>
      <c r="BZ172" s="80">
        <v>0</v>
      </c>
      <c r="CA172" s="80">
        <v>0</v>
      </c>
      <c r="CB172" s="80">
        <v>0</v>
      </c>
      <c r="CC172" s="80">
        <v>0</v>
      </c>
    </row>
    <row r="173" spans="1:81">
      <c r="A173" s="80" t="s">
        <v>1914</v>
      </c>
      <c r="B173" s="80">
        <v>438</v>
      </c>
      <c r="C173" s="80">
        <v>13</v>
      </c>
      <c r="D173" s="80">
        <v>26</v>
      </c>
      <c r="E173" s="80">
        <v>2016</v>
      </c>
      <c r="F173" s="80" t="s">
        <v>92</v>
      </c>
      <c r="G173" s="80" t="s">
        <v>1641</v>
      </c>
      <c r="H173" s="80" t="s">
        <v>1642</v>
      </c>
      <c r="I173" s="177"/>
      <c r="J173" s="81">
        <v>0</v>
      </c>
      <c r="K173" s="81">
        <v>0.5793307782084659</v>
      </c>
      <c r="L173" s="81">
        <v>0.72595392363089006</v>
      </c>
      <c r="M173" s="81">
        <v>2.5804305242637473</v>
      </c>
      <c r="N173" s="81">
        <v>8.958773083549417</v>
      </c>
      <c r="O173" s="81">
        <v>2.19507658614345</v>
      </c>
      <c r="P173" s="81">
        <v>3.04155993072201</v>
      </c>
      <c r="Q173" s="81">
        <v>0.20073622315341186</v>
      </c>
      <c r="R173" s="81">
        <v>0</v>
      </c>
      <c r="S173" s="81">
        <v>0</v>
      </c>
      <c r="T173" s="82"/>
      <c r="U173" s="81">
        <v>0</v>
      </c>
      <c r="V173" s="81">
        <v>196</v>
      </c>
      <c r="W173" s="81">
        <v>13</v>
      </c>
      <c r="X173" s="81">
        <v>575</v>
      </c>
      <c r="Y173" s="81">
        <v>1483</v>
      </c>
      <c r="Z173" s="81">
        <v>1291</v>
      </c>
      <c r="AA173" s="81">
        <v>626</v>
      </c>
      <c r="AB173" s="81">
        <v>2842</v>
      </c>
      <c r="AC173" s="81">
        <v>0</v>
      </c>
      <c r="AD173" s="81">
        <v>0</v>
      </c>
      <c r="AE173" s="82"/>
      <c r="AF173" s="81">
        <v>0</v>
      </c>
      <c r="AG173" s="81">
        <v>460046.28516303108</v>
      </c>
      <c r="AH173" s="81">
        <v>80540.895446188486</v>
      </c>
      <c r="AI173" s="81">
        <v>3584893.2465459169</v>
      </c>
      <c r="AJ173" s="81">
        <v>8191867.0541848522</v>
      </c>
      <c r="AK173" s="81">
        <v>0</v>
      </c>
      <c r="AL173" s="81">
        <v>0</v>
      </c>
      <c r="AM173" s="81">
        <v>389786.76924904698</v>
      </c>
      <c r="AN173" s="81">
        <v>0</v>
      </c>
      <c r="AO173" s="81">
        <v>0</v>
      </c>
      <c r="AP173" s="82"/>
      <c r="AQ173" s="81">
        <v>4</v>
      </c>
      <c r="AR173" s="81">
        <v>0</v>
      </c>
      <c r="AS173" s="81">
        <v>4</v>
      </c>
      <c r="AT173" s="81">
        <v>0</v>
      </c>
      <c r="AU173" s="81">
        <v>0</v>
      </c>
      <c r="AV173" s="81">
        <v>0</v>
      </c>
      <c r="AW173" s="81" t="s">
        <v>564</v>
      </c>
      <c r="AX173" s="82"/>
      <c r="AY173" s="81">
        <v>16.100000000000001</v>
      </c>
      <c r="AZ173" s="81">
        <v>0</v>
      </c>
      <c r="BA173" s="81">
        <v>78.2</v>
      </c>
      <c r="BB173" s="81">
        <v>0</v>
      </c>
      <c r="BC173" s="81">
        <v>0</v>
      </c>
      <c r="BD173" s="81">
        <v>0</v>
      </c>
      <c r="BE173" s="81" t="s">
        <v>564</v>
      </c>
      <c r="BF173" s="82"/>
      <c r="BG173" s="81">
        <v>0</v>
      </c>
      <c r="BH173" s="81">
        <v>0</v>
      </c>
      <c r="BI173" s="81">
        <v>0</v>
      </c>
      <c r="BJ173" s="81">
        <v>0</v>
      </c>
      <c r="BK173" s="81">
        <v>0</v>
      </c>
      <c r="BL173" s="81">
        <v>0</v>
      </c>
      <c r="BM173" s="82"/>
      <c r="BN173" s="81">
        <v>0</v>
      </c>
      <c r="BO173" s="81">
        <v>0</v>
      </c>
      <c r="BP173" s="81">
        <v>0</v>
      </c>
      <c r="BQ173" s="81">
        <v>0</v>
      </c>
      <c r="BR173" s="81">
        <v>0</v>
      </c>
      <c r="BS173" s="81">
        <v>0</v>
      </c>
      <c r="BT173"/>
      <c r="BU173" s="80">
        <v>0</v>
      </c>
      <c r="BV173" s="80">
        <v>0</v>
      </c>
      <c r="BW173" s="80">
        <v>0</v>
      </c>
      <c r="BX173" s="80">
        <v>0</v>
      </c>
      <c r="BY173" s="80">
        <v>0</v>
      </c>
      <c r="BZ173" s="80">
        <v>0</v>
      </c>
      <c r="CA173" s="80">
        <v>0</v>
      </c>
      <c r="CB173" s="80">
        <v>0</v>
      </c>
      <c r="CC173" s="80">
        <v>0</v>
      </c>
    </row>
    <row r="174" spans="1:81">
      <c r="A174" s="80" t="s">
        <v>1915</v>
      </c>
      <c r="B174" s="80">
        <v>439</v>
      </c>
      <c r="C174" s="80">
        <v>14</v>
      </c>
      <c r="D174" s="80">
        <v>26</v>
      </c>
      <c r="E174" s="80">
        <v>2017</v>
      </c>
      <c r="F174" s="80" t="s">
        <v>71</v>
      </c>
      <c r="G174" s="80" t="s">
        <v>1641</v>
      </c>
      <c r="H174" s="80" t="s">
        <v>1642</v>
      </c>
      <c r="I174" s="177"/>
      <c r="J174" s="81">
        <v>0</v>
      </c>
      <c r="K174" s="81">
        <v>0.63397150314093798</v>
      </c>
      <c r="L174" s="81">
        <v>0.70853990100015229</v>
      </c>
      <c r="M174" s="81">
        <v>2.3009848403264406</v>
      </c>
      <c r="N174" s="81">
        <v>8.0046592386763606</v>
      </c>
      <c r="O174" s="81">
        <v>2.1274797737163729</v>
      </c>
      <c r="P174" s="81">
        <v>2.9547015233443519</v>
      </c>
      <c r="Q174" s="81">
        <v>0.18844151780977569</v>
      </c>
      <c r="R174" s="81">
        <v>0</v>
      </c>
      <c r="S174" s="81">
        <v>0</v>
      </c>
      <c r="T174" s="82"/>
      <c r="U174" s="81">
        <v>0</v>
      </c>
      <c r="V174" s="81">
        <v>196</v>
      </c>
      <c r="W174" s="81">
        <v>13</v>
      </c>
      <c r="X174" s="81">
        <v>575</v>
      </c>
      <c r="Y174" s="81">
        <v>1464</v>
      </c>
      <c r="Z174" s="81">
        <v>1272</v>
      </c>
      <c r="AA174" s="81">
        <v>612</v>
      </c>
      <c r="AB174" s="81">
        <v>2759</v>
      </c>
      <c r="AC174" s="81">
        <v>0</v>
      </c>
      <c r="AD174" s="81">
        <v>0</v>
      </c>
      <c r="AE174" s="82"/>
      <c r="AF174" s="81">
        <v>0</v>
      </c>
      <c r="AG174" s="81">
        <v>493042.60135667858</v>
      </c>
      <c r="AH174" s="81">
        <v>108899.29889796241</v>
      </c>
      <c r="AI174" s="81">
        <v>3335704.8139240658</v>
      </c>
      <c r="AJ174" s="81">
        <v>7687113.5638906118</v>
      </c>
      <c r="AK174" s="81">
        <v>0</v>
      </c>
      <c r="AL174" s="81">
        <v>0</v>
      </c>
      <c r="AM174" s="81">
        <v>378995.22792200878</v>
      </c>
      <c r="AN174" s="81">
        <v>0</v>
      </c>
      <c r="AO174" s="81">
        <v>0</v>
      </c>
      <c r="AP174" s="82"/>
      <c r="AQ174" s="81">
        <v>5</v>
      </c>
      <c r="AR174" s="81">
        <v>0</v>
      </c>
      <c r="AS174" s="81">
        <v>5</v>
      </c>
      <c r="AT174" s="81">
        <v>0</v>
      </c>
      <c r="AU174" s="81">
        <v>0</v>
      </c>
      <c r="AV174" s="81">
        <v>0</v>
      </c>
      <c r="AW174" s="81" t="s">
        <v>564</v>
      </c>
      <c r="AX174" s="82"/>
      <c r="AY174" s="81">
        <v>20.100000000000001</v>
      </c>
      <c r="AZ174" s="81">
        <v>0</v>
      </c>
      <c r="BA174" s="81">
        <v>88.100000000000009</v>
      </c>
      <c r="BB174" s="81">
        <v>0</v>
      </c>
      <c r="BC174" s="81">
        <v>0</v>
      </c>
      <c r="BD174" s="81">
        <v>0</v>
      </c>
      <c r="BE174" s="81" t="s">
        <v>564</v>
      </c>
      <c r="BF174" s="82"/>
      <c r="BG174" s="81">
        <v>0</v>
      </c>
      <c r="BH174" s="81">
        <v>0</v>
      </c>
      <c r="BI174" s="81">
        <v>0</v>
      </c>
      <c r="BJ174" s="81">
        <v>0</v>
      </c>
      <c r="BK174" s="81">
        <v>0</v>
      </c>
      <c r="BL174" s="81">
        <v>0</v>
      </c>
      <c r="BM174" s="82"/>
      <c r="BN174" s="81">
        <v>0</v>
      </c>
      <c r="BO174" s="81">
        <v>0</v>
      </c>
      <c r="BP174" s="81">
        <v>0</v>
      </c>
      <c r="BQ174" s="81">
        <v>0</v>
      </c>
      <c r="BR174" s="81">
        <v>0</v>
      </c>
      <c r="BS174" s="81">
        <v>0</v>
      </c>
      <c r="BT174"/>
      <c r="BU174" s="80">
        <v>0</v>
      </c>
      <c r="BV174" s="80">
        <v>0</v>
      </c>
      <c r="BW174" s="80">
        <v>0</v>
      </c>
      <c r="BX174" s="80">
        <v>0</v>
      </c>
      <c r="BY174" s="80">
        <v>0</v>
      </c>
      <c r="BZ174" s="80">
        <v>0</v>
      </c>
      <c r="CA174" s="80">
        <v>0</v>
      </c>
      <c r="CB174" s="80">
        <v>0</v>
      </c>
      <c r="CC174" s="80">
        <v>0</v>
      </c>
    </row>
    <row r="175" spans="1:81">
      <c r="A175" s="80" t="s">
        <v>1916</v>
      </c>
      <c r="B175" s="80">
        <v>440</v>
      </c>
      <c r="C175" s="80">
        <v>15</v>
      </c>
      <c r="D175" s="80">
        <v>26</v>
      </c>
      <c r="E175" s="80">
        <v>2018</v>
      </c>
      <c r="F175" s="80" t="s">
        <v>93</v>
      </c>
      <c r="G175" s="80" t="s">
        <v>1641</v>
      </c>
      <c r="H175" s="80" t="s">
        <v>1642</v>
      </c>
      <c r="I175" s="177"/>
      <c r="J175" s="81">
        <v>0</v>
      </c>
      <c r="K175" s="81">
        <v>0.59160285724908235</v>
      </c>
      <c r="L175" s="81">
        <v>0.65386949045146936</v>
      </c>
      <c r="M175" s="81">
        <v>2.494472303036197</v>
      </c>
      <c r="N175" s="81">
        <v>7.5525135283541456</v>
      </c>
      <c r="O175" s="81">
        <v>2.0514043552206878</v>
      </c>
      <c r="P175" s="81">
        <v>2.8774908713781735</v>
      </c>
      <c r="Q175" s="81">
        <v>0.16884316002576993</v>
      </c>
      <c r="R175" s="81">
        <v>0</v>
      </c>
      <c r="S175" s="81">
        <v>0</v>
      </c>
      <c r="T175" s="82"/>
      <c r="U175" s="81">
        <v>0</v>
      </c>
      <c r="V175" s="81">
        <v>196</v>
      </c>
      <c r="W175" s="81">
        <v>13</v>
      </c>
      <c r="X175" s="81">
        <v>575</v>
      </c>
      <c r="Y175" s="81">
        <v>1427</v>
      </c>
      <c r="Z175" s="81">
        <v>1250</v>
      </c>
      <c r="AA175" s="81">
        <v>602</v>
      </c>
      <c r="AB175" s="81">
        <v>2664</v>
      </c>
      <c r="AC175" s="81">
        <v>0</v>
      </c>
      <c r="AD175" s="81">
        <v>0</v>
      </c>
      <c r="AE175" s="82"/>
      <c r="AF175" s="81">
        <v>0</v>
      </c>
      <c r="AG175" s="81">
        <v>452008.11954649253</v>
      </c>
      <c r="AH175" s="81">
        <v>103638.4147294517</v>
      </c>
      <c r="AI175" s="81">
        <v>3529520.4288845328</v>
      </c>
      <c r="AJ175" s="81">
        <v>7098786.6532883896</v>
      </c>
      <c r="AK175" s="81">
        <v>0</v>
      </c>
      <c r="AL175" s="81">
        <v>0</v>
      </c>
      <c r="AM175" s="81">
        <v>366702.55893583252</v>
      </c>
      <c r="AN175" s="81">
        <v>0</v>
      </c>
      <c r="AO175" s="81">
        <v>0</v>
      </c>
      <c r="AP175" s="82"/>
      <c r="AQ175" s="81">
        <v>5</v>
      </c>
      <c r="AR175" s="81">
        <v>0</v>
      </c>
      <c r="AS175" s="81">
        <v>12</v>
      </c>
      <c r="AT175" s="81">
        <v>0</v>
      </c>
      <c r="AU175" s="81">
        <v>0</v>
      </c>
      <c r="AV175" s="81">
        <v>0</v>
      </c>
      <c r="AW175" s="81" t="s">
        <v>564</v>
      </c>
      <c r="AX175" s="82"/>
      <c r="AY175" s="81">
        <v>20.100000000000001</v>
      </c>
      <c r="AZ175" s="81">
        <v>0</v>
      </c>
      <c r="BA175" s="81">
        <v>226</v>
      </c>
      <c r="BB175" s="81">
        <v>0</v>
      </c>
      <c r="BC175" s="81">
        <v>0</v>
      </c>
      <c r="BD175" s="81">
        <v>0</v>
      </c>
      <c r="BE175" s="81" t="s">
        <v>564</v>
      </c>
      <c r="BF175" s="82"/>
      <c r="BG175" s="81">
        <v>0</v>
      </c>
      <c r="BH175" s="81">
        <v>0</v>
      </c>
      <c r="BI175" s="81">
        <v>0</v>
      </c>
      <c r="BJ175" s="81">
        <v>0</v>
      </c>
      <c r="BK175" s="81">
        <v>0</v>
      </c>
      <c r="BL175" s="81">
        <v>0</v>
      </c>
      <c r="BM175" s="82"/>
      <c r="BN175" s="81">
        <v>0</v>
      </c>
      <c r="BO175" s="81">
        <v>0</v>
      </c>
      <c r="BP175" s="81">
        <v>0</v>
      </c>
      <c r="BQ175" s="81">
        <v>0</v>
      </c>
      <c r="BR175" s="81">
        <v>0</v>
      </c>
      <c r="BS175" s="81">
        <v>0</v>
      </c>
      <c r="BT175"/>
      <c r="BU175" s="80">
        <v>0</v>
      </c>
      <c r="BV175" s="80">
        <v>0</v>
      </c>
      <c r="BW175" s="80">
        <v>0</v>
      </c>
      <c r="BX175" s="80">
        <v>0</v>
      </c>
      <c r="BY175" s="80">
        <v>0</v>
      </c>
      <c r="BZ175" s="80">
        <v>0</v>
      </c>
      <c r="CA175" s="80">
        <v>0</v>
      </c>
      <c r="CB175" s="80">
        <v>0</v>
      </c>
      <c r="CC175" s="80">
        <v>0</v>
      </c>
    </row>
    <row r="176" spans="1:81">
      <c r="A176" s="80" t="s">
        <v>1917</v>
      </c>
      <c r="B176" s="80">
        <v>441</v>
      </c>
      <c r="C176" s="80">
        <v>16</v>
      </c>
      <c r="D176" s="80">
        <v>26</v>
      </c>
      <c r="E176" s="80">
        <v>2019</v>
      </c>
      <c r="F176" s="80" t="s">
        <v>73</v>
      </c>
      <c r="G176" s="80" t="s">
        <v>1641</v>
      </c>
      <c r="H176" s="80" t="s">
        <v>1642</v>
      </c>
      <c r="I176" s="177"/>
      <c r="J176" s="81">
        <v>0</v>
      </c>
      <c r="K176" s="81">
        <v>0.52497899327315789</v>
      </c>
      <c r="L176" s="81">
        <v>0.66069916061817247</v>
      </c>
      <c r="M176" s="81">
        <v>2.3099705891773104</v>
      </c>
      <c r="N176" s="81">
        <v>7.3725343432594812</v>
      </c>
      <c r="O176" s="81">
        <v>1.9997811032761459</v>
      </c>
      <c r="P176" s="81">
        <v>2.6921047280384616</v>
      </c>
      <c r="Q176" s="81">
        <v>0.15902355162588006</v>
      </c>
      <c r="R176" s="81">
        <v>0</v>
      </c>
      <c r="S176" s="81">
        <v>0</v>
      </c>
      <c r="T176" s="82"/>
      <c r="U176" s="81">
        <v>0</v>
      </c>
      <c r="V176" s="81">
        <v>196</v>
      </c>
      <c r="W176" s="81">
        <v>13</v>
      </c>
      <c r="X176" s="81">
        <v>575</v>
      </c>
      <c r="Y176" s="81">
        <v>1418</v>
      </c>
      <c r="Z176" s="81">
        <v>1252</v>
      </c>
      <c r="AA176" s="81">
        <v>559</v>
      </c>
      <c r="AB176" s="81">
        <v>2577</v>
      </c>
      <c r="AC176" s="81">
        <v>0</v>
      </c>
      <c r="AD176" s="81">
        <v>0</v>
      </c>
      <c r="AE176" s="82"/>
      <c r="AF176" s="81">
        <v>0</v>
      </c>
      <c r="AG176" s="81">
        <v>395929.92102294043</v>
      </c>
      <c r="AH176" s="81">
        <v>110032.4984082719</v>
      </c>
      <c r="AI176" s="81">
        <v>3371991.5903937859</v>
      </c>
      <c r="AJ176" s="81">
        <v>6863838.9777608961</v>
      </c>
      <c r="AK176" s="81">
        <v>0</v>
      </c>
      <c r="AL176" s="81">
        <v>0</v>
      </c>
      <c r="AM176" s="81">
        <v>350968.00035438652</v>
      </c>
      <c r="AN176" s="81">
        <v>0</v>
      </c>
      <c r="AO176" s="81">
        <v>0</v>
      </c>
      <c r="AP176" s="82"/>
      <c r="AQ176" s="81">
        <v>5</v>
      </c>
      <c r="AR176" s="81">
        <v>0</v>
      </c>
      <c r="AS176" s="81">
        <v>13</v>
      </c>
      <c r="AT176" s="81">
        <v>0</v>
      </c>
      <c r="AU176" s="81">
        <v>0</v>
      </c>
      <c r="AV176" s="81">
        <v>0</v>
      </c>
      <c r="AW176" s="81" t="s">
        <v>564</v>
      </c>
      <c r="AX176" s="82"/>
      <c r="AY176" s="81">
        <v>20.100000000000001</v>
      </c>
      <c r="AZ176" s="81">
        <v>0</v>
      </c>
      <c r="BA176" s="81">
        <v>245.6</v>
      </c>
      <c r="BB176" s="81">
        <v>0</v>
      </c>
      <c r="BC176" s="81">
        <v>0</v>
      </c>
      <c r="BD176" s="81">
        <v>0</v>
      </c>
      <c r="BE176" s="81" t="s">
        <v>564</v>
      </c>
      <c r="BF176" s="82"/>
      <c r="BG176" s="81">
        <v>0</v>
      </c>
      <c r="BH176" s="81">
        <v>0</v>
      </c>
      <c r="BI176" s="81">
        <v>0</v>
      </c>
      <c r="BJ176" s="81">
        <v>0</v>
      </c>
      <c r="BK176" s="81">
        <v>0</v>
      </c>
      <c r="BL176" s="81">
        <v>0</v>
      </c>
      <c r="BM176" s="82"/>
      <c r="BN176" s="81">
        <v>0</v>
      </c>
      <c r="BO176" s="81">
        <v>0</v>
      </c>
      <c r="BP176" s="81">
        <v>0</v>
      </c>
      <c r="BQ176" s="81">
        <v>0</v>
      </c>
      <c r="BR176" s="81">
        <v>0</v>
      </c>
      <c r="BS176" s="81">
        <v>0</v>
      </c>
      <c r="BT176"/>
      <c r="BU176" s="80">
        <v>0</v>
      </c>
      <c r="BV176" s="80">
        <v>0</v>
      </c>
      <c r="BW176" s="80">
        <v>0</v>
      </c>
      <c r="BX176" s="80">
        <v>0</v>
      </c>
      <c r="BY176" s="80">
        <v>0</v>
      </c>
      <c r="BZ176" s="80">
        <v>0</v>
      </c>
      <c r="CA176" s="80">
        <v>0</v>
      </c>
      <c r="CB176" s="80">
        <v>0</v>
      </c>
      <c r="CC176" s="80">
        <v>0</v>
      </c>
    </row>
    <row r="177" spans="1:81">
      <c r="A177" s="80" t="s">
        <v>1918</v>
      </c>
      <c r="B177" s="80">
        <v>442</v>
      </c>
      <c r="C177" s="80">
        <v>17</v>
      </c>
      <c r="D177" s="80">
        <v>26</v>
      </c>
      <c r="E177" s="80">
        <v>2020</v>
      </c>
      <c r="F177" s="80" t="s">
        <v>218</v>
      </c>
      <c r="G177" s="80" t="s">
        <v>1641</v>
      </c>
      <c r="H177" s="80" t="s">
        <v>1642</v>
      </c>
      <c r="I177" s="177"/>
      <c r="J177" s="81">
        <v>0</v>
      </c>
      <c r="K177" s="81">
        <v>0.5609080737164438</v>
      </c>
      <c r="L177" s="81">
        <v>1.3641997709936899</v>
      </c>
      <c r="M177" s="81">
        <v>2.0135039164220982</v>
      </c>
      <c r="N177" s="81">
        <v>6.3738240602241687</v>
      </c>
      <c r="O177" s="81">
        <v>1.7157059376302093</v>
      </c>
      <c r="P177" s="81">
        <v>2.5132762774550388</v>
      </c>
      <c r="Q177" s="81">
        <v>0.14711311177523412</v>
      </c>
      <c r="R177" s="81">
        <v>0</v>
      </c>
      <c r="S177" s="81">
        <v>0</v>
      </c>
      <c r="T177" s="82"/>
      <c r="U177" s="81">
        <v>0</v>
      </c>
      <c r="V177" s="81">
        <v>187</v>
      </c>
      <c r="W177" s="81">
        <v>29</v>
      </c>
      <c r="X177" s="81">
        <v>544</v>
      </c>
      <c r="Y177" s="81">
        <v>1401</v>
      </c>
      <c r="Z177" s="81">
        <v>1226</v>
      </c>
      <c r="AA177" s="81">
        <v>567</v>
      </c>
      <c r="AB177" s="81">
        <v>2495</v>
      </c>
      <c r="AC177" s="81">
        <v>0</v>
      </c>
      <c r="AD177" s="81">
        <v>0</v>
      </c>
      <c r="AE177" s="82"/>
      <c r="AF177" s="81"/>
      <c r="AG177" s="81">
        <v>432129.72602034942</v>
      </c>
      <c r="AH177" s="81">
        <v>237875.86630184168</v>
      </c>
      <c r="AI177" s="81">
        <v>3074277.8862808319</v>
      </c>
      <c r="AJ177" s="81">
        <v>6197937.8136318829</v>
      </c>
      <c r="AK177" s="81"/>
      <c r="AL177" s="81"/>
      <c r="AM177" s="81">
        <v>325625.22002815793</v>
      </c>
      <c r="AN177" s="81"/>
      <c r="AO177" s="81"/>
      <c r="AP177" s="82"/>
      <c r="AQ177" s="81">
        <v>5</v>
      </c>
      <c r="AR177" s="81">
        <v>0</v>
      </c>
      <c r="AS177" s="81">
        <v>13</v>
      </c>
      <c r="AT177" s="81">
        <v>0</v>
      </c>
      <c r="AU177" s="81">
        <v>0</v>
      </c>
      <c r="AV177" s="81">
        <v>0</v>
      </c>
      <c r="AW177" s="81">
        <v>13</v>
      </c>
      <c r="AX177" s="82"/>
      <c r="AY177" s="81">
        <v>20.100000000000001</v>
      </c>
      <c r="AZ177" s="81">
        <v>0</v>
      </c>
      <c r="BA177" s="81">
        <v>245.6</v>
      </c>
      <c r="BB177" s="81">
        <v>0</v>
      </c>
      <c r="BC177" s="81">
        <v>0</v>
      </c>
      <c r="BD177" s="81">
        <v>0</v>
      </c>
      <c r="BE177" s="81">
        <v>245.60000000000002</v>
      </c>
      <c r="BF177" s="82"/>
      <c r="BG177" s="81">
        <v>0</v>
      </c>
      <c r="BH177" s="81">
        <v>0</v>
      </c>
      <c r="BI177" s="81">
        <v>0</v>
      </c>
      <c r="BJ177" s="81">
        <v>0</v>
      </c>
      <c r="BK177" s="81">
        <v>0</v>
      </c>
      <c r="BL177" s="81">
        <v>0</v>
      </c>
      <c r="BM177" s="82"/>
      <c r="BN177" s="81">
        <v>0</v>
      </c>
      <c r="BO177" s="81">
        <v>0</v>
      </c>
      <c r="BP177" s="81">
        <v>0</v>
      </c>
      <c r="BQ177" s="81">
        <v>0</v>
      </c>
      <c r="BR177" s="81">
        <v>0</v>
      </c>
      <c r="BS177" s="81">
        <v>0</v>
      </c>
      <c r="BT177"/>
      <c r="BU177" s="80">
        <v>0</v>
      </c>
      <c r="BV177" s="80">
        <v>0</v>
      </c>
      <c r="BW177" s="80">
        <v>0</v>
      </c>
      <c r="BX177" s="80">
        <v>0</v>
      </c>
      <c r="BY177" s="80">
        <v>0</v>
      </c>
      <c r="BZ177" s="80">
        <v>0</v>
      </c>
      <c r="CA177" s="80">
        <v>0</v>
      </c>
      <c r="CB177" s="80">
        <v>0</v>
      </c>
      <c r="CC177" s="80">
        <v>0</v>
      </c>
    </row>
    <row r="178" spans="1:81">
      <c r="A178" s="80" t="s">
        <v>1643</v>
      </c>
      <c r="B178" s="80">
        <v>442</v>
      </c>
      <c r="C178" s="80">
        <v>18</v>
      </c>
      <c r="D178" s="80">
        <v>26</v>
      </c>
      <c r="E178" s="80">
        <v>2021</v>
      </c>
      <c r="F178" s="80" t="s">
        <v>75</v>
      </c>
      <c r="G178" s="174" t="s">
        <v>1641</v>
      </c>
      <c r="H178" s="80" t="s">
        <v>1642</v>
      </c>
      <c r="I178" s="177"/>
      <c r="J178" s="81">
        <v>0</v>
      </c>
      <c r="K178" s="81">
        <v>0.66483451617416822</v>
      </c>
      <c r="L178" s="81">
        <v>1.0881564100476946</v>
      </c>
      <c r="M178" s="81">
        <v>2.278381029218663</v>
      </c>
      <c r="N178" s="81">
        <v>6.1411383371752146</v>
      </c>
      <c r="O178" s="81">
        <v>1.6295476178219619</v>
      </c>
      <c r="P178" s="81">
        <v>2.5226370110382419</v>
      </c>
      <c r="Q178" s="81">
        <v>0.14476130480288696</v>
      </c>
      <c r="R178" s="81">
        <v>0</v>
      </c>
      <c r="S178" s="81">
        <v>0</v>
      </c>
      <c r="T178" s="82"/>
      <c r="U178" s="81">
        <v>0</v>
      </c>
      <c r="V178" s="81">
        <v>187</v>
      </c>
      <c r="W178" s="81">
        <v>29</v>
      </c>
      <c r="X178" s="81">
        <v>544</v>
      </c>
      <c r="Y178" s="81">
        <v>1381</v>
      </c>
      <c r="Z178" s="81">
        <v>1199</v>
      </c>
      <c r="AA178" s="81">
        <v>555</v>
      </c>
      <c r="AB178" s="81">
        <v>2426</v>
      </c>
      <c r="AC178" s="81">
        <v>0</v>
      </c>
      <c r="AD178" s="81">
        <v>0</v>
      </c>
      <c r="AE178" s="82"/>
      <c r="AF178" s="81">
        <v>0</v>
      </c>
      <c r="AG178" s="81">
        <v>478462.43011924473</v>
      </c>
      <c r="AH178" s="81">
        <v>182556.8027519623</v>
      </c>
      <c r="AI178" s="81">
        <v>3430871.3359990492</v>
      </c>
      <c r="AJ178" s="81">
        <v>6442742.6108406</v>
      </c>
      <c r="AK178" s="81">
        <v>0</v>
      </c>
      <c r="AL178" s="81">
        <v>0</v>
      </c>
      <c r="AM178" s="81">
        <v>318446.19182172988</v>
      </c>
      <c r="AN178" s="81">
        <v>0</v>
      </c>
      <c r="AO178" s="81">
        <v>0</v>
      </c>
      <c r="AP178" s="82"/>
      <c r="AQ178" s="81">
        <v>5</v>
      </c>
      <c r="AR178" s="81">
        <v>5</v>
      </c>
      <c r="AS178" s="81">
        <v>13</v>
      </c>
      <c r="AT178" s="81">
        <v>0</v>
      </c>
      <c r="AU178" s="81">
        <v>0</v>
      </c>
      <c r="AV178" s="81">
        <v>0</v>
      </c>
      <c r="AW178" s="81"/>
      <c r="AX178" s="82"/>
      <c r="AY178" s="81">
        <v>20.100000000000001</v>
      </c>
      <c r="AZ178" s="81">
        <v>247.5</v>
      </c>
      <c r="BA178" s="81">
        <v>245.6</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1644</v>
      </c>
      <c r="B179" s="80">
        <v>442</v>
      </c>
      <c r="C179" s="80">
        <v>19</v>
      </c>
      <c r="D179" s="80">
        <v>26</v>
      </c>
      <c r="E179" s="80">
        <v>2022</v>
      </c>
      <c r="F179" s="80" t="s">
        <v>568</v>
      </c>
      <c r="G179" s="174" t="s">
        <v>1641</v>
      </c>
      <c r="H179" s="80" t="s">
        <v>1642</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5</v>
      </c>
      <c r="AR179" s="81">
        <v>5</v>
      </c>
      <c r="AS179" s="81">
        <v>13</v>
      </c>
      <c r="AT179" s="81">
        <v>0</v>
      </c>
      <c r="AU179" s="81">
        <v>0</v>
      </c>
      <c r="AV179" s="81">
        <v>0</v>
      </c>
      <c r="AW179" s="81"/>
      <c r="AX179" s="82"/>
      <c r="AY179" s="81">
        <v>20.100000000000001</v>
      </c>
      <c r="AZ179" s="81">
        <v>247.5</v>
      </c>
      <c r="BA179" s="81">
        <v>245.60000000000002</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1919</v>
      </c>
      <c r="B180" s="80">
        <v>188</v>
      </c>
      <c r="C180" s="80">
        <v>1</v>
      </c>
      <c r="D180" s="80">
        <v>12</v>
      </c>
      <c r="E180" s="80">
        <v>1990</v>
      </c>
      <c r="F180" s="80" t="s">
        <v>562</v>
      </c>
      <c r="G180" s="80" t="s">
        <v>1920</v>
      </c>
      <c r="H180" s="80" t="s">
        <v>1921</v>
      </c>
      <c r="I180" s="177"/>
      <c r="J180" s="81">
        <v>9.7323814520169513E-2</v>
      </c>
      <c r="K180" s="81">
        <v>1.2788032109632059</v>
      </c>
      <c r="L180" s="81">
        <v>1.642089047141994</v>
      </c>
      <c r="M180" s="81">
        <v>3.4210930527347907</v>
      </c>
      <c r="N180" s="81">
        <v>3.8103020724569165</v>
      </c>
      <c r="O180" s="81">
        <v>3.1873637923422948</v>
      </c>
      <c r="P180" s="81">
        <v>7.586144331733407</v>
      </c>
      <c r="Q180" s="81">
        <v>0.24087550530049859</v>
      </c>
      <c r="R180" s="81">
        <v>14.167670321318651</v>
      </c>
      <c r="S180" s="81">
        <v>0.30291255005181955</v>
      </c>
      <c r="T180" s="82"/>
      <c r="U180" s="81">
        <v>24277</v>
      </c>
      <c r="V180" s="81">
        <v>491</v>
      </c>
      <c r="W180" s="81">
        <v>15</v>
      </c>
      <c r="X180" s="81">
        <v>1427</v>
      </c>
      <c r="Y180" s="81">
        <v>1668</v>
      </c>
      <c r="Z180" s="81">
        <v>1311</v>
      </c>
      <c r="AA180" s="81">
        <v>1842</v>
      </c>
      <c r="AB180" s="81">
        <v>3911</v>
      </c>
      <c r="AC180" s="81">
        <v>2453866</v>
      </c>
      <c r="AD180" s="81">
        <v>0.30291255005181955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1922</v>
      </c>
      <c r="B181" s="80">
        <v>189</v>
      </c>
      <c r="C181" s="80">
        <v>2</v>
      </c>
      <c r="D181" s="80">
        <v>12</v>
      </c>
      <c r="E181" s="80">
        <v>2005</v>
      </c>
      <c r="F181" s="80" t="s">
        <v>565</v>
      </c>
      <c r="G181" s="80" t="s">
        <v>1920</v>
      </c>
      <c r="H181" s="80" t="s">
        <v>1921</v>
      </c>
      <c r="I181" s="177"/>
      <c r="J181" s="81">
        <v>3.102855364110655E-2</v>
      </c>
      <c r="K181" s="81">
        <v>0</v>
      </c>
      <c r="L181" s="81">
        <v>0</v>
      </c>
      <c r="M181" s="81">
        <v>0.21415112242766968</v>
      </c>
      <c r="N181" s="81">
        <v>4.4439174783858384</v>
      </c>
      <c r="O181" s="81">
        <v>3.0611426720294852</v>
      </c>
      <c r="P181" s="81">
        <v>9.3734287789757875</v>
      </c>
      <c r="Q181" s="81">
        <v>0.16684672179457746</v>
      </c>
      <c r="R181" s="81">
        <v>5.9149871362532043</v>
      </c>
      <c r="S181" s="81">
        <v>0.84024908000000009</v>
      </c>
      <c r="T181" s="82"/>
      <c r="U181" s="81">
        <v>3943</v>
      </c>
      <c r="V181" s="81">
        <v>0</v>
      </c>
      <c r="W181" s="81">
        <v>0</v>
      </c>
      <c r="X181" s="81">
        <v>51</v>
      </c>
      <c r="Y181" s="81">
        <v>1679</v>
      </c>
      <c r="Z181" s="81">
        <v>1457</v>
      </c>
      <c r="AA181" s="81">
        <v>1864</v>
      </c>
      <c r="AB181" s="81">
        <v>2832</v>
      </c>
      <c r="AC181" s="81">
        <v>1045943</v>
      </c>
      <c r="AD181" s="81">
        <v>0.84024908000000009</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1923</v>
      </c>
      <c r="B182" s="80">
        <v>190</v>
      </c>
      <c r="C182" s="80">
        <v>3</v>
      </c>
      <c r="D182" s="80">
        <v>12</v>
      </c>
      <c r="E182" s="80">
        <v>2006</v>
      </c>
      <c r="F182" s="80" t="s">
        <v>566</v>
      </c>
      <c r="G182" s="80" t="s">
        <v>1920</v>
      </c>
      <c r="H182" s="80" t="s">
        <v>1921</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1924</v>
      </c>
      <c r="B183" s="80">
        <v>191</v>
      </c>
      <c r="C183" s="80">
        <v>4</v>
      </c>
      <c r="D183" s="80">
        <v>12</v>
      </c>
      <c r="E183" s="80">
        <v>2007</v>
      </c>
      <c r="F183" s="80" t="s">
        <v>567</v>
      </c>
      <c r="G183" s="80" t="s">
        <v>1920</v>
      </c>
      <c r="H183" s="80" t="s">
        <v>1921</v>
      </c>
      <c r="I183" s="177"/>
      <c r="J183" s="81">
        <v>0</v>
      </c>
      <c r="K183" s="81">
        <v>0.74660501635998677</v>
      </c>
      <c r="L183" s="81">
        <v>1.1161883902307048</v>
      </c>
      <c r="M183" s="81">
        <v>3.3556509943243933</v>
      </c>
      <c r="N183" s="81">
        <v>4.7698817131031479</v>
      </c>
      <c r="O183" s="81">
        <v>2.8941496305661216</v>
      </c>
      <c r="P183" s="81">
        <v>9.0895725104902567</v>
      </c>
      <c r="Q183" s="81">
        <v>0.17560332226792164</v>
      </c>
      <c r="R183" s="81">
        <v>8.4598998202068678</v>
      </c>
      <c r="S183" s="81">
        <v>0.62952935063999993</v>
      </c>
      <c r="T183" s="82"/>
      <c r="U183" s="81">
        <v>0</v>
      </c>
      <c r="V183" s="81">
        <v>315</v>
      </c>
      <c r="W183" s="81">
        <v>10</v>
      </c>
      <c r="X183" s="81">
        <v>856</v>
      </c>
      <c r="Y183" s="81">
        <v>1717</v>
      </c>
      <c r="Z183" s="81">
        <v>1432</v>
      </c>
      <c r="AA183" s="81">
        <v>1780</v>
      </c>
      <c r="AB183" s="81">
        <v>2823</v>
      </c>
      <c r="AC183" s="81">
        <v>1538881</v>
      </c>
      <c r="AD183" s="81">
        <v>0.62952935063999993</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1925</v>
      </c>
      <c r="B184" s="80">
        <v>192</v>
      </c>
      <c r="C184" s="80">
        <v>5</v>
      </c>
      <c r="D184" s="80">
        <v>12</v>
      </c>
      <c r="E184" s="80">
        <v>2008</v>
      </c>
      <c r="F184" s="80" t="s">
        <v>84</v>
      </c>
      <c r="G184" s="80" t="s">
        <v>1920</v>
      </c>
      <c r="H184" s="80" t="s">
        <v>1921</v>
      </c>
      <c r="I184" s="177"/>
      <c r="J184" s="81">
        <v>4.9078925997785669E-2</v>
      </c>
      <c r="K184" s="81">
        <v>0.59225221839934739</v>
      </c>
      <c r="L184" s="81">
        <v>0.99884765206458903</v>
      </c>
      <c r="M184" s="81">
        <v>3.3485949759720484</v>
      </c>
      <c r="N184" s="81">
        <v>4.6784576176573189</v>
      </c>
      <c r="O184" s="81">
        <v>2.8721628617733268</v>
      </c>
      <c r="P184" s="81">
        <v>8.7323672350286508</v>
      </c>
      <c r="Q184" s="81">
        <v>0.17080606465024575</v>
      </c>
      <c r="R184" s="81">
        <v>5.7544794928805096</v>
      </c>
      <c r="S184" s="81">
        <v>0.52100575871999988</v>
      </c>
      <c r="T184" s="82"/>
      <c r="U184" s="81">
        <v>6884</v>
      </c>
      <c r="V184" s="81">
        <v>315</v>
      </c>
      <c r="W184" s="81">
        <v>10</v>
      </c>
      <c r="X184" s="81">
        <v>856</v>
      </c>
      <c r="Y184" s="81">
        <v>1713</v>
      </c>
      <c r="Z184" s="81">
        <v>1471</v>
      </c>
      <c r="AA184" s="81">
        <v>1712</v>
      </c>
      <c r="AB184" s="81">
        <v>2791</v>
      </c>
      <c r="AC184" s="81">
        <v>1086942</v>
      </c>
      <c r="AD184" s="81">
        <v>0.52100575871999988</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1926</v>
      </c>
      <c r="B185" s="80">
        <v>193</v>
      </c>
      <c r="C185" s="80">
        <v>6</v>
      </c>
      <c r="D185" s="80">
        <v>12</v>
      </c>
      <c r="E185" s="80">
        <v>2009</v>
      </c>
      <c r="F185" s="80" t="s">
        <v>85</v>
      </c>
      <c r="G185" s="80" t="s">
        <v>1920</v>
      </c>
      <c r="H185" s="80" t="s">
        <v>1921</v>
      </c>
      <c r="I185" s="177"/>
      <c r="J185" s="81">
        <v>0</v>
      </c>
      <c r="K185" s="81">
        <v>0.50879832569221473</v>
      </c>
      <c r="L185" s="81">
        <v>3.5251992361051228</v>
      </c>
      <c r="M185" s="81">
        <v>3.5159693193288151</v>
      </c>
      <c r="N185" s="81">
        <v>4.2395394558760646</v>
      </c>
      <c r="O185" s="81">
        <v>2.9751282595565205</v>
      </c>
      <c r="P185" s="81">
        <v>8.5507142876902122</v>
      </c>
      <c r="Q185" s="81">
        <v>0.16142776469429404</v>
      </c>
      <c r="R185" s="81">
        <v>5.7704337812056181</v>
      </c>
      <c r="S185" s="81">
        <v>0.39516462830880006</v>
      </c>
      <c r="T185" s="82"/>
      <c r="U185" s="81">
        <v>0</v>
      </c>
      <c r="V185" s="81">
        <v>312</v>
      </c>
      <c r="W185" s="81">
        <v>34</v>
      </c>
      <c r="X185" s="81">
        <v>1027</v>
      </c>
      <c r="Y185" s="81">
        <v>1701</v>
      </c>
      <c r="Z185" s="81">
        <v>1504</v>
      </c>
      <c r="AA185" s="81">
        <v>1721</v>
      </c>
      <c r="AB185" s="81">
        <v>2769</v>
      </c>
      <c r="AC185" s="81">
        <v>1063339</v>
      </c>
      <c r="AD185" s="81">
        <v>0.39516462830880006</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0.38500000000000001</v>
      </c>
      <c r="BK185" s="81">
        <v>0</v>
      </c>
      <c r="BL185" s="81">
        <v>0</v>
      </c>
      <c r="BM185" s="82"/>
      <c r="BN185" s="81">
        <v>0</v>
      </c>
      <c r="BO185" s="81">
        <v>0</v>
      </c>
      <c r="BP185" s="81">
        <v>0</v>
      </c>
      <c r="BQ185" s="81">
        <v>1</v>
      </c>
      <c r="BR185" s="81">
        <v>0</v>
      </c>
      <c r="BS185" s="81">
        <v>0</v>
      </c>
      <c r="BT185"/>
      <c r="BU185" s="80"/>
      <c r="BV185" s="80"/>
      <c r="BW185" s="80"/>
      <c r="BX185" s="80"/>
      <c r="BY185" s="80"/>
      <c r="BZ185" s="80"/>
      <c r="CA185" s="80"/>
      <c r="CB185" s="80"/>
      <c r="CC185" s="80"/>
    </row>
    <row r="186" spans="1:81">
      <c r="A186" s="80" t="s">
        <v>1927</v>
      </c>
      <c r="B186" s="80">
        <v>194</v>
      </c>
      <c r="C186" s="80">
        <v>7</v>
      </c>
      <c r="D186" s="80">
        <v>12</v>
      </c>
      <c r="E186" s="80">
        <v>2010</v>
      </c>
      <c r="F186" s="80" t="s">
        <v>86</v>
      </c>
      <c r="G186" s="80" t="s">
        <v>1920</v>
      </c>
      <c r="H186" s="80" t="s">
        <v>1921</v>
      </c>
      <c r="I186" s="177"/>
      <c r="J186" s="81">
        <v>0</v>
      </c>
      <c r="K186" s="81">
        <v>0.45611779112183454</v>
      </c>
      <c r="L186" s="81">
        <v>3.2927223075077592</v>
      </c>
      <c r="M186" s="81">
        <v>3.5568696128766093</v>
      </c>
      <c r="N186" s="81">
        <v>4.2600626634239926</v>
      </c>
      <c r="O186" s="81">
        <v>3.0046852528978536</v>
      </c>
      <c r="P186" s="81">
        <v>8.6525252587403578</v>
      </c>
      <c r="Q186" s="81">
        <v>0.16554910541254861</v>
      </c>
      <c r="R186" s="81">
        <v>7.9414212268981341</v>
      </c>
      <c r="S186" s="81">
        <v>0.14962104650780003</v>
      </c>
      <c r="T186" s="82"/>
      <c r="U186" s="81">
        <v>0</v>
      </c>
      <c r="V186" s="81">
        <v>312</v>
      </c>
      <c r="W186" s="81">
        <v>34</v>
      </c>
      <c r="X186" s="81">
        <v>1027</v>
      </c>
      <c r="Y186" s="81">
        <v>1686</v>
      </c>
      <c r="Z186" s="81">
        <v>1526</v>
      </c>
      <c r="AA186" s="81">
        <v>1698</v>
      </c>
      <c r="AB186" s="81">
        <v>2721</v>
      </c>
      <c r="AC186" s="81">
        <v>1386799</v>
      </c>
      <c r="AD186" s="81">
        <v>0.14962104650780003</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0.41799999999999998</v>
      </c>
      <c r="BK186" s="81">
        <v>0</v>
      </c>
      <c r="BL186" s="81">
        <v>0</v>
      </c>
      <c r="BM186" s="82"/>
      <c r="BN186" s="81">
        <v>0</v>
      </c>
      <c r="BO186" s="81">
        <v>0</v>
      </c>
      <c r="BP186" s="81">
        <v>0</v>
      </c>
      <c r="BQ186" s="81">
        <v>1</v>
      </c>
      <c r="BR186" s="81">
        <v>0</v>
      </c>
      <c r="BS186" s="81">
        <v>0</v>
      </c>
      <c r="BT186"/>
      <c r="BU186" s="80">
        <v>0.41799999999999998</v>
      </c>
      <c r="BV186" s="80">
        <v>0</v>
      </c>
      <c r="BW186" s="80">
        <v>0</v>
      </c>
      <c r="BX186" s="80">
        <v>0</v>
      </c>
      <c r="BY186" s="80">
        <v>0</v>
      </c>
      <c r="BZ186" s="80">
        <v>0</v>
      </c>
      <c r="CA186" s="80">
        <v>0</v>
      </c>
      <c r="CB186" s="80">
        <v>0</v>
      </c>
      <c r="CC186" s="80">
        <v>0</v>
      </c>
    </row>
    <row r="187" spans="1:81">
      <c r="A187" s="80" t="s">
        <v>1928</v>
      </c>
      <c r="B187" s="80">
        <v>195</v>
      </c>
      <c r="C187" s="80">
        <v>8</v>
      </c>
      <c r="D187" s="80">
        <v>12</v>
      </c>
      <c r="E187" s="80">
        <v>2011</v>
      </c>
      <c r="F187" s="80" t="s">
        <v>87</v>
      </c>
      <c r="G187" s="80" t="s">
        <v>1920</v>
      </c>
      <c r="H187" s="80" t="s">
        <v>1921</v>
      </c>
      <c r="I187" s="177"/>
      <c r="J187" s="81">
        <v>0.22358305317789748</v>
      </c>
      <c r="K187" s="81">
        <v>0.68857881499824725</v>
      </c>
      <c r="L187" s="81">
        <v>1.4518550120805696</v>
      </c>
      <c r="M187" s="81">
        <v>4.5229902481297852</v>
      </c>
      <c r="N187" s="81">
        <v>4.9090970706391426</v>
      </c>
      <c r="O187" s="81">
        <v>2.948504948620442</v>
      </c>
      <c r="P187" s="81">
        <v>8.1600063902535265</v>
      </c>
      <c r="Q187" s="81">
        <v>0.19025341405543314</v>
      </c>
      <c r="R187" s="81">
        <v>7.6888029559138822</v>
      </c>
      <c r="S187" s="81">
        <v>0.32815049386560002</v>
      </c>
      <c r="T187" s="82"/>
      <c r="U187" s="81">
        <v>27739</v>
      </c>
      <c r="V187" s="81">
        <v>312</v>
      </c>
      <c r="W187" s="81">
        <v>34</v>
      </c>
      <c r="X187" s="81">
        <v>1027</v>
      </c>
      <c r="Y187" s="81">
        <v>1682</v>
      </c>
      <c r="Z187" s="81">
        <v>1530</v>
      </c>
      <c r="AA187" s="81">
        <v>1649</v>
      </c>
      <c r="AB187" s="81">
        <v>2711</v>
      </c>
      <c r="AC187" s="81">
        <v>1340464</v>
      </c>
      <c r="AD187" s="81">
        <v>0.32815049386560002</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0.38300000000000001</v>
      </c>
      <c r="BK187" s="81">
        <v>0</v>
      </c>
      <c r="BL187" s="81">
        <v>0</v>
      </c>
      <c r="BM187" s="82"/>
      <c r="BN187" s="81">
        <v>0</v>
      </c>
      <c r="BO187" s="81">
        <v>0</v>
      </c>
      <c r="BP187" s="81">
        <v>0</v>
      </c>
      <c r="BQ187" s="81">
        <v>1</v>
      </c>
      <c r="BR187" s="81">
        <v>0</v>
      </c>
      <c r="BS187" s="81">
        <v>0</v>
      </c>
      <c r="BT187"/>
      <c r="BU187" s="80">
        <v>0.38300000000000001</v>
      </c>
      <c r="BV187" s="80">
        <v>0</v>
      </c>
      <c r="BW187" s="80">
        <v>0</v>
      </c>
      <c r="BX187" s="80">
        <v>0</v>
      </c>
      <c r="BY187" s="80">
        <v>0</v>
      </c>
      <c r="BZ187" s="80">
        <v>0</v>
      </c>
      <c r="CA187" s="80">
        <v>0</v>
      </c>
      <c r="CB187" s="80">
        <v>0</v>
      </c>
      <c r="CC187" s="80">
        <v>0</v>
      </c>
    </row>
    <row r="188" spans="1:81">
      <c r="A188" s="80" t="s">
        <v>1929</v>
      </c>
      <c r="B188" s="80">
        <v>196</v>
      </c>
      <c r="C188" s="80">
        <v>9</v>
      </c>
      <c r="D188" s="80">
        <v>12</v>
      </c>
      <c r="E188" s="80">
        <v>2012</v>
      </c>
      <c r="F188" s="80" t="s">
        <v>88</v>
      </c>
      <c r="G188" s="80" t="s">
        <v>1920</v>
      </c>
      <c r="H188" s="80" t="s">
        <v>1921</v>
      </c>
      <c r="I188" s="177"/>
      <c r="J188" s="81">
        <v>0.51487071149760677</v>
      </c>
      <c r="K188" s="81">
        <v>0.67923441597423528</v>
      </c>
      <c r="L188" s="81">
        <v>1.4374128772388559</v>
      </c>
      <c r="M188" s="81">
        <v>4.7623194959336264</v>
      </c>
      <c r="N188" s="81">
        <v>5.2846087709817375</v>
      </c>
      <c r="O188" s="81">
        <v>2.9616298838618884</v>
      </c>
      <c r="P188" s="81">
        <v>7.9775095971926202</v>
      </c>
      <c r="Q188" s="81">
        <v>0.20754450464222729</v>
      </c>
      <c r="R188" s="81">
        <v>7.2620151764996699</v>
      </c>
      <c r="S188" s="81">
        <v>0.36927358272000005</v>
      </c>
      <c r="T188" s="82"/>
      <c r="U188" s="81">
        <v>68880</v>
      </c>
      <c r="V188" s="81">
        <v>312</v>
      </c>
      <c r="W188" s="81">
        <v>34</v>
      </c>
      <c r="X188" s="81">
        <v>1027</v>
      </c>
      <c r="Y188" s="81">
        <v>1715</v>
      </c>
      <c r="Z188" s="81">
        <v>1549</v>
      </c>
      <c r="AA188" s="81">
        <v>1603</v>
      </c>
      <c r="AB188" s="81">
        <v>2722</v>
      </c>
      <c r="AC188" s="81">
        <v>1233266</v>
      </c>
      <c r="AD188" s="81">
        <v>0.36927358272000005</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0.39900000000000002</v>
      </c>
      <c r="BK188" s="81">
        <v>0</v>
      </c>
      <c r="BL188" s="81">
        <v>0</v>
      </c>
      <c r="BM188" s="82"/>
      <c r="BN188" s="81">
        <v>0</v>
      </c>
      <c r="BO188" s="81">
        <v>0</v>
      </c>
      <c r="BP188" s="81">
        <v>0</v>
      </c>
      <c r="BQ188" s="81">
        <v>1</v>
      </c>
      <c r="BR188" s="81">
        <v>0</v>
      </c>
      <c r="BS188" s="81">
        <v>0</v>
      </c>
      <c r="BT188"/>
      <c r="BU188" s="80">
        <v>0.39900000000000002</v>
      </c>
      <c r="BV188" s="80">
        <v>0</v>
      </c>
      <c r="BW188" s="80">
        <v>0</v>
      </c>
      <c r="BX188" s="80">
        <v>0</v>
      </c>
      <c r="BY188" s="80">
        <v>0</v>
      </c>
      <c r="BZ188" s="80">
        <v>0</v>
      </c>
      <c r="CA188" s="80">
        <v>0</v>
      </c>
      <c r="CB188" s="80">
        <v>0</v>
      </c>
      <c r="CC188" s="80">
        <v>0</v>
      </c>
    </row>
    <row r="189" spans="1:81">
      <c r="A189" s="80" t="s">
        <v>1930</v>
      </c>
      <c r="B189" s="80">
        <v>197</v>
      </c>
      <c r="C189" s="80">
        <v>10</v>
      </c>
      <c r="D189" s="80">
        <v>12</v>
      </c>
      <c r="E189" s="80">
        <v>2013</v>
      </c>
      <c r="F189" s="80" t="s">
        <v>89</v>
      </c>
      <c r="G189" s="80" t="s">
        <v>1920</v>
      </c>
      <c r="H189" s="80" t="s">
        <v>1921</v>
      </c>
      <c r="I189" s="177"/>
      <c r="J189" s="81">
        <v>0.54293191326118928</v>
      </c>
      <c r="K189" s="81">
        <v>0.58572304170061362</v>
      </c>
      <c r="L189" s="81">
        <v>1.3174246914870857</v>
      </c>
      <c r="M189" s="81">
        <v>5.0672002849228699</v>
      </c>
      <c r="N189" s="81">
        <v>5.1190797329832876</v>
      </c>
      <c r="O189" s="81">
        <v>2.9393740975790168</v>
      </c>
      <c r="P189" s="81">
        <v>7.8277349024691159</v>
      </c>
      <c r="Q189" s="81">
        <v>0.21180131839721841</v>
      </c>
      <c r="R189" s="81">
        <v>8.1097383337338922</v>
      </c>
      <c r="S189" s="81">
        <v>0.37533785747999998</v>
      </c>
      <c r="T189" s="82"/>
      <c r="U189" s="81">
        <v>70282</v>
      </c>
      <c r="V189" s="81">
        <v>312</v>
      </c>
      <c r="W189" s="81">
        <v>34</v>
      </c>
      <c r="X189" s="81">
        <v>1027</v>
      </c>
      <c r="Y189" s="81">
        <v>1728</v>
      </c>
      <c r="Z189" s="81">
        <v>1606</v>
      </c>
      <c r="AA189" s="81">
        <v>1567</v>
      </c>
      <c r="AB189" s="81">
        <v>2738</v>
      </c>
      <c r="AC189" s="81">
        <v>1344366</v>
      </c>
      <c r="AD189" s="81">
        <v>0.37533785747999998</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0.437</v>
      </c>
      <c r="BK189" s="81">
        <v>0</v>
      </c>
      <c r="BL189" s="81">
        <v>0</v>
      </c>
      <c r="BM189" s="82"/>
      <c r="BN189" s="81">
        <v>0</v>
      </c>
      <c r="BO189" s="81">
        <v>0</v>
      </c>
      <c r="BP189" s="81">
        <v>0</v>
      </c>
      <c r="BQ189" s="81">
        <v>1</v>
      </c>
      <c r="BR189" s="81">
        <v>0</v>
      </c>
      <c r="BS189" s="81">
        <v>0</v>
      </c>
      <c r="BT189"/>
      <c r="BU189" s="80">
        <v>0.437</v>
      </c>
      <c r="BV189" s="80">
        <v>0</v>
      </c>
      <c r="BW189" s="80">
        <v>0</v>
      </c>
      <c r="BX189" s="80">
        <v>0</v>
      </c>
      <c r="BY189" s="80">
        <v>0</v>
      </c>
      <c r="BZ189" s="80">
        <v>0</v>
      </c>
      <c r="CA189" s="80">
        <v>0</v>
      </c>
      <c r="CB189" s="80">
        <v>0</v>
      </c>
      <c r="CC189" s="80">
        <v>0</v>
      </c>
    </row>
    <row r="190" spans="1:81">
      <c r="A190" s="80" t="s">
        <v>1931</v>
      </c>
      <c r="B190" s="80">
        <v>198</v>
      </c>
      <c r="C190" s="80">
        <v>11</v>
      </c>
      <c r="D190" s="80">
        <v>12</v>
      </c>
      <c r="E190" s="80">
        <v>2014</v>
      </c>
      <c r="F190" s="80" t="s">
        <v>90</v>
      </c>
      <c r="G190" s="80" t="s">
        <v>1920</v>
      </c>
      <c r="H190" s="80" t="s">
        <v>1921</v>
      </c>
      <c r="I190" s="177"/>
      <c r="J190" s="81">
        <v>0.57501945548439315</v>
      </c>
      <c r="K190" s="81">
        <v>0.6047274009952982</v>
      </c>
      <c r="L190" s="81">
        <v>8.8493312784010555E-2</v>
      </c>
      <c r="M190" s="81">
        <v>4.7492755469898373</v>
      </c>
      <c r="N190" s="81">
        <v>4.6297546138845362</v>
      </c>
      <c r="O190" s="81">
        <v>2.8186729924929304</v>
      </c>
      <c r="P190" s="81">
        <v>7.82325551102209</v>
      </c>
      <c r="Q190" s="81">
        <v>0.20143252585145083</v>
      </c>
      <c r="R190" s="81">
        <v>9.8281432510008813</v>
      </c>
      <c r="S190" s="81">
        <v>0.53442111449999996</v>
      </c>
      <c r="T190" s="82"/>
      <c r="U190" s="81">
        <v>85380</v>
      </c>
      <c r="V190" s="81">
        <v>308</v>
      </c>
      <c r="W190" s="81">
        <v>1</v>
      </c>
      <c r="X190" s="81">
        <v>1063</v>
      </c>
      <c r="Y190" s="81">
        <v>1742</v>
      </c>
      <c r="Z190" s="81">
        <v>1622</v>
      </c>
      <c r="AA190" s="81">
        <v>1558</v>
      </c>
      <c r="AB190" s="81">
        <v>2714</v>
      </c>
      <c r="AC190" s="81">
        <v>1634352</v>
      </c>
      <c r="AD190" s="81">
        <v>0.53442111449999996</v>
      </c>
      <c r="AE190" s="82"/>
      <c r="AF190" s="81">
        <v>799087.06536754826</v>
      </c>
      <c r="AG190" s="81">
        <v>569743.70082031016</v>
      </c>
      <c r="AH190" s="81">
        <v>22272.867734362379</v>
      </c>
      <c r="AI190" s="81">
        <v>6522013.451351461</v>
      </c>
      <c r="AJ190" s="81">
        <v>6433600.9103737995</v>
      </c>
      <c r="AK190" s="81">
        <v>0</v>
      </c>
      <c r="AL190" s="81">
        <v>0</v>
      </c>
      <c r="AM190" s="81">
        <v>372591.64411457814</v>
      </c>
      <c r="AN190" s="81">
        <v>0</v>
      </c>
      <c r="AO190" s="81">
        <v>0</v>
      </c>
      <c r="AP190" s="82"/>
      <c r="AQ190" s="81">
        <v>3</v>
      </c>
      <c r="AR190" s="81">
        <v>2</v>
      </c>
      <c r="AS190" s="81">
        <v>0</v>
      </c>
      <c r="AT190" s="81">
        <v>0</v>
      </c>
      <c r="AU190" s="81">
        <v>0</v>
      </c>
      <c r="AV190" s="81">
        <v>0</v>
      </c>
      <c r="AW190" s="81" t="s">
        <v>564</v>
      </c>
      <c r="AX190" s="82"/>
      <c r="AY190" s="81">
        <v>11.5</v>
      </c>
      <c r="AZ190" s="81">
        <v>21.1</v>
      </c>
      <c r="BA190" s="81">
        <v>0</v>
      </c>
      <c r="BB190" s="81">
        <v>0</v>
      </c>
      <c r="BC190" s="81">
        <v>0</v>
      </c>
      <c r="BD190" s="81">
        <v>0</v>
      </c>
      <c r="BE190" s="81" t="s">
        <v>564</v>
      </c>
      <c r="BF190" s="82"/>
      <c r="BG190" s="81">
        <v>0</v>
      </c>
      <c r="BH190" s="81">
        <v>0</v>
      </c>
      <c r="BI190" s="81">
        <v>0</v>
      </c>
      <c r="BJ190" s="81">
        <v>0.45100000000000001</v>
      </c>
      <c r="BK190" s="81">
        <v>0</v>
      </c>
      <c r="BL190" s="81">
        <v>0</v>
      </c>
      <c r="BM190" s="82"/>
      <c r="BN190" s="81">
        <v>0</v>
      </c>
      <c r="BO190" s="81">
        <v>0</v>
      </c>
      <c r="BP190" s="81">
        <v>0</v>
      </c>
      <c r="BQ190" s="81">
        <v>1</v>
      </c>
      <c r="BR190" s="81">
        <v>0</v>
      </c>
      <c r="BS190" s="81">
        <v>0</v>
      </c>
      <c r="BT190"/>
      <c r="BU190" s="80">
        <v>0.45100000000000001</v>
      </c>
      <c r="BV190" s="80">
        <v>0</v>
      </c>
      <c r="BW190" s="80">
        <v>0</v>
      </c>
      <c r="BX190" s="80">
        <v>0</v>
      </c>
      <c r="BY190" s="80">
        <v>0</v>
      </c>
      <c r="BZ190" s="80">
        <v>0</v>
      </c>
      <c r="CA190" s="80">
        <v>0</v>
      </c>
      <c r="CB190" s="80">
        <v>0</v>
      </c>
      <c r="CC190" s="80">
        <v>0</v>
      </c>
    </row>
    <row r="191" spans="1:81">
      <c r="A191" s="80" t="s">
        <v>1932</v>
      </c>
      <c r="B191" s="80">
        <v>199</v>
      </c>
      <c r="C191" s="80">
        <v>12</v>
      </c>
      <c r="D191" s="80">
        <v>12</v>
      </c>
      <c r="E191" s="80">
        <v>2015</v>
      </c>
      <c r="F191" s="80" t="s">
        <v>91</v>
      </c>
      <c r="G191" s="80" t="s">
        <v>1920</v>
      </c>
      <c r="H191" s="80" t="s">
        <v>1921</v>
      </c>
      <c r="I191" s="177"/>
      <c r="J191" s="81">
        <v>0</v>
      </c>
      <c r="K191" s="81">
        <v>0.64313583212937109</v>
      </c>
      <c r="L191" s="81">
        <v>0.11030456606284689</v>
      </c>
      <c r="M191" s="81">
        <v>5.0529414209016679</v>
      </c>
      <c r="N191" s="81">
        <v>4.4953750644557369</v>
      </c>
      <c r="O191" s="81">
        <v>2.8502954683855846</v>
      </c>
      <c r="P191" s="81">
        <v>7.6736268074931466</v>
      </c>
      <c r="Q191" s="81">
        <v>0.19028998092193811</v>
      </c>
      <c r="R191" s="81">
        <v>7.6704527921042711</v>
      </c>
      <c r="S191" s="81">
        <v>0.60135193740000004</v>
      </c>
      <c r="T191" s="82"/>
      <c r="U191" s="81">
        <v>0</v>
      </c>
      <c r="V191" s="81">
        <v>308</v>
      </c>
      <c r="W191" s="81">
        <v>1</v>
      </c>
      <c r="X191" s="81">
        <v>1063</v>
      </c>
      <c r="Y191" s="81">
        <v>1699</v>
      </c>
      <c r="Z191" s="81">
        <v>1656</v>
      </c>
      <c r="AA191" s="81">
        <v>1527</v>
      </c>
      <c r="AB191" s="81">
        <v>2619</v>
      </c>
      <c r="AC191" s="81">
        <v>1313970</v>
      </c>
      <c r="AD191" s="81">
        <v>0.60135193740000004</v>
      </c>
      <c r="AE191" s="82"/>
      <c r="AF191" s="81">
        <v>0</v>
      </c>
      <c r="AG191" s="81">
        <v>533075.6162533334</v>
      </c>
      <c r="AH191" s="81">
        <v>22481.133015341074</v>
      </c>
      <c r="AI191" s="81">
        <v>6219614.4103908939</v>
      </c>
      <c r="AJ191" s="81">
        <v>6414018.2968052141</v>
      </c>
      <c r="AK191" s="81">
        <v>0</v>
      </c>
      <c r="AL191" s="81">
        <v>0</v>
      </c>
      <c r="AM191" s="81">
        <v>358922.96370820235</v>
      </c>
      <c r="AN191" s="81">
        <v>0</v>
      </c>
      <c r="AO191" s="81">
        <v>0</v>
      </c>
      <c r="AP191" s="82"/>
      <c r="AQ191" s="81">
        <v>3</v>
      </c>
      <c r="AR191" s="81">
        <v>2</v>
      </c>
      <c r="AS191" s="81">
        <v>0</v>
      </c>
      <c r="AT191" s="81">
        <v>0</v>
      </c>
      <c r="AU191" s="81">
        <v>0</v>
      </c>
      <c r="AV191" s="81">
        <v>0</v>
      </c>
      <c r="AW191" s="81" t="s">
        <v>564</v>
      </c>
      <c r="AX191" s="82"/>
      <c r="AY191" s="81">
        <v>11.5</v>
      </c>
      <c r="AZ191" s="81">
        <v>21.1</v>
      </c>
      <c r="BA191" s="81">
        <v>0</v>
      </c>
      <c r="BB191" s="81">
        <v>0</v>
      </c>
      <c r="BC191" s="81">
        <v>0</v>
      </c>
      <c r="BD191" s="81">
        <v>0</v>
      </c>
      <c r="BE191" s="81" t="s">
        <v>564</v>
      </c>
      <c r="BF191" s="82"/>
      <c r="BG191" s="81">
        <v>0</v>
      </c>
      <c r="BH191" s="81">
        <v>0</v>
      </c>
      <c r="BI191" s="81">
        <v>0</v>
      </c>
      <c r="BJ191" s="81">
        <v>0.42599999999999999</v>
      </c>
      <c r="BK191" s="81">
        <v>0</v>
      </c>
      <c r="BL191" s="81">
        <v>0</v>
      </c>
      <c r="BM191" s="82"/>
      <c r="BN191" s="81">
        <v>0</v>
      </c>
      <c r="BO191" s="81">
        <v>0</v>
      </c>
      <c r="BP191" s="81">
        <v>0</v>
      </c>
      <c r="BQ191" s="81">
        <v>1</v>
      </c>
      <c r="BR191" s="81">
        <v>0</v>
      </c>
      <c r="BS191" s="81">
        <v>0</v>
      </c>
      <c r="BT191"/>
      <c r="BU191" s="80">
        <v>0.42599999999999999</v>
      </c>
      <c r="BV191" s="80">
        <v>0</v>
      </c>
      <c r="BW191" s="80">
        <v>0</v>
      </c>
      <c r="BX191" s="80">
        <v>0</v>
      </c>
      <c r="BY191" s="80">
        <v>0</v>
      </c>
      <c r="BZ191" s="80">
        <v>0</v>
      </c>
      <c r="CA191" s="80">
        <v>0</v>
      </c>
      <c r="CB191" s="80">
        <v>0</v>
      </c>
      <c r="CC191" s="80">
        <v>0</v>
      </c>
    </row>
    <row r="192" spans="1:81">
      <c r="A192" s="80" t="s">
        <v>1933</v>
      </c>
      <c r="B192" s="80">
        <v>200</v>
      </c>
      <c r="C192" s="80">
        <v>13</v>
      </c>
      <c r="D192" s="80">
        <v>12</v>
      </c>
      <c r="E192" s="80">
        <v>2016</v>
      </c>
      <c r="F192" s="80" t="s">
        <v>92</v>
      </c>
      <c r="G192" s="80" t="s">
        <v>1920</v>
      </c>
      <c r="H192" s="80" t="s">
        <v>1921</v>
      </c>
      <c r="I192" s="177"/>
      <c r="J192" s="81">
        <v>0.58106342210196804</v>
      </c>
      <c r="K192" s="81">
        <v>0.66242240964492738</v>
      </c>
      <c r="L192" s="81">
        <v>0.12464892190083551</v>
      </c>
      <c r="M192" s="81">
        <v>3.8920676411078015</v>
      </c>
      <c r="N192" s="81">
        <v>4.2188868979747758</v>
      </c>
      <c r="O192" s="81">
        <v>2.8105821819481975</v>
      </c>
      <c r="P192" s="81">
        <v>7.9537278060573957</v>
      </c>
      <c r="Q192" s="81">
        <v>0.1824425279399236</v>
      </c>
      <c r="R192" s="81">
        <v>7.7977876133039876</v>
      </c>
      <c r="S192" s="81">
        <v>0.49606731162000001</v>
      </c>
      <c r="T192" s="82"/>
      <c r="U192" s="81">
        <v>91520</v>
      </c>
      <c r="V192" s="81">
        <v>308</v>
      </c>
      <c r="W192" s="81">
        <v>1</v>
      </c>
      <c r="X192" s="81">
        <v>1063</v>
      </c>
      <c r="Y192" s="81">
        <v>1681</v>
      </c>
      <c r="Z192" s="81">
        <v>1653</v>
      </c>
      <c r="AA192" s="81">
        <v>1637</v>
      </c>
      <c r="AB192" s="81">
        <v>2583</v>
      </c>
      <c r="AC192" s="81">
        <v>1331785.366985535</v>
      </c>
      <c r="AD192" s="81">
        <v>0.49606731162000001</v>
      </c>
      <c r="AE192" s="82"/>
      <c r="AF192" s="81">
        <v>836087.2810671638</v>
      </c>
      <c r="AG192" s="81">
        <v>524027.46967198898</v>
      </c>
      <c r="AH192" s="81">
        <v>19334.131794242359</v>
      </c>
      <c r="AI192" s="81">
        <v>6013524.4729928114</v>
      </c>
      <c r="AJ192" s="81">
        <v>6089398.8018826237</v>
      </c>
      <c r="AK192" s="81">
        <v>0</v>
      </c>
      <c r="AL192" s="81">
        <v>0</v>
      </c>
      <c r="AM192" s="81">
        <v>354264.32968694181</v>
      </c>
      <c r="AN192" s="81">
        <v>0</v>
      </c>
      <c r="AO192" s="81">
        <v>0</v>
      </c>
      <c r="AP192" s="82"/>
      <c r="AQ192" s="81">
        <v>3</v>
      </c>
      <c r="AR192" s="81">
        <v>2</v>
      </c>
      <c r="AS192" s="81">
        <v>0</v>
      </c>
      <c r="AT192" s="81">
        <v>0</v>
      </c>
      <c r="AU192" s="81">
        <v>0</v>
      </c>
      <c r="AV192" s="81">
        <v>0</v>
      </c>
      <c r="AW192" s="81" t="s">
        <v>564</v>
      </c>
      <c r="AX192" s="82"/>
      <c r="AY192" s="81">
        <v>11.5</v>
      </c>
      <c r="AZ192" s="81">
        <v>21.1</v>
      </c>
      <c r="BA192" s="81">
        <v>0</v>
      </c>
      <c r="BB192" s="81">
        <v>0</v>
      </c>
      <c r="BC192" s="81">
        <v>0</v>
      </c>
      <c r="BD192" s="81">
        <v>0</v>
      </c>
      <c r="BE192" s="81" t="s">
        <v>564</v>
      </c>
      <c r="BF192" s="82"/>
      <c r="BG192" s="81">
        <v>0</v>
      </c>
      <c r="BH192" s="81">
        <v>0</v>
      </c>
      <c r="BI192" s="81">
        <v>0</v>
      </c>
      <c r="BJ192" s="81">
        <v>0.45200000000000001</v>
      </c>
      <c r="BK192" s="81">
        <v>0</v>
      </c>
      <c r="BL192" s="81">
        <v>0</v>
      </c>
      <c r="BM192" s="82"/>
      <c r="BN192" s="81">
        <v>0</v>
      </c>
      <c r="BO192" s="81">
        <v>0</v>
      </c>
      <c r="BP192" s="81">
        <v>0</v>
      </c>
      <c r="BQ192" s="81">
        <v>1</v>
      </c>
      <c r="BR192" s="81">
        <v>0</v>
      </c>
      <c r="BS192" s="81">
        <v>0</v>
      </c>
      <c r="BT192"/>
      <c r="BU192" s="80">
        <v>0.45200000000000001</v>
      </c>
      <c r="BV192" s="80">
        <v>0</v>
      </c>
      <c r="BW192" s="80">
        <v>0</v>
      </c>
      <c r="BX192" s="80">
        <v>0</v>
      </c>
      <c r="BY192" s="80">
        <v>0</v>
      </c>
      <c r="BZ192" s="80">
        <v>0</v>
      </c>
      <c r="CA192" s="80">
        <v>0</v>
      </c>
      <c r="CB192" s="80">
        <v>0</v>
      </c>
      <c r="CC192" s="80">
        <v>0</v>
      </c>
    </row>
    <row r="193" spans="1:81">
      <c r="A193" s="80" t="s">
        <v>1934</v>
      </c>
      <c r="B193" s="80">
        <v>201</v>
      </c>
      <c r="C193" s="80">
        <v>14</v>
      </c>
      <c r="D193" s="80">
        <v>12</v>
      </c>
      <c r="E193" s="80">
        <v>2017</v>
      </c>
      <c r="F193" s="80" t="s">
        <v>71</v>
      </c>
      <c r="G193" s="80" t="s">
        <v>1920</v>
      </c>
      <c r="H193" s="80" t="s">
        <v>1921</v>
      </c>
      <c r="I193" s="177"/>
      <c r="J193" s="81">
        <v>0</v>
      </c>
      <c r="K193" s="81">
        <v>0.67766975586104716</v>
      </c>
      <c r="L193" s="81">
        <v>0.10266062601316694</v>
      </c>
      <c r="M193" s="81">
        <v>3.9047276670392277</v>
      </c>
      <c r="N193" s="81">
        <v>4.2221463450473955</v>
      </c>
      <c r="O193" s="81">
        <v>2.7931534764986967</v>
      </c>
      <c r="P193" s="81">
        <v>7.6667745409654104</v>
      </c>
      <c r="Q193" s="81">
        <v>0.17334707220051135</v>
      </c>
      <c r="R193" s="81">
        <v>8.8144615504295416</v>
      </c>
      <c r="S193" s="81">
        <v>0.9995755583999999</v>
      </c>
      <c r="T193" s="82"/>
      <c r="U193" s="81">
        <v>0</v>
      </c>
      <c r="V193" s="81">
        <v>308</v>
      </c>
      <c r="W193" s="81">
        <v>1</v>
      </c>
      <c r="X193" s="81">
        <v>1063</v>
      </c>
      <c r="Y193" s="81">
        <v>1649</v>
      </c>
      <c r="Z193" s="81">
        <v>1670</v>
      </c>
      <c r="AA193" s="81">
        <v>1588</v>
      </c>
      <c r="AB193" s="81">
        <v>2538</v>
      </c>
      <c r="AC193" s="81">
        <v>1535294</v>
      </c>
      <c r="AD193" s="81">
        <v>0.9995755583999999</v>
      </c>
      <c r="AE193" s="82"/>
      <c r="AF193" s="81">
        <v>0</v>
      </c>
      <c r="AG193" s="81">
        <v>548042.56318886986</v>
      </c>
      <c r="AH193" s="81">
        <v>21636.977674609461</v>
      </c>
      <c r="AI193" s="81">
        <v>6293799.0728384173</v>
      </c>
      <c r="AJ193" s="81">
        <v>6097268.9896009509</v>
      </c>
      <c r="AK193" s="81">
        <v>0</v>
      </c>
      <c r="AL193" s="81">
        <v>0</v>
      </c>
      <c r="AM193" s="81">
        <v>348637.14696123899</v>
      </c>
      <c r="AN193" s="81">
        <v>0</v>
      </c>
      <c r="AO193" s="81">
        <v>0</v>
      </c>
      <c r="AP193" s="82"/>
      <c r="AQ193" s="81">
        <v>3</v>
      </c>
      <c r="AR193" s="81">
        <v>2</v>
      </c>
      <c r="AS193" s="81">
        <v>0</v>
      </c>
      <c r="AT193" s="81">
        <v>0</v>
      </c>
      <c r="AU193" s="81">
        <v>0</v>
      </c>
      <c r="AV193" s="81">
        <v>0</v>
      </c>
      <c r="AW193" s="81" t="s">
        <v>564</v>
      </c>
      <c r="AX193" s="82"/>
      <c r="AY193" s="81">
        <v>11.5</v>
      </c>
      <c r="AZ193" s="81">
        <v>21.1</v>
      </c>
      <c r="BA193" s="81">
        <v>0</v>
      </c>
      <c r="BB193" s="81">
        <v>0</v>
      </c>
      <c r="BC193" s="81">
        <v>0</v>
      </c>
      <c r="BD193" s="81">
        <v>0</v>
      </c>
      <c r="BE193" s="81" t="s">
        <v>564</v>
      </c>
      <c r="BF193" s="82"/>
      <c r="BG193" s="81">
        <v>0</v>
      </c>
      <c r="BH193" s="81">
        <v>0</v>
      </c>
      <c r="BI193" s="81">
        <v>0</v>
      </c>
      <c r="BJ193" s="81">
        <v>0.41399999999999998</v>
      </c>
      <c r="BK193" s="81">
        <v>0</v>
      </c>
      <c r="BL193" s="81">
        <v>0</v>
      </c>
      <c r="BM193" s="82"/>
      <c r="BN193" s="81">
        <v>0</v>
      </c>
      <c r="BO193" s="81">
        <v>0</v>
      </c>
      <c r="BP193" s="81">
        <v>0</v>
      </c>
      <c r="BQ193" s="81">
        <v>1</v>
      </c>
      <c r="BR193" s="81">
        <v>0</v>
      </c>
      <c r="BS193" s="81">
        <v>0</v>
      </c>
      <c r="BT193"/>
      <c r="BU193" s="80">
        <v>0.41399999999999998</v>
      </c>
      <c r="BV193" s="80">
        <v>0</v>
      </c>
      <c r="BW193" s="80">
        <v>0</v>
      </c>
      <c r="BX193" s="80">
        <v>0</v>
      </c>
      <c r="BY193" s="80">
        <v>0</v>
      </c>
      <c r="BZ193" s="80">
        <v>0</v>
      </c>
      <c r="CA193" s="80">
        <v>0</v>
      </c>
      <c r="CB193" s="80">
        <v>0</v>
      </c>
      <c r="CC193" s="80">
        <v>0</v>
      </c>
    </row>
    <row r="194" spans="1:81">
      <c r="A194" s="80" t="s">
        <v>1935</v>
      </c>
      <c r="B194" s="80">
        <v>202</v>
      </c>
      <c r="C194" s="80">
        <v>15</v>
      </c>
      <c r="D194" s="80">
        <v>12</v>
      </c>
      <c r="E194" s="80">
        <v>2018</v>
      </c>
      <c r="F194" s="80" t="s">
        <v>93</v>
      </c>
      <c r="G194" s="80" t="s">
        <v>1920</v>
      </c>
      <c r="H194" s="80" t="s">
        <v>1921</v>
      </c>
      <c r="I194" s="177"/>
      <c r="J194" s="81">
        <v>0.2119495525866118</v>
      </c>
      <c r="K194" s="81">
        <v>0.63709244375577001</v>
      </c>
      <c r="L194" s="81">
        <v>9.5939438863283225E-2</v>
      </c>
      <c r="M194" s="81">
        <v>3.8749541806390675</v>
      </c>
      <c r="N194" s="81">
        <v>3.9462960027211231</v>
      </c>
      <c r="O194" s="81">
        <v>2.7899099231001352</v>
      </c>
      <c r="P194" s="81">
        <v>7.4948599440547765</v>
      </c>
      <c r="Q194" s="81">
        <v>0.15724469970868438</v>
      </c>
      <c r="R194" s="81">
        <v>10.90387158760776</v>
      </c>
      <c r="S194" s="81">
        <v>9.4874860079999998E-2</v>
      </c>
      <c r="T194" s="82"/>
      <c r="U194" s="81">
        <v>36432</v>
      </c>
      <c r="V194" s="81">
        <v>308</v>
      </c>
      <c r="W194" s="81">
        <v>1</v>
      </c>
      <c r="X194" s="81">
        <v>1063</v>
      </c>
      <c r="Y194" s="81">
        <v>1620</v>
      </c>
      <c r="Z194" s="81">
        <v>1700</v>
      </c>
      <c r="AA194" s="81">
        <v>1568</v>
      </c>
      <c r="AB194" s="81">
        <v>2481</v>
      </c>
      <c r="AC194" s="81">
        <v>1891782</v>
      </c>
      <c r="AD194" s="81">
        <v>9.4874860079999998E-2</v>
      </c>
      <c r="AE194" s="82"/>
      <c r="AF194" s="81">
        <v>307957.8993171138</v>
      </c>
      <c r="AG194" s="81">
        <v>486074.35140438302</v>
      </c>
      <c r="AH194" s="81">
        <v>20609.593698654091</v>
      </c>
      <c r="AI194" s="81">
        <v>6026981.3952836627</v>
      </c>
      <c r="AJ194" s="81">
        <v>5859380.6105576353</v>
      </c>
      <c r="AK194" s="81">
        <v>0</v>
      </c>
      <c r="AL194" s="81">
        <v>0</v>
      </c>
      <c r="AM194" s="81">
        <v>341512.40567560092</v>
      </c>
      <c r="AN194" s="81">
        <v>0</v>
      </c>
      <c r="AO194" s="81">
        <v>0</v>
      </c>
      <c r="AP194" s="82"/>
      <c r="AQ194" s="81">
        <v>3</v>
      </c>
      <c r="AR194" s="81">
        <v>2</v>
      </c>
      <c r="AS194" s="81">
        <v>0</v>
      </c>
      <c r="AT194" s="81">
        <v>0</v>
      </c>
      <c r="AU194" s="81">
        <v>0</v>
      </c>
      <c r="AV194" s="81">
        <v>0</v>
      </c>
      <c r="AW194" s="81" t="s">
        <v>564</v>
      </c>
      <c r="AX194" s="82"/>
      <c r="AY194" s="81">
        <v>12</v>
      </c>
      <c r="AZ194" s="81">
        <v>21</v>
      </c>
      <c r="BA194" s="81">
        <v>0</v>
      </c>
      <c r="BB194" s="81">
        <v>0</v>
      </c>
      <c r="BC194" s="81">
        <v>0</v>
      </c>
      <c r="BD194" s="81">
        <v>0</v>
      </c>
      <c r="BE194" s="81" t="s">
        <v>564</v>
      </c>
      <c r="BF194" s="82"/>
      <c r="BG194" s="81">
        <v>0</v>
      </c>
      <c r="BH194" s="81">
        <v>0</v>
      </c>
      <c r="BI194" s="81">
        <v>0</v>
      </c>
      <c r="BJ194" s="81">
        <v>0.40500000000000003</v>
      </c>
      <c r="BK194" s="81">
        <v>0</v>
      </c>
      <c r="BL194" s="81">
        <v>0</v>
      </c>
      <c r="BM194" s="82"/>
      <c r="BN194" s="81">
        <v>0</v>
      </c>
      <c r="BO194" s="81">
        <v>0</v>
      </c>
      <c r="BP194" s="81">
        <v>0</v>
      </c>
      <c r="BQ194" s="81">
        <v>1</v>
      </c>
      <c r="BR194" s="81">
        <v>0</v>
      </c>
      <c r="BS194" s="81">
        <v>0</v>
      </c>
      <c r="BT194"/>
      <c r="BU194" s="80">
        <v>0.40500000000000003</v>
      </c>
      <c r="BV194" s="80">
        <v>0</v>
      </c>
      <c r="BW194" s="80">
        <v>0</v>
      </c>
      <c r="BX194" s="80">
        <v>0</v>
      </c>
      <c r="BY194" s="80">
        <v>0</v>
      </c>
      <c r="BZ194" s="80">
        <v>0</v>
      </c>
      <c r="CA194" s="80">
        <v>0</v>
      </c>
      <c r="CB194" s="80">
        <v>0</v>
      </c>
      <c r="CC194" s="80">
        <v>0</v>
      </c>
    </row>
    <row r="195" spans="1:81">
      <c r="A195" s="80" t="s">
        <v>1936</v>
      </c>
      <c r="B195" s="80">
        <v>203</v>
      </c>
      <c r="C195" s="80">
        <v>16</v>
      </c>
      <c r="D195" s="80">
        <v>12</v>
      </c>
      <c r="E195" s="80">
        <v>2019</v>
      </c>
      <c r="F195" s="80" t="s">
        <v>73</v>
      </c>
      <c r="G195" s="80" t="s">
        <v>1920</v>
      </c>
      <c r="H195" s="80" t="s">
        <v>1921</v>
      </c>
      <c r="I195" s="177"/>
      <c r="J195" s="81">
        <v>0</v>
      </c>
      <c r="K195" s="81">
        <v>0.57692634498572226</v>
      </c>
      <c r="L195" s="81">
        <v>9.7276596815654315E-2</v>
      </c>
      <c r="M195" s="81">
        <v>3.7491909036429654</v>
      </c>
      <c r="N195" s="81">
        <v>3.5980919766009949</v>
      </c>
      <c r="O195" s="81">
        <v>2.7057741125797055</v>
      </c>
      <c r="P195" s="81">
        <v>6.8819636070965329</v>
      </c>
      <c r="Q195" s="81">
        <v>0.14964381555791975</v>
      </c>
      <c r="R195" s="81">
        <v>8.7458847246200921</v>
      </c>
      <c r="S195" s="81">
        <v>0.46465629560000005</v>
      </c>
      <c r="T195" s="82"/>
      <c r="U195" s="81">
        <v>0</v>
      </c>
      <c r="V195" s="81">
        <v>308</v>
      </c>
      <c r="W195" s="81">
        <v>1</v>
      </c>
      <c r="X195" s="81">
        <v>1063</v>
      </c>
      <c r="Y195" s="81">
        <v>1577</v>
      </c>
      <c r="Z195" s="81">
        <v>1694</v>
      </c>
      <c r="AA195" s="81">
        <v>1429</v>
      </c>
      <c r="AB195" s="81">
        <v>2425</v>
      </c>
      <c r="AC195" s="81">
        <v>1542232</v>
      </c>
      <c r="AD195" s="81">
        <v>0.46465629559999999</v>
      </c>
      <c r="AE195" s="82"/>
      <c r="AF195" s="81">
        <v>0</v>
      </c>
      <c r="AG195" s="81">
        <v>468834.58222141379</v>
      </c>
      <c r="AH195" s="81">
        <v>21907.49526932267</v>
      </c>
      <c r="AI195" s="81">
        <v>6085288.5098498398</v>
      </c>
      <c r="AJ195" s="81">
        <v>5358572.7157620024</v>
      </c>
      <c r="AK195" s="81">
        <v>0</v>
      </c>
      <c r="AL195" s="81">
        <v>0</v>
      </c>
      <c r="AM195" s="81">
        <v>330266.74460977392</v>
      </c>
      <c r="AN195" s="81">
        <v>0</v>
      </c>
      <c r="AO195" s="81">
        <v>0</v>
      </c>
      <c r="AP195" s="82"/>
      <c r="AQ195" s="81">
        <v>3</v>
      </c>
      <c r="AR195" s="81">
        <v>2</v>
      </c>
      <c r="AS195" s="81">
        <v>0</v>
      </c>
      <c r="AT195" s="81">
        <v>0</v>
      </c>
      <c r="AU195" s="81">
        <v>0</v>
      </c>
      <c r="AV195" s="81">
        <v>0</v>
      </c>
      <c r="AW195" s="81" t="s">
        <v>564</v>
      </c>
      <c r="AX195" s="82"/>
      <c r="AY195" s="81">
        <v>11.5</v>
      </c>
      <c r="AZ195" s="81">
        <v>21.1</v>
      </c>
      <c r="BA195" s="81">
        <v>0</v>
      </c>
      <c r="BB195" s="81">
        <v>0</v>
      </c>
      <c r="BC195" s="81">
        <v>0</v>
      </c>
      <c r="BD195" s="81">
        <v>0</v>
      </c>
      <c r="BE195" s="81" t="s">
        <v>564</v>
      </c>
      <c r="BF195" s="82"/>
      <c r="BG195" s="81">
        <v>0</v>
      </c>
      <c r="BH195" s="81">
        <v>0</v>
      </c>
      <c r="BI195" s="81">
        <v>0</v>
      </c>
      <c r="BJ195" s="81">
        <v>0.40500000000000003</v>
      </c>
      <c r="BK195" s="81">
        <v>0</v>
      </c>
      <c r="BL195" s="81">
        <v>0</v>
      </c>
      <c r="BM195" s="82"/>
      <c r="BN195" s="81">
        <v>0</v>
      </c>
      <c r="BO195" s="81">
        <v>0</v>
      </c>
      <c r="BP195" s="81">
        <v>0</v>
      </c>
      <c r="BQ195" s="81">
        <v>1</v>
      </c>
      <c r="BR195" s="81">
        <v>0</v>
      </c>
      <c r="BS195" s="81">
        <v>0</v>
      </c>
      <c r="BT195"/>
      <c r="BU195" s="80">
        <v>0.40500000000000003</v>
      </c>
      <c r="BV195" s="80">
        <v>0</v>
      </c>
      <c r="BW195" s="80">
        <v>0</v>
      </c>
      <c r="BX195" s="80">
        <v>0</v>
      </c>
      <c r="BY195" s="80">
        <v>0</v>
      </c>
      <c r="BZ195" s="80">
        <v>0</v>
      </c>
      <c r="CA195" s="80">
        <v>0</v>
      </c>
      <c r="CB195" s="80">
        <v>0</v>
      </c>
      <c r="CC195" s="80">
        <v>0</v>
      </c>
    </row>
    <row r="196" spans="1:81">
      <c r="A196" s="80" t="s">
        <v>1937</v>
      </c>
      <c r="B196" s="80">
        <v>204</v>
      </c>
      <c r="C196" s="80">
        <v>17</v>
      </c>
      <c r="D196" s="80">
        <v>12</v>
      </c>
      <c r="E196" s="80">
        <v>2020</v>
      </c>
      <c r="F196" s="80" t="s">
        <v>218</v>
      </c>
      <c r="G196" s="80" t="s">
        <v>1920</v>
      </c>
      <c r="H196" s="80" t="s">
        <v>1921</v>
      </c>
      <c r="I196" s="177"/>
      <c r="J196" s="81">
        <v>0</v>
      </c>
      <c r="K196" s="81">
        <v>0.52910938261002149</v>
      </c>
      <c r="L196" s="81">
        <v>0.39618639421762764</v>
      </c>
      <c r="M196" s="81">
        <v>3.1796939315133264</v>
      </c>
      <c r="N196" s="81">
        <v>3.5564940028222152</v>
      </c>
      <c r="O196" s="81">
        <v>2.3342557128606765</v>
      </c>
      <c r="P196" s="81">
        <v>6.7818566217040734</v>
      </c>
      <c r="Q196" s="81">
        <v>0.14050923661738796</v>
      </c>
      <c r="R196" s="81">
        <v>10.787430725879341</v>
      </c>
      <c r="S196" s="81">
        <v>0.89098633638000002</v>
      </c>
      <c r="T196" s="82"/>
      <c r="U196" s="81">
        <v>0</v>
      </c>
      <c r="V196" s="81">
        <v>280</v>
      </c>
      <c r="W196" s="81">
        <v>5</v>
      </c>
      <c r="X196" s="81">
        <v>1033</v>
      </c>
      <c r="Y196" s="81">
        <v>1551</v>
      </c>
      <c r="Z196" s="81">
        <v>1668</v>
      </c>
      <c r="AA196" s="81">
        <v>1530</v>
      </c>
      <c r="AB196" s="81">
        <v>2383</v>
      </c>
      <c r="AC196" s="81">
        <v>1912157.9999999998</v>
      </c>
      <c r="AD196" s="81">
        <v>0.89098633638000002</v>
      </c>
      <c r="AE196" s="82"/>
      <c r="AF196" s="81"/>
      <c r="AG196" s="81">
        <v>404803.16303396918</v>
      </c>
      <c r="AH196" s="81">
        <v>92679.606381251433</v>
      </c>
      <c r="AI196" s="81">
        <v>5241025.0640842104</v>
      </c>
      <c r="AJ196" s="81">
        <v>5282224.8067906909</v>
      </c>
      <c r="AK196" s="81"/>
      <c r="AL196" s="81"/>
      <c r="AM196" s="81">
        <v>311007.97568220453</v>
      </c>
      <c r="AN196" s="81"/>
      <c r="AO196" s="81"/>
      <c r="AP196" s="82"/>
      <c r="AQ196" s="81">
        <v>3</v>
      </c>
      <c r="AR196" s="81">
        <v>2</v>
      </c>
      <c r="AS196" s="81">
        <v>0</v>
      </c>
      <c r="AT196" s="81">
        <v>0</v>
      </c>
      <c r="AU196" s="81">
        <v>0</v>
      </c>
      <c r="AV196" s="81">
        <v>0</v>
      </c>
      <c r="AW196" s="81">
        <v>0</v>
      </c>
      <c r="AX196" s="82"/>
      <c r="AY196" s="81">
        <v>11.5</v>
      </c>
      <c r="AZ196" s="81">
        <v>21.1</v>
      </c>
      <c r="BA196" s="81">
        <v>0</v>
      </c>
      <c r="BB196" s="81">
        <v>0</v>
      </c>
      <c r="BC196" s="81">
        <v>0</v>
      </c>
      <c r="BD196" s="81">
        <v>0</v>
      </c>
      <c r="BE196" s="81">
        <v>0</v>
      </c>
      <c r="BF196" s="82"/>
      <c r="BG196" s="81">
        <v>0</v>
      </c>
      <c r="BH196" s="81">
        <v>0</v>
      </c>
      <c r="BI196" s="81">
        <v>0</v>
      </c>
      <c r="BJ196" s="81">
        <v>0.39</v>
      </c>
      <c r="BK196" s="81">
        <v>0</v>
      </c>
      <c r="BL196" s="81">
        <v>0</v>
      </c>
      <c r="BM196" s="82"/>
      <c r="BN196" s="81">
        <v>0</v>
      </c>
      <c r="BO196" s="81">
        <v>0</v>
      </c>
      <c r="BP196" s="81">
        <v>0</v>
      </c>
      <c r="BQ196" s="81">
        <v>1</v>
      </c>
      <c r="BR196" s="81">
        <v>0</v>
      </c>
      <c r="BS196" s="81">
        <v>0</v>
      </c>
      <c r="BT196"/>
      <c r="BU196" s="80">
        <v>0.39</v>
      </c>
      <c r="BV196" s="80">
        <v>0</v>
      </c>
      <c r="BW196" s="80">
        <v>0</v>
      </c>
      <c r="BX196" s="80">
        <v>0</v>
      </c>
      <c r="BY196" s="80">
        <v>0</v>
      </c>
      <c r="BZ196" s="80">
        <v>0</v>
      </c>
      <c r="CA196" s="80">
        <v>0</v>
      </c>
      <c r="CB196" s="80">
        <v>0</v>
      </c>
      <c r="CC196" s="80">
        <v>0</v>
      </c>
    </row>
    <row r="197" spans="1:81">
      <c r="A197" s="80" t="s">
        <v>1938</v>
      </c>
      <c r="B197" s="80">
        <v>204</v>
      </c>
      <c r="C197" s="80">
        <v>18</v>
      </c>
      <c r="D197" s="80">
        <v>12</v>
      </c>
      <c r="E197" s="80">
        <v>2021</v>
      </c>
      <c r="F197" s="80" t="s">
        <v>75</v>
      </c>
      <c r="G197" s="174" t="s">
        <v>1920</v>
      </c>
      <c r="H197" s="80" t="s">
        <v>1921</v>
      </c>
      <c r="I197" s="177"/>
      <c r="J197" s="81">
        <v>0</v>
      </c>
      <c r="K197" s="81">
        <v>0.60601337828754465</v>
      </c>
      <c r="L197" s="81">
        <v>0.42584547980906839</v>
      </c>
      <c r="M197" s="81">
        <v>3.4661594601564603</v>
      </c>
      <c r="N197" s="81">
        <v>3.3835684630253935</v>
      </c>
      <c r="O197" s="81">
        <v>2.2968602786648171</v>
      </c>
      <c r="P197" s="81">
        <v>6.8543002029651685</v>
      </c>
      <c r="Q197" s="81">
        <v>0.14094237508013971</v>
      </c>
      <c r="R197" s="81">
        <v>9.4157068765765608</v>
      </c>
      <c r="S197" s="81">
        <v>0.20969232808499999</v>
      </c>
      <c r="T197" s="82"/>
      <c r="U197" s="81">
        <v>0</v>
      </c>
      <c r="V197" s="81">
        <v>280</v>
      </c>
      <c r="W197" s="81">
        <v>5</v>
      </c>
      <c r="X197" s="81">
        <v>1033</v>
      </c>
      <c r="Y197" s="81">
        <v>1540</v>
      </c>
      <c r="Z197" s="81">
        <v>1690</v>
      </c>
      <c r="AA197" s="81">
        <v>1508</v>
      </c>
      <c r="AB197" s="81">
        <v>2362</v>
      </c>
      <c r="AC197" s="81">
        <v>1617709.9999999998</v>
      </c>
      <c r="AD197" s="81">
        <v>0.20969232808499999</v>
      </c>
      <c r="AE197" s="82"/>
      <c r="AF197" s="81">
        <v>0</v>
      </c>
      <c r="AG197" s="81">
        <v>464628.59676821099</v>
      </c>
      <c r="AH197" s="81">
        <v>94784.296988559436</v>
      </c>
      <c r="AI197" s="81">
        <v>5646965.2928254185</v>
      </c>
      <c r="AJ197" s="81">
        <v>4884780.3602985879</v>
      </c>
      <c r="AK197" s="81">
        <v>0</v>
      </c>
      <c r="AL197" s="81">
        <v>0</v>
      </c>
      <c r="AM197" s="81">
        <v>310045.30300203047</v>
      </c>
      <c r="AN197" s="81">
        <v>0</v>
      </c>
      <c r="AO197" s="81">
        <v>0</v>
      </c>
      <c r="AP197" s="82"/>
      <c r="AQ197" s="81">
        <v>3</v>
      </c>
      <c r="AR197" s="81">
        <v>2</v>
      </c>
      <c r="AS197" s="81">
        <v>0</v>
      </c>
      <c r="AT197" s="81">
        <v>0</v>
      </c>
      <c r="AU197" s="81">
        <v>0</v>
      </c>
      <c r="AV197" s="81">
        <v>0</v>
      </c>
      <c r="AW197" s="81"/>
      <c r="AX197" s="82"/>
      <c r="AY197" s="81">
        <v>11.5</v>
      </c>
      <c r="AZ197" s="81">
        <v>21.1</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1939</v>
      </c>
      <c r="B198" s="80">
        <v>204</v>
      </c>
      <c r="C198" s="80">
        <v>19</v>
      </c>
      <c r="D198" s="80">
        <v>12</v>
      </c>
      <c r="E198" s="80">
        <v>2022</v>
      </c>
      <c r="F198" s="80" t="s">
        <v>568</v>
      </c>
      <c r="G198" s="174" t="s">
        <v>1920</v>
      </c>
      <c r="H198" s="80" t="s">
        <v>1921</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3</v>
      </c>
      <c r="AR198" s="81">
        <v>2</v>
      </c>
      <c r="AS198" s="81">
        <v>0</v>
      </c>
      <c r="AT198" s="81">
        <v>0</v>
      </c>
      <c r="AU198" s="81">
        <v>0</v>
      </c>
      <c r="AV198" s="81">
        <v>0</v>
      </c>
      <c r="AW198" s="81"/>
      <c r="AX198" s="82"/>
      <c r="AY198" s="81">
        <v>11.5</v>
      </c>
      <c r="AZ198" s="81">
        <v>21.1</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1940</v>
      </c>
      <c r="B199" s="80">
        <v>239</v>
      </c>
      <c r="C199" s="80">
        <v>1</v>
      </c>
      <c r="D199" s="80">
        <v>15</v>
      </c>
      <c r="E199" s="80">
        <v>1990</v>
      </c>
      <c r="F199" s="80" t="s">
        <v>562</v>
      </c>
      <c r="G199" s="80" t="s">
        <v>1673</v>
      </c>
      <c r="H199" s="80" t="s">
        <v>1674</v>
      </c>
      <c r="I199" s="177"/>
      <c r="J199" s="81">
        <v>6.1129163113093128</v>
      </c>
      <c r="K199" s="81">
        <v>2.4102298648758009</v>
      </c>
      <c r="L199" s="81">
        <v>4.6167591453887038</v>
      </c>
      <c r="M199" s="81">
        <v>1.941395626614967</v>
      </c>
      <c r="N199" s="81">
        <v>5.1653316178179107</v>
      </c>
      <c r="O199" s="81">
        <v>2.7521707192459788</v>
      </c>
      <c r="P199" s="81">
        <v>5.4074959324462348</v>
      </c>
      <c r="Q199" s="81">
        <v>0.23003579961579196</v>
      </c>
      <c r="R199" s="81">
        <v>0</v>
      </c>
      <c r="S199" s="81">
        <v>0.18732095997499487</v>
      </c>
      <c r="T199" s="82"/>
      <c r="U199" s="81">
        <v>171629</v>
      </c>
      <c r="V199" s="81">
        <v>441</v>
      </c>
      <c r="W199" s="81">
        <v>54</v>
      </c>
      <c r="X199" s="81">
        <v>651</v>
      </c>
      <c r="Y199" s="81">
        <v>1105</v>
      </c>
      <c r="Z199" s="81">
        <v>1132</v>
      </c>
      <c r="AA199" s="81">
        <v>1313</v>
      </c>
      <c r="AB199" s="81">
        <v>3735</v>
      </c>
      <c r="AC199" s="81">
        <v>0</v>
      </c>
      <c r="AD199" s="81">
        <v>0.18732095997499487</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1941</v>
      </c>
      <c r="B200" s="80">
        <v>240</v>
      </c>
      <c r="C200" s="80">
        <v>2</v>
      </c>
      <c r="D200" s="80">
        <v>15</v>
      </c>
      <c r="E200" s="80">
        <v>2005</v>
      </c>
      <c r="F200" s="80" t="s">
        <v>565</v>
      </c>
      <c r="G200" s="80" t="s">
        <v>1673</v>
      </c>
      <c r="H200" s="80" t="s">
        <v>1674</v>
      </c>
      <c r="I200" s="177"/>
      <c r="J200" s="81">
        <v>2.4748282142782165</v>
      </c>
      <c r="K200" s="81">
        <v>0.62615389841310709</v>
      </c>
      <c r="L200" s="81">
        <v>5.7433172865573958</v>
      </c>
      <c r="M200" s="81">
        <v>3.5283877588283854</v>
      </c>
      <c r="N200" s="81">
        <v>5.3953739474480251</v>
      </c>
      <c r="O200" s="81">
        <v>3.2250199049864512</v>
      </c>
      <c r="P200" s="81">
        <v>4.6213417638834491</v>
      </c>
      <c r="Q200" s="81">
        <v>0.17821727875303559</v>
      </c>
      <c r="R200" s="81">
        <v>0</v>
      </c>
      <c r="S200" s="81">
        <v>0</v>
      </c>
      <c r="T200" s="82"/>
      <c r="U200" s="81">
        <v>76436</v>
      </c>
      <c r="V200" s="81">
        <v>191</v>
      </c>
      <c r="W200" s="81">
        <v>51</v>
      </c>
      <c r="X200" s="81">
        <v>573</v>
      </c>
      <c r="Y200" s="81">
        <v>1100</v>
      </c>
      <c r="Z200" s="81">
        <v>1535</v>
      </c>
      <c r="AA200" s="81">
        <v>919</v>
      </c>
      <c r="AB200" s="81">
        <v>3025</v>
      </c>
      <c r="AC200" s="81">
        <v>0</v>
      </c>
      <c r="AD200" s="81">
        <v>0</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1942</v>
      </c>
      <c r="B201" s="80">
        <v>241</v>
      </c>
      <c r="C201" s="80">
        <v>3</v>
      </c>
      <c r="D201" s="80">
        <v>15</v>
      </c>
      <c r="E201" s="80">
        <v>2006</v>
      </c>
      <c r="F201" s="80" t="s">
        <v>566</v>
      </c>
      <c r="G201" s="80" t="s">
        <v>1673</v>
      </c>
      <c r="H201" s="80" t="s">
        <v>1674</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1943</v>
      </c>
      <c r="B202" s="80">
        <v>242</v>
      </c>
      <c r="C202" s="80">
        <v>4</v>
      </c>
      <c r="D202" s="80">
        <v>15</v>
      </c>
      <c r="E202" s="80">
        <v>2007</v>
      </c>
      <c r="F202" s="80" t="s">
        <v>567</v>
      </c>
      <c r="G202" s="80" t="s">
        <v>1673</v>
      </c>
      <c r="H202" s="80" t="s">
        <v>1674</v>
      </c>
      <c r="I202" s="177"/>
      <c r="J202" s="81">
        <v>2.9576238135197395</v>
      </c>
      <c r="K202" s="81">
        <v>0.54400762816857529</v>
      </c>
      <c r="L202" s="81">
        <v>10.094464438735073</v>
      </c>
      <c r="M202" s="81">
        <v>3.2987474012736993</v>
      </c>
      <c r="N202" s="81">
        <v>5.7774660941765319</v>
      </c>
      <c r="O202" s="81">
        <v>3.1306129732869565</v>
      </c>
      <c r="P202" s="81">
        <v>4.4784017369100866</v>
      </c>
      <c r="Q202" s="81">
        <v>0.18095290983966844</v>
      </c>
      <c r="R202" s="81">
        <v>0</v>
      </c>
      <c r="S202" s="81">
        <v>0</v>
      </c>
      <c r="T202" s="82"/>
      <c r="U202" s="81">
        <v>97129</v>
      </c>
      <c r="V202" s="81">
        <v>181</v>
      </c>
      <c r="W202" s="81">
        <v>123</v>
      </c>
      <c r="X202" s="81">
        <v>671</v>
      </c>
      <c r="Y202" s="81">
        <v>1181</v>
      </c>
      <c r="Z202" s="81">
        <v>1549</v>
      </c>
      <c r="AA202" s="81">
        <v>877</v>
      </c>
      <c r="AB202" s="81">
        <v>2909</v>
      </c>
      <c r="AC202" s="81">
        <v>0</v>
      </c>
      <c r="AD202" s="81">
        <v>0</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1944</v>
      </c>
      <c r="B203" s="80">
        <v>243</v>
      </c>
      <c r="C203" s="80">
        <v>5</v>
      </c>
      <c r="D203" s="80">
        <v>15</v>
      </c>
      <c r="E203" s="80">
        <v>2008</v>
      </c>
      <c r="F203" s="80" t="s">
        <v>84</v>
      </c>
      <c r="G203" s="80" t="s">
        <v>1673</v>
      </c>
      <c r="H203" s="80" t="s">
        <v>1674</v>
      </c>
      <c r="I203" s="177"/>
      <c r="J203" s="81">
        <v>2.9499308666515436</v>
      </c>
      <c r="K203" s="81">
        <v>0.47745236100898314</v>
      </c>
      <c r="L203" s="81">
        <v>8.7161890582819268</v>
      </c>
      <c r="M203" s="81">
        <v>3.8598538952622961</v>
      </c>
      <c r="N203" s="81">
        <v>5.7957362179549206</v>
      </c>
      <c r="O203" s="81">
        <v>2.9600264435406953</v>
      </c>
      <c r="P203" s="81">
        <v>4.3865863446989719</v>
      </c>
      <c r="Q203" s="81">
        <v>0.17392720735793565</v>
      </c>
      <c r="R203" s="81">
        <v>0</v>
      </c>
      <c r="S203" s="81">
        <v>0</v>
      </c>
      <c r="T203" s="82"/>
      <c r="U203" s="81">
        <v>101787</v>
      </c>
      <c r="V203" s="81">
        <v>181</v>
      </c>
      <c r="W203" s="81">
        <v>123</v>
      </c>
      <c r="X203" s="81">
        <v>671</v>
      </c>
      <c r="Y203" s="81">
        <v>1169</v>
      </c>
      <c r="Z203" s="81">
        <v>1516</v>
      </c>
      <c r="AA203" s="81">
        <v>860</v>
      </c>
      <c r="AB203" s="81">
        <v>2842</v>
      </c>
      <c r="AC203" s="81">
        <v>0</v>
      </c>
      <c r="AD203" s="81">
        <v>0</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1945</v>
      </c>
      <c r="B204" s="80">
        <v>244</v>
      </c>
      <c r="C204" s="80">
        <v>6</v>
      </c>
      <c r="D204" s="80">
        <v>15</v>
      </c>
      <c r="E204" s="80">
        <v>2009</v>
      </c>
      <c r="F204" s="80" t="s">
        <v>85</v>
      </c>
      <c r="G204" s="80" t="s">
        <v>1673</v>
      </c>
      <c r="H204" s="80" t="s">
        <v>1674</v>
      </c>
      <c r="I204" s="177"/>
      <c r="J204" s="81">
        <v>2.5604760890188167</v>
      </c>
      <c r="K204" s="81">
        <v>0.19814713049657126</v>
      </c>
      <c r="L204" s="81">
        <v>6.9878630435713358</v>
      </c>
      <c r="M204" s="81">
        <v>3.4981518212412719</v>
      </c>
      <c r="N204" s="81">
        <v>4.9185088817034845</v>
      </c>
      <c r="O204" s="81">
        <v>2.994909697452508</v>
      </c>
      <c r="P204" s="81">
        <v>4.2480306310140215</v>
      </c>
      <c r="Q204" s="81">
        <v>0.16107797538834756</v>
      </c>
      <c r="R204" s="81">
        <v>0</v>
      </c>
      <c r="S204" s="81">
        <v>0</v>
      </c>
      <c r="T204" s="82"/>
      <c r="U204" s="81">
        <v>89220</v>
      </c>
      <c r="V204" s="81">
        <v>92</v>
      </c>
      <c r="W204" s="81">
        <v>113</v>
      </c>
      <c r="X204" s="81">
        <v>768</v>
      </c>
      <c r="Y204" s="81">
        <v>1155</v>
      </c>
      <c r="Z204" s="81">
        <v>1514</v>
      </c>
      <c r="AA204" s="81">
        <v>855</v>
      </c>
      <c r="AB204" s="81">
        <v>2763</v>
      </c>
      <c r="AC204" s="81">
        <v>0</v>
      </c>
      <c r="AD204" s="81">
        <v>0</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1946</v>
      </c>
      <c r="B205" s="80">
        <v>245</v>
      </c>
      <c r="C205" s="80">
        <v>7</v>
      </c>
      <c r="D205" s="80">
        <v>15</v>
      </c>
      <c r="E205" s="80">
        <v>2010</v>
      </c>
      <c r="F205" s="80" t="s">
        <v>86</v>
      </c>
      <c r="G205" s="80" t="s">
        <v>1673</v>
      </c>
      <c r="H205" s="80" t="s">
        <v>1674</v>
      </c>
      <c r="I205" s="177"/>
      <c r="J205" s="81">
        <v>2.2069327874502425</v>
      </c>
      <c r="K205" s="81">
        <v>0.20664887578433258</v>
      </c>
      <c r="L205" s="81">
        <v>6.3617662593203805</v>
      </c>
      <c r="M205" s="81">
        <v>3.1313337596944271</v>
      </c>
      <c r="N205" s="81">
        <v>4.8738255169730582</v>
      </c>
      <c r="O205" s="81">
        <v>3.0105922357017154</v>
      </c>
      <c r="P205" s="81">
        <v>4.2956883351696824</v>
      </c>
      <c r="Q205" s="81">
        <v>0.16792191508218823</v>
      </c>
      <c r="R205" s="81">
        <v>0</v>
      </c>
      <c r="S205" s="81">
        <v>0</v>
      </c>
      <c r="T205" s="82"/>
      <c r="U205" s="81">
        <v>86084</v>
      </c>
      <c r="V205" s="81">
        <v>92</v>
      </c>
      <c r="W205" s="81">
        <v>113</v>
      </c>
      <c r="X205" s="81">
        <v>768</v>
      </c>
      <c r="Y205" s="81">
        <v>1164</v>
      </c>
      <c r="Z205" s="81">
        <v>1529</v>
      </c>
      <c r="AA205" s="81">
        <v>843</v>
      </c>
      <c r="AB205" s="81">
        <v>2760</v>
      </c>
      <c r="AC205" s="81">
        <v>0</v>
      </c>
      <c r="AD205" s="81">
        <v>0</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1947</v>
      </c>
      <c r="B206" s="80">
        <v>246</v>
      </c>
      <c r="C206" s="80">
        <v>8</v>
      </c>
      <c r="D206" s="80">
        <v>15</v>
      </c>
      <c r="E206" s="80">
        <v>2011</v>
      </c>
      <c r="F206" s="80" t="s">
        <v>87</v>
      </c>
      <c r="G206" s="80" t="s">
        <v>1673</v>
      </c>
      <c r="H206" s="80" t="s">
        <v>1674</v>
      </c>
      <c r="I206" s="177"/>
      <c r="J206" s="81">
        <v>1.8070077006677987</v>
      </c>
      <c r="K206" s="81">
        <v>0.28955351302281573</v>
      </c>
      <c r="L206" s="81">
        <v>5.9359914690335698</v>
      </c>
      <c r="M206" s="81">
        <v>3.9557548956482442</v>
      </c>
      <c r="N206" s="81">
        <v>5.7959607902624457</v>
      </c>
      <c r="O206" s="81">
        <v>2.9080352728550634</v>
      </c>
      <c r="P206" s="81">
        <v>4.2259826908893334</v>
      </c>
      <c r="Q206" s="81">
        <v>0.18962180921349328</v>
      </c>
      <c r="R206" s="81">
        <v>0</v>
      </c>
      <c r="S206" s="81">
        <v>0</v>
      </c>
      <c r="T206" s="82"/>
      <c r="U206" s="81">
        <v>66382</v>
      </c>
      <c r="V206" s="81">
        <v>92</v>
      </c>
      <c r="W206" s="81">
        <v>113</v>
      </c>
      <c r="X206" s="81">
        <v>768</v>
      </c>
      <c r="Y206" s="81">
        <v>1150</v>
      </c>
      <c r="Z206" s="81">
        <v>1509</v>
      </c>
      <c r="AA206" s="81">
        <v>854</v>
      </c>
      <c r="AB206" s="81">
        <v>2702</v>
      </c>
      <c r="AC206" s="81">
        <v>0</v>
      </c>
      <c r="AD206" s="81">
        <v>0</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1948</v>
      </c>
      <c r="B207" s="80">
        <v>247</v>
      </c>
      <c r="C207" s="80">
        <v>9</v>
      </c>
      <c r="D207" s="80">
        <v>15</v>
      </c>
      <c r="E207" s="80">
        <v>2012</v>
      </c>
      <c r="F207" s="80" t="s">
        <v>88</v>
      </c>
      <c r="G207" s="80" t="s">
        <v>1673</v>
      </c>
      <c r="H207" s="80" t="s">
        <v>1674</v>
      </c>
      <c r="I207" s="177"/>
      <c r="J207" s="81">
        <v>1.8347359866907724</v>
      </c>
      <c r="K207" s="81">
        <v>0.32619323119913024</v>
      </c>
      <c r="L207" s="81">
        <v>5.9892388808362984</v>
      </c>
      <c r="M207" s="81">
        <v>4.9130350116290158</v>
      </c>
      <c r="N207" s="81">
        <v>6.3613828886466974</v>
      </c>
      <c r="O207" s="81">
        <v>2.8908872720459491</v>
      </c>
      <c r="P207" s="81">
        <v>4.1206350258736677</v>
      </c>
      <c r="Q207" s="81">
        <v>0.20380839857041644</v>
      </c>
      <c r="R207" s="81">
        <v>0</v>
      </c>
      <c r="S207" s="81">
        <v>5.6060521933416006E-2</v>
      </c>
      <c r="T207" s="82"/>
      <c r="U207" s="81">
        <v>64579</v>
      </c>
      <c r="V207" s="81">
        <v>92</v>
      </c>
      <c r="W207" s="81">
        <v>113</v>
      </c>
      <c r="X207" s="81">
        <v>768</v>
      </c>
      <c r="Y207" s="81">
        <v>1149</v>
      </c>
      <c r="Z207" s="81">
        <v>1512</v>
      </c>
      <c r="AA207" s="81">
        <v>828</v>
      </c>
      <c r="AB207" s="81">
        <v>2673</v>
      </c>
      <c r="AC207" s="81">
        <v>0</v>
      </c>
      <c r="AD207" s="81">
        <v>5.6060521933416006E-2</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1949</v>
      </c>
      <c r="B208" s="80">
        <v>248</v>
      </c>
      <c r="C208" s="80">
        <v>10</v>
      </c>
      <c r="D208" s="80">
        <v>15</v>
      </c>
      <c r="E208" s="80">
        <v>2013</v>
      </c>
      <c r="F208" s="80" t="s">
        <v>89</v>
      </c>
      <c r="G208" s="80" t="s">
        <v>1673</v>
      </c>
      <c r="H208" s="80" t="s">
        <v>1674</v>
      </c>
      <c r="I208" s="177"/>
      <c r="J208" s="81">
        <v>1.6237441355918418</v>
      </c>
      <c r="K208" s="81">
        <v>0.26959981822029566</v>
      </c>
      <c r="L208" s="81">
        <v>5.2889701929776214</v>
      </c>
      <c r="M208" s="81">
        <v>4.5692400226443031</v>
      </c>
      <c r="N208" s="81">
        <v>6.1274672388829305</v>
      </c>
      <c r="O208" s="81">
        <v>2.7618402946741822</v>
      </c>
      <c r="P208" s="81">
        <v>4.1661333175872635</v>
      </c>
      <c r="Q208" s="81">
        <v>0.20468454655918186</v>
      </c>
      <c r="R208" s="81">
        <v>0</v>
      </c>
      <c r="S208" s="81">
        <v>0.20960353934214537</v>
      </c>
      <c r="T208" s="82"/>
      <c r="U208" s="81">
        <v>58193</v>
      </c>
      <c r="V208" s="81">
        <v>92</v>
      </c>
      <c r="W208" s="81">
        <v>113</v>
      </c>
      <c r="X208" s="81">
        <v>768</v>
      </c>
      <c r="Y208" s="81">
        <v>1142</v>
      </c>
      <c r="Z208" s="81">
        <v>1509</v>
      </c>
      <c r="AA208" s="81">
        <v>834</v>
      </c>
      <c r="AB208" s="81">
        <v>2646</v>
      </c>
      <c r="AC208" s="81">
        <v>0</v>
      </c>
      <c r="AD208" s="81">
        <v>0.20960353934214537</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1950</v>
      </c>
      <c r="B209" s="80">
        <v>249</v>
      </c>
      <c r="C209" s="80">
        <v>11</v>
      </c>
      <c r="D209" s="80">
        <v>15</v>
      </c>
      <c r="E209" s="80">
        <v>2014</v>
      </c>
      <c r="F209" s="80" t="s">
        <v>90</v>
      </c>
      <c r="G209" s="80" t="s">
        <v>1673</v>
      </c>
      <c r="H209" s="80" t="s">
        <v>1674</v>
      </c>
      <c r="I209" s="177"/>
      <c r="J209" s="81">
        <v>1.2546754113518201</v>
      </c>
      <c r="K209" s="81">
        <v>0.30354045541668223</v>
      </c>
      <c r="L209" s="81">
        <v>5.4106613080472075</v>
      </c>
      <c r="M209" s="81">
        <v>4.7498557968266377</v>
      </c>
      <c r="N209" s="81">
        <v>6.4654711032242584</v>
      </c>
      <c r="O209" s="81">
        <v>2.6101398487819862</v>
      </c>
      <c r="P209" s="81">
        <v>4.1727376955451581</v>
      </c>
      <c r="Q209" s="81">
        <v>0.19401054626959929</v>
      </c>
      <c r="R209" s="81">
        <v>0</v>
      </c>
      <c r="S209" s="81">
        <v>0.28246975213395015</v>
      </c>
      <c r="T209" s="82"/>
      <c r="U209" s="81">
        <v>49940</v>
      </c>
      <c r="V209" s="81">
        <v>90</v>
      </c>
      <c r="W209" s="81">
        <v>118</v>
      </c>
      <c r="X209" s="81">
        <v>759</v>
      </c>
      <c r="Y209" s="81">
        <v>1138</v>
      </c>
      <c r="Z209" s="81">
        <v>1502</v>
      </c>
      <c r="AA209" s="81">
        <v>831</v>
      </c>
      <c r="AB209" s="81">
        <v>2614</v>
      </c>
      <c r="AC209" s="81">
        <v>0</v>
      </c>
      <c r="AD209" s="81">
        <v>0.28246975213395015</v>
      </c>
      <c r="AE209" s="82"/>
      <c r="AF209" s="81">
        <v>406719.02081015211</v>
      </c>
      <c r="AG209" s="81">
        <v>212992.7107817519</v>
      </c>
      <c r="AH209" s="81">
        <v>880044.62051648891</v>
      </c>
      <c r="AI209" s="81">
        <v>4998329.0414732695</v>
      </c>
      <c r="AJ209" s="81">
        <v>4894510.5452473368</v>
      </c>
      <c r="AK209" s="81">
        <v>0</v>
      </c>
      <c r="AL209" s="81">
        <v>0</v>
      </c>
      <c r="AM209" s="81">
        <v>358863.13843607489</v>
      </c>
      <c r="AN209" s="81">
        <v>0</v>
      </c>
      <c r="AO209" s="81">
        <v>0</v>
      </c>
      <c r="AP209" s="82"/>
      <c r="AQ209" s="81">
        <v>10</v>
      </c>
      <c r="AR209" s="81">
        <v>4</v>
      </c>
      <c r="AS209" s="81">
        <v>0</v>
      </c>
      <c r="AT209" s="81">
        <v>0</v>
      </c>
      <c r="AU209" s="81">
        <v>0</v>
      </c>
      <c r="AV209" s="81">
        <v>0</v>
      </c>
      <c r="AW209" s="81" t="s">
        <v>564</v>
      </c>
      <c r="AX209" s="82"/>
      <c r="AY209" s="81">
        <v>44.451999999999998</v>
      </c>
      <c r="AZ209" s="81">
        <v>116.9</v>
      </c>
      <c r="BA209" s="81">
        <v>0</v>
      </c>
      <c r="BB209" s="81">
        <v>0</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1951</v>
      </c>
      <c r="B210" s="80">
        <v>250</v>
      </c>
      <c r="C210" s="80">
        <v>12</v>
      </c>
      <c r="D210" s="80">
        <v>15</v>
      </c>
      <c r="E210" s="80">
        <v>2015</v>
      </c>
      <c r="F210" s="80" t="s">
        <v>91</v>
      </c>
      <c r="G210" s="80" t="s">
        <v>1673</v>
      </c>
      <c r="H210" s="80" t="s">
        <v>1674</v>
      </c>
      <c r="I210" s="177"/>
      <c r="J210" s="81">
        <v>1.2269767451554592</v>
      </c>
      <c r="K210" s="81">
        <v>0.29106374286799075</v>
      </c>
      <c r="L210" s="81">
        <v>5.695285487105763</v>
      </c>
      <c r="M210" s="81">
        <v>4.5958314704754812</v>
      </c>
      <c r="N210" s="81">
        <v>5.8932938190082753</v>
      </c>
      <c r="O210" s="81">
        <v>2.5938377239475097</v>
      </c>
      <c r="P210" s="81">
        <v>4.1458691003155508</v>
      </c>
      <c r="Q210" s="81">
        <v>0.18433206628444329</v>
      </c>
      <c r="R210" s="81">
        <v>0</v>
      </c>
      <c r="S210" s="81">
        <v>0.24229916020897591</v>
      </c>
      <c r="T210" s="82"/>
      <c r="U210" s="81">
        <v>48965</v>
      </c>
      <c r="V210" s="81">
        <v>90</v>
      </c>
      <c r="W210" s="81">
        <v>118</v>
      </c>
      <c r="X210" s="81">
        <v>759</v>
      </c>
      <c r="Y210" s="81">
        <v>1127</v>
      </c>
      <c r="Z210" s="81">
        <v>1507</v>
      </c>
      <c r="AA210" s="81">
        <v>825</v>
      </c>
      <c r="AB210" s="81">
        <v>2537</v>
      </c>
      <c r="AC210" s="81">
        <v>0</v>
      </c>
      <c r="AD210" s="81">
        <v>0.24229916020897591</v>
      </c>
      <c r="AE210" s="82"/>
      <c r="AF210" s="81">
        <v>377877.62232171203</v>
      </c>
      <c r="AG210" s="81">
        <v>193912.44829334496</v>
      </c>
      <c r="AH210" s="81">
        <v>736411.03169004328</v>
      </c>
      <c r="AI210" s="81">
        <v>4827301.6036440348</v>
      </c>
      <c r="AJ210" s="81">
        <v>4651754.1604091693</v>
      </c>
      <c r="AK210" s="81">
        <v>0</v>
      </c>
      <c r="AL210" s="81">
        <v>0</v>
      </c>
      <c r="AM210" s="81">
        <v>347685.20768526511</v>
      </c>
      <c r="AN210" s="81">
        <v>0</v>
      </c>
      <c r="AO210" s="81">
        <v>0</v>
      </c>
      <c r="AP210" s="82"/>
      <c r="AQ210" s="81">
        <v>12</v>
      </c>
      <c r="AR210" s="81">
        <v>6</v>
      </c>
      <c r="AS210" s="81">
        <v>0</v>
      </c>
      <c r="AT210" s="81">
        <v>0</v>
      </c>
      <c r="AU210" s="81">
        <v>0</v>
      </c>
      <c r="AV210" s="81">
        <v>0</v>
      </c>
      <c r="AW210" s="81" t="s">
        <v>564</v>
      </c>
      <c r="AX210" s="82"/>
      <c r="AY210" s="81">
        <v>52.052</v>
      </c>
      <c r="AZ210" s="81">
        <v>877.6</v>
      </c>
      <c r="BA210" s="81">
        <v>0</v>
      </c>
      <c r="BB210" s="81">
        <v>0</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1952</v>
      </c>
      <c r="B211" s="80">
        <v>251</v>
      </c>
      <c r="C211" s="80">
        <v>13</v>
      </c>
      <c r="D211" s="80">
        <v>15</v>
      </c>
      <c r="E211" s="80">
        <v>2016</v>
      </c>
      <c r="F211" s="80" t="s">
        <v>92</v>
      </c>
      <c r="G211" s="80" t="s">
        <v>1673</v>
      </c>
      <c r="H211" s="80" t="s">
        <v>1674</v>
      </c>
      <c r="I211" s="177"/>
      <c r="J211" s="81">
        <v>1.4287856284522267</v>
      </c>
      <c r="K211" s="81">
        <v>0.27455404215080581</v>
      </c>
      <c r="L211" s="81">
        <v>6.1244148486145713</v>
      </c>
      <c r="M211" s="81">
        <v>3.9403924903284011</v>
      </c>
      <c r="N211" s="81">
        <v>5.8335583217813163</v>
      </c>
      <c r="O211" s="81">
        <v>2.54193609317154</v>
      </c>
      <c r="P211" s="81">
        <v>4.3048276335777969</v>
      </c>
      <c r="Q211" s="81">
        <v>0.17184772376222768</v>
      </c>
      <c r="R211" s="81">
        <v>0</v>
      </c>
      <c r="S211" s="81">
        <v>0.25465432715698644</v>
      </c>
      <c r="T211" s="82"/>
      <c r="U211" s="81">
        <v>54274</v>
      </c>
      <c r="V211" s="81">
        <v>90</v>
      </c>
      <c r="W211" s="81">
        <v>118</v>
      </c>
      <c r="X211" s="81">
        <v>759</v>
      </c>
      <c r="Y211" s="81">
        <v>1097</v>
      </c>
      <c r="Z211" s="81">
        <v>1495</v>
      </c>
      <c r="AA211" s="81">
        <v>886</v>
      </c>
      <c r="AB211" s="81">
        <v>2433</v>
      </c>
      <c r="AC211" s="81">
        <v>0</v>
      </c>
      <c r="AD211" s="81">
        <v>0.25465432715698638</v>
      </c>
      <c r="AE211" s="82"/>
      <c r="AF211" s="81">
        <v>447733.14019477001</v>
      </c>
      <c r="AG211" s="81">
        <v>184838.22040271101</v>
      </c>
      <c r="AH211" s="81">
        <v>624144.63645489491</v>
      </c>
      <c r="AI211" s="81">
        <v>4818609.455949544</v>
      </c>
      <c r="AJ211" s="81">
        <v>4712926.1358251199</v>
      </c>
      <c r="AK211" s="81">
        <v>0</v>
      </c>
      <c r="AL211" s="81">
        <v>0</v>
      </c>
      <c r="AM211" s="81">
        <v>333691.48824170697</v>
      </c>
      <c r="AN211" s="81">
        <v>0</v>
      </c>
      <c r="AO211" s="81">
        <v>0</v>
      </c>
      <c r="AP211" s="82"/>
      <c r="AQ211" s="81">
        <v>12</v>
      </c>
      <c r="AR211" s="81">
        <v>6</v>
      </c>
      <c r="AS211" s="81">
        <v>0</v>
      </c>
      <c r="AT211" s="81">
        <v>0</v>
      </c>
      <c r="AU211" s="81">
        <v>0</v>
      </c>
      <c r="AV211" s="81">
        <v>0</v>
      </c>
      <c r="AW211" s="81" t="s">
        <v>564</v>
      </c>
      <c r="AX211" s="82"/>
      <c r="AY211" s="81">
        <v>52.052</v>
      </c>
      <c r="AZ211" s="81">
        <v>877.6</v>
      </c>
      <c r="BA211" s="81">
        <v>0</v>
      </c>
      <c r="BB211" s="81">
        <v>0</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1953</v>
      </c>
      <c r="B212" s="80">
        <v>252</v>
      </c>
      <c r="C212" s="80">
        <v>14</v>
      </c>
      <c r="D212" s="80">
        <v>15</v>
      </c>
      <c r="E212" s="80">
        <v>2017</v>
      </c>
      <c r="F212" s="80" t="s">
        <v>71</v>
      </c>
      <c r="G212" s="80" t="s">
        <v>1673</v>
      </c>
      <c r="H212" s="80" t="s">
        <v>1674</v>
      </c>
      <c r="I212" s="177"/>
      <c r="J212" s="81">
        <v>2.3183928961848377</v>
      </c>
      <c r="K212" s="81">
        <v>0.28055312264611382</v>
      </c>
      <c r="L212" s="81">
        <v>5.528570865170706</v>
      </c>
      <c r="M212" s="81">
        <v>3.9509920298312413</v>
      </c>
      <c r="N212" s="81">
        <v>5.8229552673607383</v>
      </c>
      <c r="O212" s="81">
        <v>2.4937675649458426</v>
      </c>
      <c r="P212" s="81">
        <v>4.3016978060454543</v>
      </c>
      <c r="Q212" s="81">
        <v>0.16638040499623546</v>
      </c>
      <c r="R212" s="81">
        <v>0</v>
      </c>
      <c r="S212" s="81">
        <v>0.21940482928000002</v>
      </c>
      <c r="T212" s="82"/>
      <c r="U212" s="81">
        <v>86656</v>
      </c>
      <c r="V212" s="81">
        <v>90</v>
      </c>
      <c r="W212" s="81">
        <v>118</v>
      </c>
      <c r="X212" s="81">
        <v>759</v>
      </c>
      <c r="Y212" s="81">
        <v>1119</v>
      </c>
      <c r="Z212" s="81">
        <v>1491</v>
      </c>
      <c r="AA212" s="81">
        <v>891</v>
      </c>
      <c r="AB212" s="81">
        <v>2436</v>
      </c>
      <c r="AC212" s="81">
        <v>0</v>
      </c>
      <c r="AD212" s="81">
        <v>0.21940482927999999</v>
      </c>
      <c r="AE212" s="82"/>
      <c r="AF212" s="81">
        <v>702457.22666834819</v>
      </c>
      <c r="AG212" s="81">
        <v>185375.27675510099</v>
      </c>
      <c r="AH212" s="81">
        <v>762458.70991332782</v>
      </c>
      <c r="AI212" s="81">
        <v>4699394.0248692418</v>
      </c>
      <c r="AJ212" s="81">
        <v>4212946.8444164302</v>
      </c>
      <c r="AK212" s="81">
        <v>0</v>
      </c>
      <c r="AL212" s="81">
        <v>0</v>
      </c>
      <c r="AM212" s="81">
        <v>334625.72497934528</v>
      </c>
      <c r="AN212" s="81">
        <v>0</v>
      </c>
      <c r="AO212" s="81">
        <v>0</v>
      </c>
      <c r="AP212" s="82"/>
      <c r="AQ212" s="81">
        <v>13</v>
      </c>
      <c r="AR212" s="81">
        <v>6</v>
      </c>
      <c r="AS212" s="81">
        <v>0</v>
      </c>
      <c r="AT212" s="81">
        <v>0</v>
      </c>
      <c r="AU212" s="81">
        <v>0</v>
      </c>
      <c r="AV212" s="81">
        <v>0</v>
      </c>
      <c r="AW212" s="81" t="s">
        <v>564</v>
      </c>
      <c r="AX212" s="82"/>
      <c r="AY212" s="81">
        <v>56.451999999999998</v>
      </c>
      <c r="AZ212" s="81">
        <v>877.6</v>
      </c>
      <c r="BA212" s="81">
        <v>0</v>
      </c>
      <c r="BB212" s="81">
        <v>0</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1954</v>
      </c>
      <c r="B213" s="80">
        <v>253</v>
      </c>
      <c r="C213" s="80">
        <v>15</v>
      </c>
      <c r="D213" s="80">
        <v>15</v>
      </c>
      <c r="E213" s="80">
        <v>2018</v>
      </c>
      <c r="F213" s="80" t="s">
        <v>93</v>
      </c>
      <c r="G213" s="80" t="s">
        <v>1673</v>
      </c>
      <c r="H213" s="80" t="s">
        <v>1674</v>
      </c>
      <c r="I213" s="177"/>
      <c r="J213" s="81">
        <v>1.4992885781602074</v>
      </c>
      <c r="K213" s="81">
        <v>0.26111896821583935</v>
      </c>
      <c r="L213" s="81">
        <v>5.0717516693872433</v>
      </c>
      <c r="M213" s="81">
        <v>3.9704786242995462</v>
      </c>
      <c r="N213" s="81">
        <v>5.3898423821486663</v>
      </c>
      <c r="O213" s="81">
        <v>2.4337861270338239</v>
      </c>
      <c r="P213" s="81">
        <v>4.2971167663936516</v>
      </c>
      <c r="Q213" s="81">
        <v>0.15363206452795283</v>
      </c>
      <c r="R213" s="81">
        <v>0</v>
      </c>
      <c r="S213" s="81">
        <v>0.23575899951088056</v>
      </c>
      <c r="T213" s="82"/>
      <c r="U213" s="81">
        <v>58554.999999999993</v>
      </c>
      <c r="V213" s="81">
        <v>90</v>
      </c>
      <c r="W213" s="81">
        <v>118</v>
      </c>
      <c r="X213" s="81">
        <v>759</v>
      </c>
      <c r="Y213" s="81">
        <v>1125</v>
      </c>
      <c r="Z213" s="81">
        <v>1483</v>
      </c>
      <c r="AA213" s="81">
        <v>899</v>
      </c>
      <c r="AB213" s="81">
        <v>2424</v>
      </c>
      <c r="AC213" s="81">
        <v>0</v>
      </c>
      <c r="AD213" s="81">
        <v>0.23575899951088061</v>
      </c>
      <c r="AE213" s="82"/>
      <c r="AF213" s="81">
        <v>476478.05899555673</v>
      </c>
      <c r="AG213" s="81">
        <v>167720.27964320919</v>
      </c>
      <c r="AH213" s="81">
        <v>718617.42790968611</v>
      </c>
      <c r="AI213" s="81">
        <v>4803740.6128849527</v>
      </c>
      <c r="AJ213" s="81">
        <v>4104986.997392409</v>
      </c>
      <c r="AK213" s="81">
        <v>0</v>
      </c>
      <c r="AL213" s="81">
        <v>0</v>
      </c>
      <c r="AM213" s="81">
        <v>333666.29236503679</v>
      </c>
      <c r="AN213" s="81">
        <v>0</v>
      </c>
      <c r="AO213" s="81">
        <v>0</v>
      </c>
      <c r="AP213" s="82"/>
      <c r="AQ213" s="81">
        <v>15</v>
      </c>
      <c r="AR213" s="81">
        <v>6</v>
      </c>
      <c r="AS213" s="81">
        <v>0</v>
      </c>
      <c r="AT213" s="81">
        <v>0</v>
      </c>
      <c r="AU213" s="81">
        <v>0</v>
      </c>
      <c r="AV213" s="81">
        <v>0</v>
      </c>
      <c r="AW213" s="81" t="s">
        <v>564</v>
      </c>
      <c r="AX213" s="82"/>
      <c r="AY213" s="81">
        <v>63.351999999999997</v>
      </c>
      <c r="AZ213" s="81">
        <v>878</v>
      </c>
      <c r="BA213" s="81">
        <v>0</v>
      </c>
      <c r="BB213" s="81">
        <v>0</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1955</v>
      </c>
      <c r="B214" s="80">
        <v>254</v>
      </c>
      <c r="C214" s="80">
        <v>16</v>
      </c>
      <c r="D214" s="80">
        <v>15</v>
      </c>
      <c r="E214" s="80">
        <v>2019</v>
      </c>
      <c r="F214" s="80" t="s">
        <v>73</v>
      </c>
      <c r="G214" s="80" t="s">
        <v>1673</v>
      </c>
      <c r="H214" s="80" t="s">
        <v>1674</v>
      </c>
      <c r="I214" s="177"/>
      <c r="J214" s="81">
        <v>1.0614569071203874</v>
      </c>
      <c r="K214" s="81">
        <v>0.24229917495272868</v>
      </c>
      <c r="L214" s="81">
        <v>5.0944748474038324</v>
      </c>
      <c r="M214" s="81">
        <v>3.5618798571659065</v>
      </c>
      <c r="N214" s="81">
        <v>5.4467072237466239</v>
      </c>
      <c r="O214" s="81">
        <v>2.3719448389497417</v>
      </c>
      <c r="P214" s="81">
        <v>4.0646447056609327</v>
      </c>
      <c r="Q214" s="81">
        <v>0.14816280459982076</v>
      </c>
      <c r="R214" s="81">
        <v>0</v>
      </c>
      <c r="S214" s="81">
        <v>0.21123106474317013</v>
      </c>
      <c r="T214" s="82"/>
      <c r="U214" s="81">
        <v>43609</v>
      </c>
      <c r="V214" s="81">
        <v>90</v>
      </c>
      <c r="W214" s="81">
        <v>118</v>
      </c>
      <c r="X214" s="81">
        <v>759</v>
      </c>
      <c r="Y214" s="81">
        <v>1123</v>
      </c>
      <c r="Z214" s="81">
        <v>1485</v>
      </c>
      <c r="AA214" s="81">
        <v>844</v>
      </c>
      <c r="AB214" s="81">
        <v>2401</v>
      </c>
      <c r="AC214" s="81">
        <v>0</v>
      </c>
      <c r="AD214" s="81">
        <v>0.2112310647431701</v>
      </c>
      <c r="AE214" s="82"/>
      <c r="AF214" s="81">
        <v>348210.45610832737</v>
      </c>
      <c r="AG214" s="81">
        <v>167670.61296137501</v>
      </c>
      <c r="AH214" s="81">
        <v>775892.16957093321</v>
      </c>
      <c r="AI214" s="81">
        <v>4707267.0169933168</v>
      </c>
      <c r="AJ214" s="81">
        <v>4167523.3948730705</v>
      </c>
      <c r="AK214" s="81">
        <v>0</v>
      </c>
      <c r="AL214" s="81">
        <v>0</v>
      </c>
      <c r="AM214" s="81">
        <v>326998.12528167717</v>
      </c>
      <c r="AN214" s="81">
        <v>0</v>
      </c>
      <c r="AO214" s="81">
        <v>0</v>
      </c>
      <c r="AP214" s="82"/>
      <c r="AQ214" s="81">
        <v>19</v>
      </c>
      <c r="AR214" s="81">
        <v>6</v>
      </c>
      <c r="AS214" s="81">
        <v>0</v>
      </c>
      <c r="AT214" s="81">
        <v>0</v>
      </c>
      <c r="AU214" s="81">
        <v>0</v>
      </c>
      <c r="AV214" s="81">
        <v>0</v>
      </c>
      <c r="AW214" s="81" t="s">
        <v>564</v>
      </c>
      <c r="AX214" s="82"/>
      <c r="AY214" s="81">
        <v>85.552000000000007</v>
      </c>
      <c r="AZ214" s="81">
        <v>877.6</v>
      </c>
      <c r="BA214" s="81">
        <v>0</v>
      </c>
      <c r="BB214" s="81">
        <v>0</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1956</v>
      </c>
      <c r="B215" s="80">
        <v>255</v>
      </c>
      <c r="C215" s="80">
        <v>17</v>
      </c>
      <c r="D215" s="80">
        <v>15</v>
      </c>
      <c r="E215" s="80">
        <v>2020</v>
      </c>
      <c r="F215" s="80" t="s">
        <v>218</v>
      </c>
      <c r="G215" s="80" t="s">
        <v>1673</v>
      </c>
      <c r="H215" s="80" t="s">
        <v>1674</v>
      </c>
      <c r="I215" s="177"/>
      <c r="J215" s="81">
        <v>1.171636972271378</v>
      </c>
      <c r="K215" s="81">
        <v>0.3288196433678463</v>
      </c>
      <c r="L215" s="81">
        <v>5.781949547938007</v>
      </c>
      <c r="M215" s="81">
        <v>2.9810931878021729</v>
      </c>
      <c r="N215" s="81">
        <v>4.9877692494018602</v>
      </c>
      <c r="O215" s="81">
        <v>2.0221819574842188</v>
      </c>
      <c r="P215" s="81">
        <v>4.0425184568588985</v>
      </c>
      <c r="Q215" s="81">
        <v>0.13944789953844838</v>
      </c>
      <c r="R215" s="81">
        <v>0</v>
      </c>
      <c r="S215" s="81">
        <v>0.25526838993882051</v>
      </c>
      <c r="T215" s="82"/>
      <c r="U215" s="81">
        <v>54566</v>
      </c>
      <c r="V215" s="81">
        <v>113</v>
      </c>
      <c r="W215" s="81">
        <v>119</v>
      </c>
      <c r="X215" s="81">
        <v>668</v>
      </c>
      <c r="Y215" s="81">
        <v>1122</v>
      </c>
      <c r="Z215" s="81">
        <v>1445</v>
      </c>
      <c r="AA215" s="81">
        <v>912</v>
      </c>
      <c r="AB215" s="81">
        <v>2365</v>
      </c>
      <c r="AC215" s="81">
        <v>0</v>
      </c>
      <c r="AD215" s="81">
        <v>0.25526838993882051</v>
      </c>
      <c r="AE215" s="82"/>
      <c r="AF215" s="81">
        <v>426046.27705441951</v>
      </c>
      <c r="AG215" s="81">
        <v>210674.94146211111</v>
      </c>
      <c r="AH215" s="81">
        <v>847913.00297159189</v>
      </c>
      <c r="AI215" s="81">
        <v>3835443.3475869722</v>
      </c>
      <c r="AJ215" s="81">
        <v>4250830.7691018134</v>
      </c>
      <c r="AK215" s="81"/>
      <c r="AL215" s="81"/>
      <c r="AM215" s="81">
        <v>308658.77569803345</v>
      </c>
      <c r="AN215" s="81"/>
      <c r="AO215" s="81"/>
      <c r="AP215" s="82"/>
      <c r="AQ215" s="81">
        <v>20</v>
      </c>
      <c r="AR215" s="81">
        <v>6</v>
      </c>
      <c r="AS215" s="81">
        <v>0</v>
      </c>
      <c r="AT215" s="81">
        <v>0</v>
      </c>
      <c r="AU215" s="81">
        <v>0</v>
      </c>
      <c r="AV215" s="81">
        <v>0</v>
      </c>
      <c r="AW215" s="81">
        <v>0</v>
      </c>
      <c r="AX215" s="82"/>
      <c r="AY215" s="81">
        <v>95.451999999999998</v>
      </c>
      <c r="AZ215" s="81">
        <v>877.6</v>
      </c>
      <c r="BA215" s="81">
        <v>0</v>
      </c>
      <c r="BB215" s="81">
        <v>0</v>
      </c>
      <c r="BC215" s="81">
        <v>0</v>
      </c>
      <c r="BD215" s="81">
        <v>0</v>
      </c>
      <c r="BE215" s="81">
        <v>0</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1680</v>
      </c>
      <c r="B216" s="80">
        <v>255</v>
      </c>
      <c r="C216" s="80">
        <v>18</v>
      </c>
      <c r="D216" s="80">
        <v>15</v>
      </c>
      <c r="E216" s="80">
        <v>2021</v>
      </c>
      <c r="F216" s="80" t="s">
        <v>75</v>
      </c>
      <c r="G216" s="174" t="s">
        <v>1673</v>
      </c>
      <c r="H216" s="80" t="s">
        <v>1674</v>
      </c>
      <c r="I216" s="177"/>
      <c r="J216" s="81">
        <v>1.4703500186845329</v>
      </c>
      <c r="K216" s="81">
        <v>0.31674459128440574</v>
      </c>
      <c r="L216" s="81">
        <v>5.2765432307903177</v>
      </c>
      <c r="M216" s="81">
        <v>3.0109989027867581</v>
      </c>
      <c r="N216" s="81">
        <v>4.7210298138729199</v>
      </c>
      <c r="O216" s="81">
        <v>1.9625244037822462</v>
      </c>
      <c r="P216" s="81">
        <v>4.0907627206025534</v>
      </c>
      <c r="Q216" s="81">
        <v>0.13909258099568403</v>
      </c>
      <c r="R216" s="81">
        <v>0</v>
      </c>
      <c r="S216" s="81">
        <v>0.22624993633043311</v>
      </c>
      <c r="T216" s="82"/>
      <c r="U216" s="81">
        <v>70322</v>
      </c>
      <c r="V216" s="81">
        <v>113</v>
      </c>
      <c r="W216" s="81">
        <v>119</v>
      </c>
      <c r="X216" s="81">
        <v>668</v>
      </c>
      <c r="Y216" s="81">
        <v>1118</v>
      </c>
      <c r="Z216" s="81">
        <v>1444</v>
      </c>
      <c r="AA216" s="81">
        <v>900</v>
      </c>
      <c r="AB216" s="81">
        <v>2331</v>
      </c>
      <c r="AC216" s="81">
        <v>0</v>
      </c>
      <c r="AD216" s="81">
        <v>0.22624993633043311</v>
      </c>
      <c r="AE216" s="82"/>
      <c r="AF216" s="81">
        <v>538636.25091050728</v>
      </c>
      <c r="AG216" s="81">
        <v>214312.96701219521</v>
      </c>
      <c r="AH216" s="81">
        <v>760203.35263212607</v>
      </c>
      <c r="AI216" s="81">
        <v>4185035.320072684</v>
      </c>
      <c r="AJ216" s="81">
        <v>4127766.3474920052</v>
      </c>
      <c r="AK216" s="81">
        <v>0</v>
      </c>
      <c r="AL216" s="81">
        <v>0</v>
      </c>
      <c r="AM216" s="81">
        <v>305976.12247998861</v>
      </c>
      <c r="AN216" s="81">
        <v>0</v>
      </c>
      <c r="AO216" s="81">
        <v>0</v>
      </c>
      <c r="AP216" s="82"/>
      <c r="AQ216" s="81">
        <v>22</v>
      </c>
      <c r="AR216" s="81">
        <v>6</v>
      </c>
      <c r="AS216" s="81">
        <v>0</v>
      </c>
      <c r="AT216" s="81">
        <v>0</v>
      </c>
      <c r="AU216" s="81">
        <v>0</v>
      </c>
      <c r="AV216" s="81">
        <v>0</v>
      </c>
      <c r="AW216" s="81"/>
      <c r="AX216" s="82"/>
      <c r="AY216" s="81">
        <v>110.152</v>
      </c>
      <c r="AZ216" s="81">
        <v>877.6</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1672</v>
      </c>
      <c r="B217" s="80">
        <v>255</v>
      </c>
      <c r="C217" s="80">
        <v>19</v>
      </c>
      <c r="D217" s="80">
        <v>15</v>
      </c>
      <c r="E217" s="80">
        <v>2022</v>
      </c>
      <c r="F217" s="80" t="s">
        <v>568</v>
      </c>
      <c r="G217" s="174" t="s">
        <v>1673</v>
      </c>
      <c r="H217" s="80" t="s">
        <v>1674</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22</v>
      </c>
      <c r="AR217" s="81">
        <v>6</v>
      </c>
      <c r="AS217" s="81">
        <v>0</v>
      </c>
      <c r="AT217" s="81">
        <v>0</v>
      </c>
      <c r="AU217" s="81">
        <v>0</v>
      </c>
      <c r="AV217" s="81">
        <v>0</v>
      </c>
      <c r="AW217" s="81"/>
      <c r="AX217" s="82"/>
      <c r="AY217" s="81">
        <v>110.152</v>
      </c>
      <c r="AZ217" s="81">
        <v>877.6</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1957</v>
      </c>
      <c r="B218" s="80">
        <v>154</v>
      </c>
      <c r="C218" s="80">
        <v>1</v>
      </c>
      <c r="D218" s="80">
        <v>10</v>
      </c>
      <c r="E218" s="80">
        <v>1990</v>
      </c>
      <c r="F218" s="80" t="s">
        <v>562</v>
      </c>
      <c r="G218" s="80" t="s">
        <v>1700</v>
      </c>
      <c r="H218" s="80" t="s">
        <v>1701</v>
      </c>
      <c r="I218" s="177"/>
      <c r="J218" s="81">
        <v>15.440840015056072</v>
      </c>
      <c r="K218" s="81">
        <v>1.6396121529767353</v>
      </c>
      <c r="L218" s="81">
        <v>1.1114420164824657</v>
      </c>
      <c r="M218" s="81">
        <v>3.2326772031499607</v>
      </c>
      <c r="N218" s="81">
        <v>7.2080917236879793</v>
      </c>
      <c r="O218" s="81">
        <v>1.5851725344066943</v>
      </c>
      <c r="P218" s="81">
        <v>3.5336112033807074</v>
      </c>
      <c r="Q218" s="81">
        <v>0.31472100027756272</v>
      </c>
      <c r="R218" s="81">
        <v>20.177833036826915</v>
      </c>
      <c r="S218" s="81">
        <v>0.25628115273687385</v>
      </c>
      <c r="T218" s="82"/>
      <c r="U218" s="81">
        <v>433524</v>
      </c>
      <c r="V218" s="81">
        <v>300</v>
      </c>
      <c r="W218" s="81">
        <v>13</v>
      </c>
      <c r="X218" s="81">
        <v>1084</v>
      </c>
      <c r="Y218" s="81">
        <v>1542</v>
      </c>
      <c r="Z218" s="81">
        <v>652</v>
      </c>
      <c r="AA218" s="81">
        <v>858</v>
      </c>
      <c r="AB218" s="81">
        <v>5110</v>
      </c>
      <c r="AC218" s="81">
        <v>3494837</v>
      </c>
      <c r="AD218" s="81">
        <v>0.25628115273687385</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1958</v>
      </c>
      <c r="B219" s="80">
        <v>155</v>
      </c>
      <c r="C219" s="80">
        <v>2</v>
      </c>
      <c r="D219" s="80">
        <v>10</v>
      </c>
      <c r="E219" s="80">
        <v>2005</v>
      </c>
      <c r="F219" s="80" t="s">
        <v>565</v>
      </c>
      <c r="G219" s="80" t="s">
        <v>1700</v>
      </c>
      <c r="H219" s="80" t="s">
        <v>1701</v>
      </c>
      <c r="I219" s="177"/>
      <c r="J219" s="81">
        <v>6.6718630791618105</v>
      </c>
      <c r="K219" s="81">
        <v>0.85563438474251807</v>
      </c>
      <c r="L219" s="81">
        <v>0</v>
      </c>
      <c r="M219" s="81">
        <v>5.5542857913843005</v>
      </c>
      <c r="N219" s="81">
        <v>6.9355079651740974</v>
      </c>
      <c r="O219" s="81">
        <v>2.7060753339560581</v>
      </c>
      <c r="P219" s="81">
        <v>3.8972142187265213</v>
      </c>
      <c r="Q219" s="81">
        <v>0.18351961101345649</v>
      </c>
      <c r="R219" s="81">
        <v>37.477551630720377</v>
      </c>
      <c r="S219" s="81">
        <v>0.53703694105339272</v>
      </c>
      <c r="T219" s="82"/>
      <c r="U219" s="81">
        <v>206063</v>
      </c>
      <c r="V219" s="81">
        <v>261</v>
      </c>
      <c r="W219" s="81">
        <v>0</v>
      </c>
      <c r="X219" s="81">
        <v>902</v>
      </c>
      <c r="Y219" s="81">
        <v>1414</v>
      </c>
      <c r="Z219" s="81">
        <v>1288</v>
      </c>
      <c r="AA219" s="81">
        <v>775</v>
      </c>
      <c r="AB219" s="81">
        <v>3115</v>
      </c>
      <c r="AC219" s="81">
        <v>6627129</v>
      </c>
      <c r="AD219" s="81">
        <v>0.53703694105339272</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1959</v>
      </c>
      <c r="B220" s="80">
        <v>156</v>
      </c>
      <c r="C220" s="80">
        <v>3</v>
      </c>
      <c r="D220" s="80">
        <v>10</v>
      </c>
      <c r="E220" s="80">
        <v>2006</v>
      </c>
      <c r="F220" s="80" t="s">
        <v>566</v>
      </c>
      <c r="G220" s="80" t="s">
        <v>1700</v>
      </c>
      <c r="H220" s="80" t="s">
        <v>1701</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1960</v>
      </c>
      <c r="B221" s="80">
        <v>157</v>
      </c>
      <c r="C221" s="80">
        <v>4</v>
      </c>
      <c r="D221" s="80">
        <v>10</v>
      </c>
      <c r="E221" s="80">
        <v>2007</v>
      </c>
      <c r="F221" s="80" t="s">
        <v>567</v>
      </c>
      <c r="G221" s="80" t="s">
        <v>1700</v>
      </c>
      <c r="H221" s="80" t="s">
        <v>1701</v>
      </c>
      <c r="I221" s="177"/>
      <c r="J221" s="81">
        <v>9.6961608293734045</v>
      </c>
      <c r="K221" s="81">
        <v>0.7153249475365796</v>
      </c>
      <c r="L221" s="81">
        <v>0.65655053260065521</v>
      </c>
      <c r="M221" s="81">
        <v>5.5159382775396288</v>
      </c>
      <c r="N221" s="81">
        <v>6.8047886003383198</v>
      </c>
      <c r="O221" s="81">
        <v>2.5930125530840322</v>
      </c>
      <c r="P221" s="81">
        <v>3.7583850380454096</v>
      </c>
      <c r="Q221" s="81">
        <v>0.18574265685158128</v>
      </c>
      <c r="R221" s="81">
        <v>35.174167840809083</v>
      </c>
      <c r="S221" s="81">
        <v>0.18833899118692649</v>
      </c>
      <c r="T221" s="82"/>
      <c r="U221" s="81">
        <v>318424</v>
      </c>
      <c r="V221" s="81">
        <v>238</v>
      </c>
      <c r="W221" s="81">
        <v>8</v>
      </c>
      <c r="X221" s="81">
        <v>1122</v>
      </c>
      <c r="Y221" s="81">
        <v>1391</v>
      </c>
      <c r="Z221" s="81">
        <v>1283</v>
      </c>
      <c r="AA221" s="81">
        <v>736</v>
      </c>
      <c r="AB221" s="81">
        <v>2986</v>
      </c>
      <c r="AC221" s="81">
        <v>6398286</v>
      </c>
      <c r="AD221" s="81">
        <v>0.18833899118692649</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1961</v>
      </c>
      <c r="B222" s="80">
        <v>158</v>
      </c>
      <c r="C222" s="80">
        <v>5</v>
      </c>
      <c r="D222" s="80">
        <v>10</v>
      </c>
      <c r="E222" s="80">
        <v>2008</v>
      </c>
      <c r="F222" s="80" t="s">
        <v>84</v>
      </c>
      <c r="G222" s="80" t="s">
        <v>1700</v>
      </c>
      <c r="H222" s="80" t="s">
        <v>1701</v>
      </c>
      <c r="I222" s="177"/>
      <c r="J222" s="81">
        <v>7.3333692584014329</v>
      </c>
      <c r="K222" s="81">
        <v>0.62781028685159113</v>
      </c>
      <c r="L222" s="81">
        <v>0.14172665135417767</v>
      </c>
      <c r="M222" s="81">
        <v>6.4541819232254793</v>
      </c>
      <c r="N222" s="81">
        <v>6.7922657130866053</v>
      </c>
      <c r="O222" s="81">
        <v>2.4855631019969033</v>
      </c>
      <c r="P222" s="81">
        <v>3.7541018019749344</v>
      </c>
      <c r="Q222" s="81">
        <v>0.18206665794857796</v>
      </c>
      <c r="R222" s="81">
        <v>33.014786936472305</v>
      </c>
      <c r="S222" s="81">
        <v>0.12783694028041978</v>
      </c>
      <c r="T222" s="82"/>
      <c r="U222" s="81">
        <v>253037</v>
      </c>
      <c r="V222" s="81">
        <v>238</v>
      </c>
      <c r="W222" s="81">
        <v>2</v>
      </c>
      <c r="X222" s="81">
        <v>1122</v>
      </c>
      <c r="Y222" s="81">
        <v>1370</v>
      </c>
      <c r="Z222" s="81">
        <v>1273</v>
      </c>
      <c r="AA222" s="81">
        <v>736</v>
      </c>
      <c r="AB222" s="81">
        <v>2975</v>
      </c>
      <c r="AC222" s="81">
        <v>6236039</v>
      </c>
      <c r="AD222" s="81">
        <v>0.12783694028041978</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1962</v>
      </c>
      <c r="B223" s="80">
        <v>159</v>
      </c>
      <c r="C223" s="80">
        <v>6</v>
      </c>
      <c r="D223" s="80">
        <v>10</v>
      </c>
      <c r="E223" s="80">
        <v>2009</v>
      </c>
      <c r="F223" s="80" t="s">
        <v>85</v>
      </c>
      <c r="G223" s="80" t="s">
        <v>1700</v>
      </c>
      <c r="H223" s="80" t="s">
        <v>1701</v>
      </c>
      <c r="I223" s="177"/>
      <c r="J223" s="81">
        <v>4.9749918396746011</v>
      </c>
      <c r="K223" s="81">
        <v>0.44367727045971395</v>
      </c>
      <c r="L223" s="81">
        <v>0.30919747980404144</v>
      </c>
      <c r="M223" s="81">
        <v>5.6435027428618953</v>
      </c>
      <c r="N223" s="81">
        <v>5.8596261655619006</v>
      </c>
      <c r="O223" s="81">
        <v>2.5003737500528205</v>
      </c>
      <c r="P223" s="81">
        <v>3.6021312368247553</v>
      </c>
      <c r="Q223" s="81">
        <v>0.17192144387268801</v>
      </c>
      <c r="R223" s="81">
        <v>32.146790464886841</v>
      </c>
      <c r="S223" s="81">
        <v>0.30357853801999996</v>
      </c>
      <c r="T223" s="82"/>
      <c r="U223" s="81">
        <v>173354</v>
      </c>
      <c r="V223" s="81">
        <v>206</v>
      </c>
      <c r="W223" s="81">
        <v>5</v>
      </c>
      <c r="X223" s="81">
        <v>1239</v>
      </c>
      <c r="Y223" s="81">
        <v>1376</v>
      </c>
      <c r="Z223" s="81">
        <v>1264</v>
      </c>
      <c r="AA223" s="81">
        <v>725</v>
      </c>
      <c r="AB223" s="81">
        <v>2949</v>
      </c>
      <c r="AC223" s="81">
        <v>5923807</v>
      </c>
      <c r="AD223" s="81">
        <v>0.30357853801999996</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1963</v>
      </c>
      <c r="B224" s="80">
        <v>160</v>
      </c>
      <c r="C224" s="80">
        <v>7</v>
      </c>
      <c r="D224" s="80">
        <v>10</v>
      </c>
      <c r="E224" s="80">
        <v>2010</v>
      </c>
      <c r="F224" s="80" t="s">
        <v>86</v>
      </c>
      <c r="G224" s="80" t="s">
        <v>1700</v>
      </c>
      <c r="H224" s="80" t="s">
        <v>1701</v>
      </c>
      <c r="I224" s="177"/>
      <c r="J224" s="81">
        <v>5.6701795742059495</v>
      </c>
      <c r="K224" s="81">
        <v>0.46271378708230987</v>
      </c>
      <c r="L224" s="81">
        <v>0.28149408227081335</v>
      </c>
      <c r="M224" s="81">
        <v>5.0517220420070261</v>
      </c>
      <c r="N224" s="81">
        <v>5.7321882583643609</v>
      </c>
      <c r="O224" s="81">
        <v>2.4907777489618508</v>
      </c>
      <c r="P224" s="81">
        <v>3.7555424709609211</v>
      </c>
      <c r="Q224" s="81">
        <v>0.17735231248716618</v>
      </c>
      <c r="R224" s="81">
        <v>34.125390479784592</v>
      </c>
      <c r="S224" s="81">
        <v>0.36633949300000007</v>
      </c>
      <c r="T224" s="82"/>
      <c r="U224" s="81">
        <v>221172</v>
      </c>
      <c r="V224" s="81">
        <v>206</v>
      </c>
      <c r="W224" s="81">
        <v>5</v>
      </c>
      <c r="X224" s="81">
        <v>1239</v>
      </c>
      <c r="Y224" s="81">
        <v>1369</v>
      </c>
      <c r="Z224" s="81">
        <v>1265</v>
      </c>
      <c r="AA224" s="81">
        <v>737</v>
      </c>
      <c r="AB224" s="81">
        <v>2915</v>
      </c>
      <c r="AC224" s="81">
        <v>5959268</v>
      </c>
      <c r="AD224" s="81">
        <v>0.36633949300000007</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1964</v>
      </c>
      <c r="B225" s="80">
        <v>161</v>
      </c>
      <c r="C225" s="80">
        <v>8</v>
      </c>
      <c r="D225" s="80">
        <v>10</v>
      </c>
      <c r="E225" s="80">
        <v>2011</v>
      </c>
      <c r="F225" s="80" t="s">
        <v>87</v>
      </c>
      <c r="G225" s="80" t="s">
        <v>1700</v>
      </c>
      <c r="H225" s="80" t="s">
        <v>1701</v>
      </c>
      <c r="I225" s="177"/>
      <c r="J225" s="81">
        <v>6.466295746665244</v>
      </c>
      <c r="K225" s="81">
        <v>0.6483480835076092</v>
      </c>
      <c r="L225" s="81">
        <v>0.26265448978024641</v>
      </c>
      <c r="M225" s="81">
        <v>6.3817452027450186</v>
      </c>
      <c r="N225" s="81">
        <v>6.7384344144181654</v>
      </c>
      <c r="O225" s="81">
        <v>2.416617781418323</v>
      </c>
      <c r="P225" s="81">
        <v>3.651961622806005</v>
      </c>
      <c r="Q225" s="81">
        <v>0.20021873489492836</v>
      </c>
      <c r="R225" s="81">
        <v>33.857785929681299</v>
      </c>
      <c r="S225" s="81">
        <v>0.17727338173999999</v>
      </c>
      <c r="T225" s="82"/>
      <c r="U225" s="81">
        <v>237545</v>
      </c>
      <c r="V225" s="81">
        <v>206</v>
      </c>
      <c r="W225" s="81">
        <v>5</v>
      </c>
      <c r="X225" s="81">
        <v>1239</v>
      </c>
      <c r="Y225" s="81">
        <v>1337</v>
      </c>
      <c r="Z225" s="81">
        <v>1254</v>
      </c>
      <c r="AA225" s="81">
        <v>738</v>
      </c>
      <c r="AB225" s="81">
        <v>2853</v>
      </c>
      <c r="AC225" s="81">
        <v>5902758</v>
      </c>
      <c r="AD225" s="81">
        <v>0.17727338173999999</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1965</v>
      </c>
      <c r="B226" s="80">
        <v>162</v>
      </c>
      <c r="C226" s="80">
        <v>9</v>
      </c>
      <c r="D226" s="80">
        <v>10</v>
      </c>
      <c r="E226" s="80">
        <v>2012</v>
      </c>
      <c r="F226" s="80" t="s">
        <v>88</v>
      </c>
      <c r="G226" s="80" t="s">
        <v>1700</v>
      </c>
      <c r="H226" s="80" t="s">
        <v>1701</v>
      </c>
      <c r="I226" s="177"/>
      <c r="J226" s="81">
        <v>6.9095158906019378</v>
      </c>
      <c r="K226" s="81">
        <v>0.73038919159805249</v>
      </c>
      <c r="L226" s="81">
        <v>0.2650105699485088</v>
      </c>
      <c r="M226" s="81">
        <v>7.9261072648546218</v>
      </c>
      <c r="N226" s="81">
        <v>7.4742096602898522</v>
      </c>
      <c r="O226" s="81">
        <v>2.3842172144453033</v>
      </c>
      <c r="P226" s="81">
        <v>3.6777165267157494</v>
      </c>
      <c r="Q226" s="81">
        <v>0.21272930490514846</v>
      </c>
      <c r="R226" s="81">
        <v>34.002118748851984</v>
      </c>
      <c r="S226" s="81">
        <v>0.23851551015000003</v>
      </c>
      <c r="T226" s="82"/>
      <c r="U226" s="81">
        <v>243201</v>
      </c>
      <c r="V226" s="81">
        <v>206</v>
      </c>
      <c r="W226" s="81">
        <v>5</v>
      </c>
      <c r="X226" s="81">
        <v>1239</v>
      </c>
      <c r="Y226" s="81">
        <v>1350</v>
      </c>
      <c r="Z226" s="81">
        <v>1247</v>
      </c>
      <c r="AA226" s="81">
        <v>739</v>
      </c>
      <c r="AB226" s="81">
        <v>2790</v>
      </c>
      <c r="AC226" s="81">
        <v>5774383</v>
      </c>
      <c r="AD226" s="81">
        <v>0.23851551015000003</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0</v>
      </c>
      <c r="BJ226" s="81">
        <v>0</v>
      </c>
      <c r="BK226" s="81">
        <v>0</v>
      </c>
      <c r="BL226" s="81">
        <v>0</v>
      </c>
      <c r="BM226" s="82"/>
      <c r="BN226" s="81">
        <v>0</v>
      </c>
      <c r="BO226" s="81">
        <v>0</v>
      </c>
      <c r="BP226" s="81">
        <v>0</v>
      </c>
      <c r="BQ226" s="81">
        <v>0</v>
      </c>
      <c r="BR226" s="81">
        <v>0</v>
      </c>
      <c r="BS226" s="81">
        <v>0</v>
      </c>
      <c r="BT226"/>
      <c r="BU226" s="80">
        <v>0</v>
      </c>
      <c r="BV226" s="80">
        <v>0</v>
      </c>
      <c r="BW226" s="80">
        <v>0</v>
      </c>
      <c r="BX226" s="80">
        <v>0</v>
      </c>
      <c r="BY226" s="80">
        <v>0</v>
      </c>
      <c r="BZ226" s="80">
        <v>0</v>
      </c>
      <c r="CA226" s="80">
        <v>0</v>
      </c>
      <c r="CB226" s="80">
        <v>0</v>
      </c>
      <c r="CC226" s="80">
        <v>0</v>
      </c>
    </row>
    <row r="227" spans="1:81">
      <c r="A227" s="80" t="s">
        <v>1966</v>
      </c>
      <c r="B227" s="80">
        <v>163</v>
      </c>
      <c r="C227" s="80">
        <v>10</v>
      </c>
      <c r="D227" s="80">
        <v>10</v>
      </c>
      <c r="E227" s="80">
        <v>2013</v>
      </c>
      <c r="F227" s="80" t="s">
        <v>89</v>
      </c>
      <c r="G227" s="80" t="s">
        <v>1700</v>
      </c>
      <c r="H227" s="80" t="s">
        <v>1701</v>
      </c>
      <c r="I227" s="177"/>
      <c r="J227" s="81">
        <v>7.7720012335438282</v>
      </c>
      <c r="K227" s="81">
        <v>0.60366915818892275</v>
      </c>
      <c r="L227" s="81">
        <v>0.23402522977777085</v>
      </c>
      <c r="M227" s="81">
        <v>7.3714692552816299</v>
      </c>
      <c r="N227" s="81">
        <v>7.2864277674282132</v>
      </c>
      <c r="O227" s="81">
        <v>2.2603530576027935</v>
      </c>
      <c r="P227" s="81">
        <v>3.8064671318962766</v>
      </c>
      <c r="Q227" s="81">
        <v>0.21535970431623669</v>
      </c>
      <c r="R227" s="81">
        <v>30.799048453359006</v>
      </c>
      <c r="S227" s="81">
        <v>0.3169643955</v>
      </c>
      <c r="T227" s="82"/>
      <c r="U227" s="81">
        <v>278539</v>
      </c>
      <c r="V227" s="81">
        <v>206</v>
      </c>
      <c r="W227" s="81">
        <v>5</v>
      </c>
      <c r="X227" s="81">
        <v>1239</v>
      </c>
      <c r="Y227" s="81">
        <v>1358</v>
      </c>
      <c r="Z227" s="81">
        <v>1235</v>
      </c>
      <c r="AA227" s="81">
        <v>762</v>
      </c>
      <c r="AB227" s="81">
        <v>2784</v>
      </c>
      <c r="AC227" s="81">
        <v>5105614</v>
      </c>
      <c r="AD227" s="81">
        <v>0.3169643955</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0</v>
      </c>
      <c r="BJ227" s="81">
        <v>0</v>
      </c>
      <c r="BK227" s="81">
        <v>0</v>
      </c>
      <c r="BL227" s="81">
        <v>0</v>
      </c>
      <c r="BM227" s="82"/>
      <c r="BN227" s="81">
        <v>0</v>
      </c>
      <c r="BO227" s="81">
        <v>0</v>
      </c>
      <c r="BP227" s="81">
        <v>0</v>
      </c>
      <c r="BQ227" s="81">
        <v>0</v>
      </c>
      <c r="BR227" s="81">
        <v>0</v>
      </c>
      <c r="BS227" s="81">
        <v>0</v>
      </c>
      <c r="BT227"/>
      <c r="BU227" s="80">
        <v>0</v>
      </c>
      <c r="BV227" s="80">
        <v>0</v>
      </c>
      <c r="BW227" s="80">
        <v>0</v>
      </c>
      <c r="BX227" s="80">
        <v>0</v>
      </c>
      <c r="BY227" s="80">
        <v>0</v>
      </c>
      <c r="BZ227" s="80">
        <v>0</v>
      </c>
      <c r="CA227" s="80">
        <v>0</v>
      </c>
      <c r="CB227" s="80">
        <v>0</v>
      </c>
      <c r="CC227" s="80">
        <v>0</v>
      </c>
    </row>
    <row r="228" spans="1:81">
      <c r="A228" s="80" t="s">
        <v>1967</v>
      </c>
      <c r="B228" s="80">
        <v>164</v>
      </c>
      <c r="C228" s="80">
        <v>11</v>
      </c>
      <c r="D228" s="80">
        <v>10</v>
      </c>
      <c r="E228" s="80">
        <v>2014</v>
      </c>
      <c r="F228" s="80" t="s">
        <v>90</v>
      </c>
      <c r="G228" s="80" t="s">
        <v>1700</v>
      </c>
      <c r="H228" s="80" t="s">
        <v>1701</v>
      </c>
      <c r="I228" s="177"/>
      <c r="J228" s="81">
        <v>4.8707986789149267</v>
      </c>
      <c r="K228" s="81">
        <v>0.62057159774077253</v>
      </c>
      <c r="L228" s="81">
        <v>1.2838857341128966</v>
      </c>
      <c r="M228" s="81">
        <v>6.2893347507388286</v>
      </c>
      <c r="N228" s="81">
        <v>7.6926606975093543</v>
      </c>
      <c r="O228" s="81">
        <v>2.1670069183962295</v>
      </c>
      <c r="P228" s="81">
        <v>3.8814996855071091</v>
      </c>
      <c r="Q228" s="81">
        <v>0.20403021870509888</v>
      </c>
      <c r="R228" s="81">
        <v>30.516126455252042</v>
      </c>
      <c r="S228" s="81">
        <v>0.21486303859999997</v>
      </c>
      <c r="T228" s="82"/>
      <c r="U228" s="81">
        <v>193873</v>
      </c>
      <c r="V228" s="81">
        <v>184</v>
      </c>
      <c r="W228" s="81">
        <v>28</v>
      </c>
      <c r="X228" s="81">
        <v>1005</v>
      </c>
      <c r="Y228" s="81">
        <v>1354</v>
      </c>
      <c r="Z228" s="81">
        <v>1247</v>
      </c>
      <c r="AA228" s="81">
        <v>773</v>
      </c>
      <c r="AB228" s="81">
        <v>2749</v>
      </c>
      <c r="AC228" s="81">
        <v>5074620</v>
      </c>
      <c r="AD228" s="81">
        <v>0.21486303859999997</v>
      </c>
      <c r="AE228" s="82"/>
      <c r="AF228" s="81">
        <v>1578931.4521731401</v>
      </c>
      <c r="AG228" s="81">
        <v>435451.76426491496</v>
      </c>
      <c r="AH228" s="81">
        <v>208824.14724120073</v>
      </c>
      <c r="AI228" s="81">
        <v>6618340.8256661864</v>
      </c>
      <c r="AJ228" s="81">
        <v>5823521.3341519283</v>
      </c>
      <c r="AK228" s="81">
        <v>0</v>
      </c>
      <c r="AL228" s="81">
        <v>0</v>
      </c>
      <c r="AM228" s="81">
        <v>377396.62110205425</v>
      </c>
      <c r="AN228" s="81">
        <v>0</v>
      </c>
      <c r="AO228" s="81">
        <v>0</v>
      </c>
      <c r="AP228" s="82"/>
      <c r="AQ228" s="81">
        <v>1</v>
      </c>
      <c r="AR228" s="81">
        <v>0</v>
      </c>
      <c r="AS228" s="81">
        <v>0</v>
      </c>
      <c r="AT228" s="81">
        <v>0</v>
      </c>
      <c r="AU228" s="81">
        <v>0</v>
      </c>
      <c r="AV228" s="81">
        <v>0</v>
      </c>
      <c r="AW228" s="81" t="s">
        <v>564</v>
      </c>
      <c r="AX228" s="82"/>
      <c r="AY228" s="81">
        <v>5.5</v>
      </c>
      <c r="AZ228" s="81">
        <v>0</v>
      </c>
      <c r="BA228" s="81">
        <v>0</v>
      </c>
      <c r="BB228" s="81">
        <v>0</v>
      </c>
      <c r="BC228" s="81">
        <v>0</v>
      </c>
      <c r="BD228" s="81">
        <v>0</v>
      </c>
      <c r="BE228" s="81" t="s">
        <v>564</v>
      </c>
      <c r="BF228" s="82"/>
      <c r="BG228" s="81">
        <v>0</v>
      </c>
      <c r="BH228" s="81">
        <v>0</v>
      </c>
      <c r="BI228" s="81">
        <v>0</v>
      </c>
      <c r="BJ228" s="81">
        <v>0</v>
      </c>
      <c r="BK228" s="81">
        <v>0</v>
      </c>
      <c r="BL228" s="81">
        <v>0</v>
      </c>
      <c r="BM228" s="82"/>
      <c r="BN228" s="81">
        <v>0</v>
      </c>
      <c r="BO228" s="81">
        <v>0</v>
      </c>
      <c r="BP228" s="81">
        <v>0</v>
      </c>
      <c r="BQ228" s="81">
        <v>0</v>
      </c>
      <c r="BR228" s="81">
        <v>0</v>
      </c>
      <c r="BS228" s="81">
        <v>0</v>
      </c>
      <c r="BT228"/>
      <c r="BU228" s="80">
        <v>0</v>
      </c>
      <c r="BV228" s="80">
        <v>0</v>
      </c>
      <c r="BW228" s="80">
        <v>0</v>
      </c>
      <c r="BX228" s="80">
        <v>0</v>
      </c>
      <c r="BY228" s="80">
        <v>0</v>
      </c>
      <c r="BZ228" s="80">
        <v>0</v>
      </c>
      <c r="CA228" s="80">
        <v>0</v>
      </c>
      <c r="CB228" s="80">
        <v>0</v>
      </c>
      <c r="CC228" s="80">
        <v>0</v>
      </c>
    </row>
    <row r="229" spans="1:81">
      <c r="A229" s="80" t="s">
        <v>1968</v>
      </c>
      <c r="B229" s="80">
        <v>165</v>
      </c>
      <c r="C229" s="80">
        <v>12</v>
      </c>
      <c r="D229" s="80">
        <v>10</v>
      </c>
      <c r="E229" s="80">
        <v>2015</v>
      </c>
      <c r="F229" s="80" t="s">
        <v>91</v>
      </c>
      <c r="G229" s="80" t="s">
        <v>1700</v>
      </c>
      <c r="H229" s="80" t="s">
        <v>1701</v>
      </c>
      <c r="I229" s="177"/>
      <c r="J229" s="81">
        <v>3.7467331749696604</v>
      </c>
      <c r="K229" s="81">
        <v>0.59506365208567003</v>
      </c>
      <c r="L229" s="81">
        <v>1.3514236749064523</v>
      </c>
      <c r="M229" s="81">
        <v>6.085389496479392</v>
      </c>
      <c r="N229" s="81">
        <v>6.8763809866866747</v>
      </c>
      <c r="O229" s="81">
        <v>2.144606372951956</v>
      </c>
      <c r="P229" s="81">
        <v>3.8242501640486473</v>
      </c>
      <c r="Q229" s="81">
        <v>0.19515803312574481</v>
      </c>
      <c r="R229" s="81">
        <v>29.616662171251456</v>
      </c>
      <c r="S229" s="81">
        <v>0.37769726260000008</v>
      </c>
      <c r="T229" s="82"/>
      <c r="U229" s="81">
        <v>149521</v>
      </c>
      <c r="V229" s="81">
        <v>184</v>
      </c>
      <c r="W229" s="81">
        <v>28</v>
      </c>
      <c r="X229" s="81">
        <v>1005</v>
      </c>
      <c r="Y229" s="81">
        <v>1315</v>
      </c>
      <c r="Z229" s="81">
        <v>1246</v>
      </c>
      <c r="AA229" s="81">
        <v>761</v>
      </c>
      <c r="AB229" s="81">
        <v>2686</v>
      </c>
      <c r="AC229" s="81">
        <v>5073417</v>
      </c>
      <c r="AD229" s="81">
        <v>0.37769726260000008</v>
      </c>
      <c r="AE229" s="82"/>
      <c r="AF229" s="81">
        <v>1153898.4982572184</v>
      </c>
      <c r="AG229" s="81">
        <v>396443.22762194974</v>
      </c>
      <c r="AH229" s="81">
        <v>174741.60074001027</v>
      </c>
      <c r="AI229" s="81">
        <v>6391881.5700424975</v>
      </c>
      <c r="AJ229" s="81">
        <v>5427734.4462626958</v>
      </c>
      <c r="AK229" s="81">
        <v>0</v>
      </c>
      <c r="AL229" s="81">
        <v>0</v>
      </c>
      <c r="AM229" s="81">
        <v>368105.03265377297</v>
      </c>
      <c r="AN229" s="81">
        <v>0</v>
      </c>
      <c r="AO229" s="81">
        <v>0</v>
      </c>
      <c r="AP229" s="82"/>
      <c r="AQ229" s="81">
        <v>1</v>
      </c>
      <c r="AR229" s="81">
        <v>0</v>
      </c>
      <c r="AS229" s="81">
        <v>0</v>
      </c>
      <c r="AT229" s="81">
        <v>0</v>
      </c>
      <c r="AU229" s="81">
        <v>0</v>
      </c>
      <c r="AV229" s="81">
        <v>0</v>
      </c>
      <c r="AW229" s="81" t="s">
        <v>564</v>
      </c>
      <c r="AX229" s="82"/>
      <c r="AY229" s="81">
        <v>5.5</v>
      </c>
      <c r="AZ229" s="81">
        <v>0</v>
      </c>
      <c r="BA229" s="81">
        <v>0</v>
      </c>
      <c r="BB229" s="81">
        <v>0</v>
      </c>
      <c r="BC229" s="81">
        <v>0</v>
      </c>
      <c r="BD229" s="81">
        <v>0</v>
      </c>
      <c r="BE229" s="81" t="s">
        <v>564</v>
      </c>
      <c r="BF229" s="82"/>
      <c r="BG229" s="81">
        <v>0</v>
      </c>
      <c r="BH229" s="81">
        <v>0</v>
      </c>
      <c r="BI229" s="81">
        <v>0</v>
      </c>
      <c r="BJ229" s="81">
        <v>0</v>
      </c>
      <c r="BK229" s="81">
        <v>0</v>
      </c>
      <c r="BL229" s="81">
        <v>0</v>
      </c>
      <c r="BM229" s="82"/>
      <c r="BN229" s="81">
        <v>0</v>
      </c>
      <c r="BO229" s="81">
        <v>0</v>
      </c>
      <c r="BP229" s="81">
        <v>0</v>
      </c>
      <c r="BQ229" s="81">
        <v>0</v>
      </c>
      <c r="BR229" s="81">
        <v>0</v>
      </c>
      <c r="BS229" s="81">
        <v>0</v>
      </c>
      <c r="BT229"/>
      <c r="BU229" s="80">
        <v>0</v>
      </c>
      <c r="BV229" s="80">
        <v>0</v>
      </c>
      <c r="BW229" s="80">
        <v>0</v>
      </c>
      <c r="BX229" s="80">
        <v>0</v>
      </c>
      <c r="BY229" s="80">
        <v>0</v>
      </c>
      <c r="BZ229" s="80">
        <v>0</v>
      </c>
      <c r="CA229" s="80">
        <v>0</v>
      </c>
      <c r="CB229" s="80">
        <v>0</v>
      </c>
      <c r="CC229" s="80">
        <v>0</v>
      </c>
    </row>
    <row r="230" spans="1:81">
      <c r="A230" s="80" t="s">
        <v>1969</v>
      </c>
      <c r="B230" s="80">
        <v>166</v>
      </c>
      <c r="C230" s="80">
        <v>13</v>
      </c>
      <c r="D230" s="80">
        <v>10</v>
      </c>
      <c r="E230" s="80">
        <v>2016</v>
      </c>
      <c r="F230" s="80" t="s">
        <v>92</v>
      </c>
      <c r="G230" s="80" t="s">
        <v>1700</v>
      </c>
      <c r="H230" s="80" t="s">
        <v>1701</v>
      </c>
      <c r="I230" s="177"/>
      <c r="J230" s="81">
        <v>5.3781771888984791</v>
      </c>
      <c r="K230" s="81">
        <v>0.56131048617498069</v>
      </c>
      <c r="L230" s="81">
        <v>1.4532509810271863</v>
      </c>
      <c r="M230" s="81">
        <v>5.2175157480632981</v>
      </c>
      <c r="N230" s="81">
        <v>7.0247315798296439</v>
      </c>
      <c r="O230" s="81">
        <v>2.1270649180987267</v>
      </c>
      <c r="P230" s="81">
        <v>3.8772601033804532</v>
      </c>
      <c r="Q230" s="81">
        <v>0.18689234569455587</v>
      </c>
      <c r="R230" s="81">
        <v>30.706872915427372</v>
      </c>
      <c r="S230" s="81">
        <v>0.19113720187500002</v>
      </c>
      <c r="T230" s="82"/>
      <c r="U230" s="81">
        <v>204296</v>
      </c>
      <c r="V230" s="81">
        <v>184</v>
      </c>
      <c r="W230" s="81">
        <v>28</v>
      </c>
      <c r="X230" s="81">
        <v>1005</v>
      </c>
      <c r="Y230" s="81">
        <v>1321</v>
      </c>
      <c r="Z230" s="81">
        <v>1251</v>
      </c>
      <c r="AA230" s="81">
        <v>798</v>
      </c>
      <c r="AB230" s="81">
        <v>2646</v>
      </c>
      <c r="AC230" s="81">
        <v>5244431.631464134</v>
      </c>
      <c r="AD230" s="81">
        <v>0.191137201875</v>
      </c>
      <c r="AE230" s="82"/>
      <c r="AF230" s="81">
        <v>1685339.0133255471</v>
      </c>
      <c r="AG230" s="81">
        <v>377891.47282332019</v>
      </c>
      <c r="AH230" s="81">
        <v>148102.1171248903</v>
      </c>
      <c r="AI230" s="81">
        <v>6380372.204518172</v>
      </c>
      <c r="AJ230" s="81">
        <v>5675273.86091612</v>
      </c>
      <c r="AK230" s="81">
        <v>0</v>
      </c>
      <c r="AL230" s="81">
        <v>0</v>
      </c>
      <c r="AM230" s="81">
        <v>362904.92309394042</v>
      </c>
      <c r="AN230" s="81">
        <v>0</v>
      </c>
      <c r="AO230" s="81">
        <v>0</v>
      </c>
      <c r="AP230" s="82"/>
      <c r="AQ230" s="81">
        <v>1</v>
      </c>
      <c r="AR230" s="81">
        <v>0</v>
      </c>
      <c r="AS230" s="81">
        <v>0</v>
      </c>
      <c r="AT230" s="81">
        <v>0</v>
      </c>
      <c r="AU230" s="81">
        <v>0</v>
      </c>
      <c r="AV230" s="81">
        <v>0</v>
      </c>
      <c r="AW230" s="81" t="s">
        <v>564</v>
      </c>
      <c r="AX230" s="82"/>
      <c r="AY230" s="81">
        <v>5.5</v>
      </c>
      <c r="AZ230" s="81">
        <v>0</v>
      </c>
      <c r="BA230" s="81">
        <v>0</v>
      </c>
      <c r="BB230" s="81">
        <v>0</v>
      </c>
      <c r="BC230" s="81">
        <v>0</v>
      </c>
      <c r="BD230" s="81">
        <v>0</v>
      </c>
      <c r="BE230" s="81" t="s">
        <v>564</v>
      </c>
      <c r="BF230" s="82"/>
      <c r="BG230" s="81">
        <v>0</v>
      </c>
      <c r="BH230" s="81">
        <v>0</v>
      </c>
      <c r="BI230" s="81">
        <v>0</v>
      </c>
      <c r="BJ230" s="81">
        <v>0</v>
      </c>
      <c r="BK230" s="81">
        <v>0</v>
      </c>
      <c r="BL230" s="81">
        <v>0</v>
      </c>
      <c r="BM230" s="82"/>
      <c r="BN230" s="81">
        <v>0</v>
      </c>
      <c r="BO230" s="81">
        <v>0</v>
      </c>
      <c r="BP230" s="81">
        <v>0</v>
      </c>
      <c r="BQ230" s="81">
        <v>0</v>
      </c>
      <c r="BR230" s="81">
        <v>0</v>
      </c>
      <c r="BS230" s="81">
        <v>0</v>
      </c>
      <c r="BT230"/>
      <c r="BU230" s="80">
        <v>0</v>
      </c>
      <c r="BV230" s="80">
        <v>0</v>
      </c>
      <c r="BW230" s="80">
        <v>0</v>
      </c>
      <c r="BX230" s="80">
        <v>0</v>
      </c>
      <c r="BY230" s="80">
        <v>0</v>
      </c>
      <c r="BZ230" s="80">
        <v>0</v>
      </c>
      <c r="CA230" s="80">
        <v>0</v>
      </c>
      <c r="CB230" s="80">
        <v>0</v>
      </c>
      <c r="CC230" s="80">
        <v>0</v>
      </c>
    </row>
    <row r="231" spans="1:81">
      <c r="A231" s="80" t="s">
        <v>1970</v>
      </c>
      <c r="B231" s="80">
        <v>167</v>
      </c>
      <c r="C231" s="80">
        <v>14</v>
      </c>
      <c r="D231" s="80">
        <v>10</v>
      </c>
      <c r="E231" s="80">
        <v>2017</v>
      </c>
      <c r="F231" s="80" t="s">
        <v>71</v>
      </c>
      <c r="G231" s="80" t="s">
        <v>1700</v>
      </c>
      <c r="H231" s="80" t="s">
        <v>1701</v>
      </c>
      <c r="I231" s="177"/>
      <c r="J231" s="81">
        <v>8.3746111007023902</v>
      </c>
      <c r="K231" s="81">
        <v>0.57357527296538824</v>
      </c>
      <c r="L231" s="81">
        <v>1.3118642730913539</v>
      </c>
      <c r="M231" s="81">
        <v>5.2315507114366238</v>
      </c>
      <c r="N231" s="81">
        <v>6.8168645221113202</v>
      </c>
      <c r="O231" s="81">
        <v>2.0321445951771957</v>
      </c>
      <c r="P231" s="81">
        <v>3.8720108198074681</v>
      </c>
      <c r="Q231" s="81">
        <v>0.17607909855512929</v>
      </c>
      <c r="R231" s="81">
        <v>30.17687744706463</v>
      </c>
      <c r="S231" s="81">
        <v>0.29769945821000005</v>
      </c>
      <c r="T231" s="82"/>
      <c r="U231" s="81">
        <v>313023</v>
      </c>
      <c r="V231" s="81">
        <v>184</v>
      </c>
      <c r="W231" s="81">
        <v>28</v>
      </c>
      <c r="X231" s="81">
        <v>1005</v>
      </c>
      <c r="Y231" s="81">
        <v>1310</v>
      </c>
      <c r="Z231" s="81">
        <v>1215</v>
      </c>
      <c r="AA231" s="81">
        <v>802</v>
      </c>
      <c r="AB231" s="81">
        <v>2578</v>
      </c>
      <c r="AC231" s="81">
        <v>5256177.9999999981</v>
      </c>
      <c r="AD231" s="81">
        <v>0.29769945820999999</v>
      </c>
      <c r="AE231" s="82"/>
      <c r="AF231" s="81">
        <v>2537450.0145795601</v>
      </c>
      <c r="AG231" s="81">
        <v>378989.45469931758</v>
      </c>
      <c r="AH231" s="81">
        <v>180922.40574214561</v>
      </c>
      <c r="AI231" s="81">
        <v>6222517.7799652023</v>
      </c>
      <c r="AJ231" s="81">
        <v>4932046.797306098</v>
      </c>
      <c r="AK231" s="81">
        <v>0</v>
      </c>
      <c r="AL231" s="81">
        <v>0</v>
      </c>
      <c r="AM231" s="81">
        <v>354131.82224825618</v>
      </c>
      <c r="AN231" s="81">
        <v>0</v>
      </c>
      <c r="AO231" s="81">
        <v>0</v>
      </c>
      <c r="AP231" s="82"/>
      <c r="AQ231" s="81">
        <v>1</v>
      </c>
      <c r="AR231" s="81">
        <v>0</v>
      </c>
      <c r="AS231" s="81">
        <v>0</v>
      </c>
      <c r="AT231" s="81">
        <v>0</v>
      </c>
      <c r="AU231" s="81">
        <v>0</v>
      </c>
      <c r="AV231" s="81">
        <v>0</v>
      </c>
      <c r="AW231" s="81" t="s">
        <v>564</v>
      </c>
      <c r="AX231" s="82"/>
      <c r="AY231" s="81">
        <v>5.5</v>
      </c>
      <c r="AZ231" s="81">
        <v>0</v>
      </c>
      <c r="BA231" s="81">
        <v>0</v>
      </c>
      <c r="BB231" s="81">
        <v>0</v>
      </c>
      <c r="BC231" s="81">
        <v>0</v>
      </c>
      <c r="BD231" s="81">
        <v>0</v>
      </c>
      <c r="BE231" s="81" t="s">
        <v>564</v>
      </c>
      <c r="BF231" s="82"/>
      <c r="BG231" s="81">
        <v>0</v>
      </c>
      <c r="BH231" s="81">
        <v>0</v>
      </c>
      <c r="BI231" s="81">
        <v>0</v>
      </c>
      <c r="BJ231" s="81">
        <v>0</v>
      </c>
      <c r="BK231" s="81">
        <v>0</v>
      </c>
      <c r="BL231" s="81">
        <v>0</v>
      </c>
      <c r="BM231" s="82"/>
      <c r="BN231" s="81">
        <v>0</v>
      </c>
      <c r="BO231" s="81">
        <v>0</v>
      </c>
      <c r="BP231" s="81">
        <v>0</v>
      </c>
      <c r="BQ231" s="81">
        <v>0</v>
      </c>
      <c r="BR231" s="81">
        <v>0</v>
      </c>
      <c r="BS231" s="81">
        <v>0</v>
      </c>
      <c r="BT231"/>
      <c r="BU231" s="80">
        <v>0</v>
      </c>
      <c r="BV231" s="80">
        <v>0</v>
      </c>
      <c r="BW231" s="80">
        <v>0</v>
      </c>
      <c r="BX231" s="80">
        <v>0</v>
      </c>
      <c r="BY231" s="80">
        <v>0</v>
      </c>
      <c r="BZ231" s="80">
        <v>0</v>
      </c>
      <c r="CA231" s="80">
        <v>0</v>
      </c>
      <c r="CB231" s="80">
        <v>0</v>
      </c>
      <c r="CC231" s="80">
        <v>0</v>
      </c>
    </row>
    <row r="232" spans="1:81">
      <c r="A232" s="80" t="s">
        <v>1971</v>
      </c>
      <c r="B232" s="80">
        <v>168</v>
      </c>
      <c r="C232" s="80">
        <v>15</v>
      </c>
      <c r="D232" s="80">
        <v>10</v>
      </c>
      <c r="E232" s="80">
        <v>2018</v>
      </c>
      <c r="F232" s="80" t="s">
        <v>93</v>
      </c>
      <c r="G232" s="80" t="s">
        <v>1700</v>
      </c>
      <c r="H232" s="80" t="s">
        <v>1701</v>
      </c>
      <c r="I232" s="177"/>
      <c r="J232" s="81">
        <v>5.7150919272422671</v>
      </c>
      <c r="K232" s="81">
        <v>0.53384322390793826</v>
      </c>
      <c r="L232" s="81">
        <v>1.2034664978207017</v>
      </c>
      <c r="M232" s="81">
        <v>5.2573531191318104</v>
      </c>
      <c r="N232" s="81">
        <v>6.1803525981971372</v>
      </c>
      <c r="O232" s="81">
        <v>1.9857594158536258</v>
      </c>
      <c r="P232" s="81">
        <v>3.776109283037802</v>
      </c>
      <c r="Q232" s="81">
        <v>0.15794187491900102</v>
      </c>
      <c r="R232" s="81">
        <v>30.035368370962878</v>
      </c>
      <c r="S232" s="81">
        <v>0.27353199119999999</v>
      </c>
      <c r="T232" s="82"/>
      <c r="U232" s="81">
        <v>223204</v>
      </c>
      <c r="V232" s="81">
        <v>184</v>
      </c>
      <c r="W232" s="81">
        <v>28</v>
      </c>
      <c r="X232" s="81">
        <v>1005</v>
      </c>
      <c r="Y232" s="81">
        <v>1290</v>
      </c>
      <c r="Z232" s="81">
        <v>1210</v>
      </c>
      <c r="AA232" s="81">
        <v>790</v>
      </c>
      <c r="AB232" s="81">
        <v>2492</v>
      </c>
      <c r="AC232" s="81">
        <v>5211027</v>
      </c>
      <c r="AD232" s="81">
        <v>0.27353199119999999</v>
      </c>
      <c r="AE232" s="82"/>
      <c r="AF232" s="81">
        <v>1816272.0293748479</v>
      </c>
      <c r="AG232" s="81">
        <v>342894.79393722769</v>
      </c>
      <c r="AH232" s="81">
        <v>170519.38967348481</v>
      </c>
      <c r="AI232" s="81">
        <v>6360684.2107369928</v>
      </c>
      <c r="AJ232" s="81">
        <v>4707051.7570099626</v>
      </c>
      <c r="AK232" s="81">
        <v>0</v>
      </c>
      <c r="AL232" s="81">
        <v>0</v>
      </c>
      <c r="AM232" s="81">
        <v>343026.56789342902</v>
      </c>
      <c r="AN232" s="81">
        <v>0</v>
      </c>
      <c r="AO232" s="81">
        <v>0</v>
      </c>
      <c r="AP232" s="82"/>
      <c r="AQ232" s="81">
        <v>1</v>
      </c>
      <c r="AR232" s="81">
        <v>0</v>
      </c>
      <c r="AS232" s="81">
        <v>0</v>
      </c>
      <c r="AT232" s="81">
        <v>0</v>
      </c>
      <c r="AU232" s="81">
        <v>0</v>
      </c>
      <c r="AV232" s="81">
        <v>0</v>
      </c>
      <c r="AW232" s="81" t="s">
        <v>564</v>
      </c>
      <c r="AX232" s="82"/>
      <c r="AY232" s="81">
        <v>5.5</v>
      </c>
      <c r="AZ232" s="81">
        <v>0</v>
      </c>
      <c r="BA232" s="81">
        <v>0</v>
      </c>
      <c r="BB232" s="81">
        <v>0</v>
      </c>
      <c r="BC232" s="81">
        <v>0</v>
      </c>
      <c r="BD232" s="81">
        <v>0</v>
      </c>
      <c r="BE232" s="81" t="s">
        <v>564</v>
      </c>
      <c r="BF232" s="82"/>
      <c r="BG232" s="81">
        <v>0</v>
      </c>
      <c r="BH232" s="81">
        <v>0</v>
      </c>
      <c r="BI232" s="81">
        <v>0</v>
      </c>
      <c r="BJ232" s="81">
        <v>0</v>
      </c>
      <c r="BK232" s="81">
        <v>0</v>
      </c>
      <c r="BL232" s="81">
        <v>0</v>
      </c>
      <c r="BM232" s="82"/>
      <c r="BN232" s="81">
        <v>0</v>
      </c>
      <c r="BO232" s="81">
        <v>0</v>
      </c>
      <c r="BP232" s="81">
        <v>0</v>
      </c>
      <c r="BQ232" s="81">
        <v>0</v>
      </c>
      <c r="BR232" s="81">
        <v>0</v>
      </c>
      <c r="BS232" s="81">
        <v>0</v>
      </c>
      <c r="BT232"/>
      <c r="BU232" s="80">
        <v>0</v>
      </c>
      <c r="BV232" s="80">
        <v>0</v>
      </c>
      <c r="BW232" s="80">
        <v>0</v>
      </c>
      <c r="BX232" s="80">
        <v>0</v>
      </c>
      <c r="BY232" s="80">
        <v>0</v>
      </c>
      <c r="BZ232" s="80">
        <v>0</v>
      </c>
      <c r="CA232" s="80">
        <v>0</v>
      </c>
      <c r="CB232" s="80">
        <v>0</v>
      </c>
      <c r="CC232" s="80">
        <v>0</v>
      </c>
    </row>
    <row r="233" spans="1:81">
      <c r="A233" s="80" t="s">
        <v>1972</v>
      </c>
      <c r="B233" s="80">
        <v>169</v>
      </c>
      <c r="C233" s="80">
        <v>16</v>
      </c>
      <c r="D233" s="80">
        <v>10</v>
      </c>
      <c r="E233" s="80">
        <v>2019</v>
      </c>
      <c r="F233" s="80" t="s">
        <v>73</v>
      </c>
      <c r="G233" s="80" t="s">
        <v>1700</v>
      </c>
      <c r="H233" s="80" t="s">
        <v>1701</v>
      </c>
      <c r="I233" s="177"/>
      <c r="J233" s="81">
        <v>4.3805026053692817</v>
      </c>
      <c r="K233" s="81">
        <v>0.49536720212557861</v>
      </c>
      <c r="L233" s="81">
        <v>1.2088584383670109</v>
      </c>
      <c r="M233" s="81">
        <v>4.7163231310299549</v>
      </c>
      <c r="N233" s="81">
        <v>6.1887786442570727</v>
      </c>
      <c r="O233" s="81">
        <v>1.9247094484406995</v>
      </c>
      <c r="P233" s="81">
        <v>3.6938181152155636</v>
      </c>
      <c r="Q233" s="81">
        <v>0.15007577708736528</v>
      </c>
      <c r="R233" s="81">
        <v>30.822728893619697</v>
      </c>
      <c r="S233" s="81">
        <v>0.31825419665999999</v>
      </c>
      <c r="T233" s="82"/>
      <c r="U233" s="81">
        <v>179969</v>
      </c>
      <c r="V233" s="81">
        <v>184</v>
      </c>
      <c r="W233" s="81">
        <v>28</v>
      </c>
      <c r="X233" s="81">
        <v>1005</v>
      </c>
      <c r="Y233" s="81">
        <v>1276</v>
      </c>
      <c r="Z233" s="81">
        <v>1205</v>
      </c>
      <c r="AA233" s="81">
        <v>767</v>
      </c>
      <c r="AB233" s="81">
        <v>2432</v>
      </c>
      <c r="AC233" s="81">
        <v>5435219</v>
      </c>
      <c r="AD233" s="81">
        <v>0.31825419665999999</v>
      </c>
      <c r="AE233" s="82"/>
      <c r="AF233" s="81">
        <v>1437021.8894118089</v>
      </c>
      <c r="AG233" s="81">
        <v>342793.25316547789</v>
      </c>
      <c r="AH233" s="81">
        <v>184110.0063388655</v>
      </c>
      <c r="AI233" s="81">
        <v>6232942.4928567633</v>
      </c>
      <c r="AJ233" s="81">
        <v>4735315.9856260363</v>
      </c>
      <c r="AK233" s="81">
        <v>0</v>
      </c>
      <c r="AL233" s="81">
        <v>0</v>
      </c>
      <c r="AM233" s="81">
        <v>331220.09191380208</v>
      </c>
      <c r="AN233" s="81">
        <v>0</v>
      </c>
      <c r="AO233" s="81">
        <v>0</v>
      </c>
      <c r="AP233" s="82"/>
      <c r="AQ233" s="81">
        <v>1</v>
      </c>
      <c r="AR233" s="81">
        <v>0</v>
      </c>
      <c r="AS233" s="81">
        <v>0</v>
      </c>
      <c r="AT233" s="81">
        <v>0</v>
      </c>
      <c r="AU233" s="81">
        <v>0</v>
      </c>
      <c r="AV233" s="81">
        <v>0</v>
      </c>
      <c r="AW233" s="81" t="s">
        <v>564</v>
      </c>
      <c r="AX233" s="82"/>
      <c r="AY233" s="81">
        <v>5.5</v>
      </c>
      <c r="AZ233" s="81">
        <v>0</v>
      </c>
      <c r="BA233" s="81">
        <v>0</v>
      </c>
      <c r="BB233" s="81">
        <v>0</v>
      </c>
      <c r="BC233" s="81">
        <v>0</v>
      </c>
      <c r="BD233" s="81">
        <v>0</v>
      </c>
      <c r="BE233" s="81" t="s">
        <v>564</v>
      </c>
      <c r="BF233" s="82"/>
      <c r="BG233" s="81">
        <v>0</v>
      </c>
      <c r="BH233" s="81">
        <v>0</v>
      </c>
      <c r="BI233" s="81">
        <v>0</v>
      </c>
      <c r="BJ233" s="81">
        <v>0</v>
      </c>
      <c r="BK233" s="81">
        <v>0</v>
      </c>
      <c r="BL233" s="81">
        <v>0</v>
      </c>
      <c r="BM233" s="82"/>
      <c r="BN233" s="81">
        <v>0</v>
      </c>
      <c r="BO233" s="81">
        <v>0</v>
      </c>
      <c r="BP233" s="81">
        <v>0</v>
      </c>
      <c r="BQ233" s="81">
        <v>0</v>
      </c>
      <c r="BR233" s="81">
        <v>0</v>
      </c>
      <c r="BS233" s="81">
        <v>0</v>
      </c>
      <c r="BT233"/>
      <c r="BU233" s="80">
        <v>0</v>
      </c>
      <c r="BV233" s="80">
        <v>0</v>
      </c>
      <c r="BW233" s="80">
        <v>0</v>
      </c>
      <c r="BX233" s="80">
        <v>0</v>
      </c>
      <c r="BY233" s="80">
        <v>0</v>
      </c>
      <c r="BZ233" s="80">
        <v>0</v>
      </c>
      <c r="CA233" s="80">
        <v>0</v>
      </c>
      <c r="CB233" s="80">
        <v>0</v>
      </c>
      <c r="CC233" s="80">
        <v>0</v>
      </c>
    </row>
    <row r="234" spans="1:81">
      <c r="A234" s="80" t="s">
        <v>1973</v>
      </c>
      <c r="B234" s="80">
        <v>170</v>
      </c>
      <c r="C234" s="80">
        <v>17</v>
      </c>
      <c r="D234" s="80">
        <v>10</v>
      </c>
      <c r="E234" s="80">
        <v>2020</v>
      </c>
      <c r="F234" s="80" t="s">
        <v>218</v>
      </c>
      <c r="G234" s="80" t="s">
        <v>1700</v>
      </c>
      <c r="H234" s="80" t="s">
        <v>1701</v>
      </c>
      <c r="I234" s="177"/>
      <c r="J234" s="81">
        <v>3.8108154931963489</v>
      </c>
      <c r="K234" s="81">
        <v>0.61981047820664836</v>
      </c>
      <c r="L234" s="81">
        <v>0.19435124530884057</v>
      </c>
      <c r="M234" s="81">
        <v>3.5300070532208365</v>
      </c>
      <c r="N234" s="81">
        <v>5.5790110588229362</v>
      </c>
      <c r="O234" s="81">
        <v>1.6807200906149113</v>
      </c>
      <c r="P234" s="81">
        <v>3.5593665798878238</v>
      </c>
      <c r="Q234" s="81">
        <v>0.14080405247264893</v>
      </c>
      <c r="R234" s="81">
        <v>25.316487427549976</v>
      </c>
      <c r="S234" s="81">
        <v>0.20554830134999999</v>
      </c>
      <c r="T234" s="82"/>
      <c r="U234" s="81">
        <v>177479</v>
      </c>
      <c r="V234" s="81">
        <v>213</v>
      </c>
      <c r="W234" s="81">
        <v>4</v>
      </c>
      <c r="X234" s="81">
        <v>791</v>
      </c>
      <c r="Y234" s="81">
        <v>1255</v>
      </c>
      <c r="Z234" s="81">
        <v>1201</v>
      </c>
      <c r="AA234" s="81">
        <v>803</v>
      </c>
      <c r="AB234" s="81">
        <v>2388</v>
      </c>
      <c r="AC234" s="81">
        <v>4487549</v>
      </c>
      <c r="AD234" s="81">
        <v>0.20554830134999999</v>
      </c>
      <c r="AE234" s="82"/>
      <c r="AF234" s="81">
        <v>1385739.603513934</v>
      </c>
      <c r="AG234" s="81">
        <v>397112.94275601476</v>
      </c>
      <c r="AH234" s="81">
        <v>28501.277410809809</v>
      </c>
      <c r="AI234" s="81">
        <v>4541670.1915288847</v>
      </c>
      <c r="AJ234" s="81">
        <v>4754717.1258670036</v>
      </c>
      <c r="AK234" s="81"/>
      <c r="AL234" s="81"/>
      <c r="AM234" s="81">
        <v>311660.5312333632</v>
      </c>
      <c r="AN234" s="81"/>
      <c r="AO234" s="81"/>
      <c r="AP234" s="82"/>
      <c r="AQ234" s="81">
        <v>1</v>
      </c>
      <c r="AR234" s="81">
        <v>0</v>
      </c>
      <c r="AS234" s="81">
        <v>0</v>
      </c>
      <c r="AT234" s="81">
        <v>0</v>
      </c>
      <c r="AU234" s="81">
        <v>0</v>
      </c>
      <c r="AV234" s="81">
        <v>0</v>
      </c>
      <c r="AW234" s="81">
        <v>0</v>
      </c>
      <c r="AX234" s="82"/>
      <c r="AY234" s="81">
        <v>5.5</v>
      </c>
      <c r="AZ234" s="81">
        <v>0</v>
      </c>
      <c r="BA234" s="81">
        <v>0</v>
      </c>
      <c r="BB234" s="81">
        <v>0</v>
      </c>
      <c r="BC234" s="81">
        <v>0</v>
      </c>
      <c r="BD234" s="81">
        <v>0</v>
      </c>
      <c r="BE234" s="81">
        <v>0</v>
      </c>
      <c r="BF234" s="82"/>
      <c r="BG234" s="81">
        <v>0</v>
      </c>
      <c r="BH234" s="81">
        <v>0</v>
      </c>
      <c r="BI234" s="81">
        <v>0</v>
      </c>
      <c r="BJ234" s="81">
        <v>0</v>
      </c>
      <c r="BK234" s="81">
        <v>0</v>
      </c>
      <c r="BL234" s="81">
        <v>0</v>
      </c>
      <c r="BM234" s="82"/>
      <c r="BN234" s="81">
        <v>0</v>
      </c>
      <c r="BO234" s="81">
        <v>0</v>
      </c>
      <c r="BP234" s="81">
        <v>0</v>
      </c>
      <c r="BQ234" s="81">
        <v>0</v>
      </c>
      <c r="BR234" s="81">
        <v>0</v>
      </c>
      <c r="BS234" s="81">
        <v>0</v>
      </c>
      <c r="BT234"/>
      <c r="BU234" s="80">
        <v>0</v>
      </c>
      <c r="BV234" s="80">
        <v>0</v>
      </c>
      <c r="BW234" s="80">
        <v>0</v>
      </c>
      <c r="BX234" s="80">
        <v>0</v>
      </c>
      <c r="BY234" s="80">
        <v>0</v>
      </c>
      <c r="BZ234" s="80">
        <v>0</v>
      </c>
      <c r="CA234" s="80">
        <v>0</v>
      </c>
      <c r="CB234" s="80">
        <v>0</v>
      </c>
      <c r="CC234" s="80">
        <v>0</v>
      </c>
    </row>
    <row r="235" spans="1:81">
      <c r="A235" s="80" t="s">
        <v>1708</v>
      </c>
      <c r="B235" s="80">
        <v>170</v>
      </c>
      <c r="C235" s="80">
        <v>18</v>
      </c>
      <c r="D235" s="80">
        <v>10</v>
      </c>
      <c r="E235" s="80">
        <v>2021</v>
      </c>
      <c r="F235" s="80" t="s">
        <v>75</v>
      </c>
      <c r="G235" s="174" t="s">
        <v>1700</v>
      </c>
      <c r="H235" s="80" t="s">
        <v>1701</v>
      </c>
      <c r="I235" s="177"/>
      <c r="J235" s="81">
        <v>3.601356013313652</v>
      </c>
      <c r="K235" s="81">
        <v>0.59704953932370275</v>
      </c>
      <c r="L235" s="81">
        <v>0.17736279767362412</v>
      </c>
      <c r="M235" s="81">
        <v>3.5654193594376129</v>
      </c>
      <c r="N235" s="81">
        <v>5.2193138192727453</v>
      </c>
      <c r="O235" s="81">
        <v>1.6213930842882407</v>
      </c>
      <c r="P235" s="81">
        <v>3.6225976536891502</v>
      </c>
      <c r="Q235" s="81">
        <v>0.13921192254951989</v>
      </c>
      <c r="R235" s="81">
        <v>25.253460038586407</v>
      </c>
      <c r="S235" s="81">
        <v>0.27030990986999998</v>
      </c>
      <c r="T235" s="82"/>
      <c r="U235" s="81">
        <v>172241</v>
      </c>
      <c r="V235" s="81">
        <v>213</v>
      </c>
      <c r="W235" s="81">
        <v>4</v>
      </c>
      <c r="X235" s="81">
        <v>791</v>
      </c>
      <c r="Y235" s="81">
        <v>1236</v>
      </c>
      <c r="Z235" s="81">
        <v>1193</v>
      </c>
      <c r="AA235" s="81">
        <v>797</v>
      </c>
      <c r="AB235" s="81">
        <v>2333</v>
      </c>
      <c r="AC235" s="81">
        <v>4338789.9999999991</v>
      </c>
      <c r="AD235" s="81">
        <v>0.27030990986999998</v>
      </c>
      <c r="AE235" s="82"/>
      <c r="AF235" s="81">
        <v>1319291.9213486065</v>
      </c>
      <c r="AG235" s="81">
        <v>403970.45994334144</v>
      </c>
      <c r="AH235" s="81">
        <v>25553.053869987431</v>
      </c>
      <c r="AI235" s="81">
        <v>4955633.1409842698</v>
      </c>
      <c r="AJ235" s="81">
        <v>4563433.9941861527</v>
      </c>
      <c r="AK235" s="81">
        <v>0</v>
      </c>
      <c r="AL235" s="81">
        <v>0</v>
      </c>
      <c r="AM235" s="81">
        <v>306238.65025560418</v>
      </c>
      <c r="AN235" s="81">
        <v>0</v>
      </c>
      <c r="AO235" s="81">
        <v>0</v>
      </c>
      <c r="AP235" s="82"/>
      <c r="AQ235" s="81">
        <v>1</v>
      </c>
      <c r="AR235" s="81">
        <v>0</v>
      </c>
      <c r="AS235" s="81">
        <v>0</v>
      </c>
      <c r="AT235" s="81">
        <v>0</v>
      </c>
      <c r="AU235" s="81">
        <v>0</v>
      </c>
      <c r="AV235" s="81">
        <v>0</v>
      </c>
      <c r="AW235" s="81"/>
      <c r="AX235" s="82"/>
      <c r="AY235" s="81">
        <v>5.5</v>
      </c>
      <c r="AZ235" s="81">
        <v>0</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1699</v>
      </c>
      <c r="B236" s="80">
        <v>170</v>
      </c>
      <c r="C236" s="80">
        <v>19</v>
      </c>
      <c r="D236" s="80">
        <v>10</v>
      </c>
      <c r="E236" s="80">
        <v>2022</v>
      </c>
      <c r="F236" s="80" t="s">
        <v>568</v>
      </c>
      <c r="G236" s="174" t="s">
        <v>1700</v>
      </c>
      <c r="H236" s="80" t="s">
        <v>1701</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v>
      </c>
      <c r="AR236" s="81">
        <v>0</v>
      </c>
      <c r="AS236" s="81">
        <v>0</v>
      </c>
      <c r="AT236" s="81">
        <v>0</v>
      </c>
      <c r="AU236" s="81">
        <v>0</v>
      </c>
      <c r="AV236" s="81">
        <v>0</v>
      </c>
      <c r="AW236" s="81"/>
      <c r="AX236" s="82"/>
      <c r="AY236" s="81">
        <v>5.5</v>
      </c>
      <c r="AZ236" s="81">
        <v>0</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1974</v>
      </c>
      <c r="B237" s="80">
        <v>205</v>
      </c>
      <c r="C237" s="80">
        <v>1</v>
      </c>
      <c r="D237" s="80">
        <v>13</v>
      </c>
      <c r="E237" s="80">
        <v>1990</v>
      </c>
      <c r="F237" s="80" t="s">
        <v>562</v>
      </c>
      <c r="G237" s="80" t="s">
        <v>1975</v>
      </c>
      <c r="H237" s="80" t="s">
        <v>1976</v>
      </c>
      <c r="I237" s="177"/>
      <c r="J237" s="81">
        <v>0</v>
      </c>
      <c r="K237" s="81">
        <v>0.75227532855535439</v>
      </c>
      <c r="L237" s="81">
        <v>1.9609978869304043</v>
      </c>
      <c r="M237" s="81">
        <v>2.126720279225101</v>
      </c>
      <c r="N237" s="81">
        <v>3.6614922839964499</v>
      </c>
      <c r="O237" s="81">
        <v>0.64428024788002147</v>
      </c>
      <c r="P237" s="81">
        <v>3.6859930384915307</v>
      </c>
      <c r="Q237" s="81">
        <v>0.28645154056574251</v>
      </c>
      <c r="R237" s="81">
        <v>0</v>
      </c>
      <c r="S237" s="81">
        <v>0.33476327146777363</v>
      </c>
      <c r="T237" s="82"/>
      <c r="U237" s="81">
        <v>0</v>
      </c>
      <c r="V237" s="81">
        <v>171</v>
      </c>
      <c r="W237" s="81">
        <v>18</v>
      </c>
      <c r="X237" s="81">
        <v>854</v>
      </c>
      <c r="Y237" s="81">
        <v>1520</v>
      </c>
      <c r="Z237" s="81">
        <v>265</v>
      </c>
      <c r="AA237" s="81">
        <v>895</v>
      </c>
      <c r="AB237" s="81">
        <v>4651</v>
      </c>
      <c r="AC237" s="81">
        <v>0</v>
      </c>
      <c r="AD237" s="81">
        <v>0.33476327146777363</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1977</v>
      </c>
      <c r="B238" s="80">
        <v>206</v>
      </c>
      <c r="C238" s="80">
        <v>2</v>
      </c>
      <c r="D238" s="80">
        <v>13</v>
      </c>
      <c r="E238" s="80">
        <v>2005</v>
      </c>
      <c r="F238" s="80" t="s">
        <v>565</v>
      </c>
      <c r="G238" s="80" t="s">
        <v>1975</v>
      </c>
      <c r="H238" s="80" t="s">
        <v>1976</v>
      </c>
      <c r="I238" s="177"/>
      <c r="J238" s="81">
        <v>0</v>
      </c>
      <c r="K238" s="81">
        <v>0.3159539355810041</v>
      </c>
      <c r="L238" s="81">
        <v>0</v>
      </c>
      <c r="M238" s="81">
        <v>2.5844762784406452</v>
      </c>
      <c r="N238" s="81">
        <v>3.7727913334820129</v>
      </c>
      <c r="O238" s="81">
        <v>1.2416851881739368</v>
      </c>
      <c r="P238" s="81">
        <v>4.5559691382790044</v>
      </c>
      <c r="Q238" s="81">
        <v>0.1969521860731894</v>
      </c>
      <c r="R238" s="81">
        <v>0</v>
      </c>
      <c r="S238" s="81">
        <v>0.36314559874999996</v>
      </c>
      <c r="T238" s="82"/>
      <c r="U238" s="81">
        <v>0</v>
      </c>
      <c r="V238" s="81">
        <v>138</v>
      </c>
      <c r="W238" s="81">
        <v>0</v>
      </c>
      <c r="X238" s="81">
        <v>565</v>
      </c>
      <c r="Y238" s="81">
        <v>1386</v>
      </c>
      <c r="Z238" s="81">
        <v>591</v>
      </c>
      <c r="AA238" s="81">
        <v>906</v>
      </c>
      <c r="AB238" s="81">
        <v>3343</v>
      </c>
      <c r="AC238" s="81">
        <v>0</v>
      </c>
      <c r="AD238" s="81">
        <v>0.36314559874999996</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1978</v>
      </c>
      <c r="B239" s="80">
        <v>207</v>
      </c>
      <c r="C239" s="80">
        <v>3</v>
      </c>
      <c r="D239" s="80">
        <v>13</v>
      </c>
      <c r="E239" s="80">
        <v>2006</v>
      </c>
      <c r="F239" s="80" t="s">
        <v>566</v>
      </c>
      <c r="G239" s="80" t="s">
        <v>1975</v>
      </c>
      <c r="H239" s="80" t="s">
        <v>1976</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1979</v>
      </c>
      <c r="B240" s="80">
        <v>208</v>
      </c>
      <c r="C240" s="80">
        <v>4</v>
      </c>
      <c r="D240" s="80">
        <v>13</v>
      </c>
      <c r="E240" s="80">
        <v>2007</v>
      </c>
      <c r="F240" s="80" t="s">
        <v>567</v>
      </c>
      <c r="G240" s="80" t="s">
        <v>1975</v>
      </c>
      <c r="H240" s="80" t="s">
        <v>1976</v>
      </c>
      <c r="I240" s="177"/>
      <c r="J240" s="81">
        <v>0</v>
      </c>
      <c r="K240" s="81">
        <v>0.19087686476599183</v>
      </c>
      <c r="L240" s="81">
        <v>0</v>
      </c>
      <c r="M240" s="81">
        <v>2.915586544515171</v>
      </c>
      <c r="N240" s="81">
        <v>3.7994575950823588</v>
      </c>
      <c r="O240" s="81">
        <v>1.1560430088574172</v>
      </c>
      <c r="P240" s="81">
        <v>4.5498927566555158</v>
      </c>
      <c r="Q240" s="81">
        <v>0.19264735708953357</v>
      </c>
      <c r="R240" s="81">
        <v>0</v>
      </c>
      <c r="S240" s="81">
        <v>0.40580147250000004</v>
      </c>
      <c r="T240" s="82"/>
      <c r="U240" s="81">
        <v>0</v>
      </c>
      <c r="V240" s="81">
        <v>78</v>
      </c>
      <c r="W240" s="81">
        <v>0</v>
      </c>
      <c r="X240" s="81">
        <v>773</v>
      </c>
      <c r="Y240" s="81">
        <v>1367</v>
      </c>
      <c r="Z240" s="81">
        <v>572</v>
      </c>
      <c r="AA240" s="81">
        <v>891</v>
      </c>
      <c r="AB240" s="81">
        <v>3097</v>
      </c>
      <c r="AC240" s="81">
        <v>0</v>
      </c>
      <c r="AD240" s="81">
        <v>0.40580147250000004</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1980</v>
      </c>
      <c r="B241" s="80">
        <v>209</v>
      </c>
      <c r="C241" s="80">
        <v>5</v>
      </c>
      <c r="D241" s="80">
        <v>13</v>
      </c>
      <c r="E241" s="80">
        <v>2008</v>
      </c>
      <c r="F241" s="80" t="s">
        <v>84</v>
      </c>
      <c r="G241" s="80" t="s">
        <v>1975</v>
      </c>
      <c r="H241" s="80" t="s">
        <v>1976</v>
      </c>
      <c r="I241" s="177"/>
      <c r="J241" s="81">
        <v>0</v>
      </c>
      <c r="K241" s="81">
        <v>0.14031345202252538</v>
      </c>
      <c r="L241" s="81">
        <v>0</v>
      </c>
      <c r="M241" s="81">
        <v>3.1012095545355982</v>
      </c>
      <c r="N241" s="81">
        <v>3.6709647096179743</v>
      </c>
      <c r="O241" s="81">
        <v>1.1480841350936206</v>
      </c>
      <c r="P241" s="81">
        <v>4.47839861702988</v>
      </c>
      <c r="Q241" s="81">
        <v>0.18414741975370458</v>
      </c>
      <c r="R241" s="81">
        <v>0</v>
      </c>
      <c r="S241" s="81">
        <v>0.27454531194000004</v>
      </c>
      <c r="T241" s="82"/>
      <c r="U241" s="81">
        <v>0</v>
      </c>
      <c r="V241" s="81">
        <v>78</v>
      </c>
      <c r="W241" s="81">
        <v>0</v>
      </c>
      <c r="X241" s="81">
        <v>773</v>
      </c>
      <c r="Y241" s="81">
        <v>1348</v>
      </c>
      <c r="Z241" s="81">
        <v>588</v>
      </c>
      <c r="AA241" s="81">
        <v>878</v>
      </c>
      <c r="AB241" s="81">
        <v>3009</v>
      </c>
      <c r="AC241" s="81">
        <v>0</v>
      </c>
      <c r="AD241" s="81">
        <v>0.27454531194000004</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1981</v>
      </c>
      <c r="B242" s="80">
        <v>210</v>
      </c>
      <c r="C242" s="80">
        <v>6</v>
      </c>
      <c r="D242" s="80">
        <v>13</v>
      </c>
      <c r="E242" s="80">
        <v>2009</v>
      </c>
      <c r="F242" s="80" t="s">
        <v>85</v>
      </c>
      <c r="G242" s="80" t="s">
        <v>1975</v>
      </c>
      <c r="H242" s="80" t="s">
        <v>1976</v>
      </c>
      <c r="I242" s="177"/>
      <c r="J242" s="81">
        <v>0</v>
      </c>
      <c r="K242" s="81">
        <v>0.1607571602216277</v>
      </c>
      <c r="L242" s="81">
        <v>2.0544660107075123</v>
      </c>
      <c r="M242" s="81">
        <v>2.9721679578394573</v>
      </c>
      <c r="N242" s="81">
        <v>3.3371938183916416</v>
      </c>
      <c r="O242" s="81">
        <v>1.1809518423904539</v>
      </c>
      <c r="P242" s="81">
        <v>4.2579675447707794</v>
      </c>
      <c r="Q242" s="81">
        <v>0.17262102248458092</v>
      </c>
      <c r="R242" s="81">
        <v>0</v>
      </c>
      <c r="S242" s="81">
        <v>0.3235195408899999</v>
      </c>
      <c r="T242" s="82"/>
      <c r="U242" s="81">
        <v>0</v>
      </c>
      <c r="V242" s="81">
        <v>85</v>
      </c>
      <c r="W242" s="81">
        <v>24</v>
      </c>
      <c r="X242" s="81">
        <v>775</v>
      </c>
      <c r="Y242" s="81">
        <v>1347</v>
      </c>
      <c r="Z242" s="81">
        <v>597</v>
      </c>
      <c r="AA242" s="81">
        <v>857</v>
      </c>
      <c r="AB242" s="81">
        <v>2961</v>
      </c>
      <c r="AC242" s="81">
        <v>0</v>
      </c>
      <c r="AD242" s="81">
        <v>0.3235195408899999</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1982</v>
      </c>
      <c r="B243" s="80">
        <v>211</v>
      </c>
      <c r="C243" s="80">
        <v>7</v>
      </c>
      <c r="D243" s="80">
        <v>13</v>
      </c>
      <c r="E243" s="80">
        <v>2010</v>
      </c>
      <c r="F243" s="80" t="s">
        <v>86</v>
      </c>
      <c r="G243" s="80" t="s">
        <v>1975</v>
      </c>
      <c r="H243" s="80" t="s">
        <v>1976</v>
      </c>
      <c r="I243" s="177"/>
      <c r="J243" s="81">
        <v>0</v>
      </c>
      <c r="K243" s="81">
        <v>0.17434184246046266</v>
      </c>
      <c r="L243" s="81">
        <v>1.8515567459386213</v>
      </c>
      <c r="M243" s="81">
        <v>3.1876085939461105</v>
      </c>
      <c r="N243" s="81">
        <v>3.755064634816192</v>
      </c>
      <c r="O243" s="81">
        <v>1.1833655550403734</v>
      </c>
      <c r="P243" s="81">
        <v>4.2956883351696824</v>
      </c>
      <c r="Q243" s="81">
        <v>0.17674389975136115</v>
      </c>
      <c r="R243" s="81">
        <v>0</v>
      </c>
      <c r="S243" s="81">
        <v>0.18874377311999999</v>
      </c>
      <c r="T243" s="82"/>
      <c r="U243" s="81">
        <v>0</v>
      </c>
      <c r="V243" s="81">
        <v>85</v>
      </c>
      <c r="W243" s="81">
        <v>24</v>
      </c>
      <c r="X243" s="81">
        <v>775</v>
      </c>
      <c r="Y243" s="81">
        <v>1337</v>
      </c>
      <c r="Z243" s="81">
        <v>601</v>
      </c>
      <c r="AA243" s="81">
        <v>843</v>
      </c>
      <c r="AB243" s="81">
        <v>2905</v>
      </c>
      <c r="AC243" s="81">
        <v>0</v>
      </c>
      <c r="AD243" s="81">
        <v>0.18874377311999999</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1983</v>
      </c>
      <c r="B244" s="80">
        <v>212</v>
      </c>
      <c r="C244" s="80">
        <v>8</v>
      </c>
      <c r="D244" s="80">
        <v>13</v>
      </c>
      <c r="E244" s="80">
        <v>2011</v>
      </c>
      <c r="F244" s="80" t="s">
        <v>87</v>
      </c>
      <c r="G244" s="80" t="s">
        <v>1975</v>
      </c>
      <c r="H244" s="80" t="s">
        <v>1976</v>
      </c>
      <c r="I244" s="177"/>
      <c r="J244" s="81">
        <v>0</v>
      </c>
      <c r="K244" s="81">
        <v>0.23297425439138342</v>
      </c>
      <c r="L244" s="81">
        <v>1.7037370444251574</v>
      </c>
      <c r="M244" s="81">
        <v>3.694219425526915</v>
      </c>
      <c r="N244" s="81">
        <v>4.3230952439605819</v>
      </c>
      <c r="O244" s="81">
        <v>1.1986732536221665</v>
      </c>
      <c r="P244" s="81">
        <v>4.1418589136702249</v>
      </c>
      <c r="Q244" s="81">
        <v>0.19930641678990413</v>
      </c>
      <c r="R244" s="81">
        <v>0</v>
      </c>
      <c r="S244" s="81">
        <v>0.20228097582000001</v>
      </c>
      <c r="T244" s="82"/>
      <c r="U244" s="81">
        <v>0</v>
      </c>
      <c r="V244" s="81">
        <v>85</v>
      </c>
      <c r="W244" s="81">
        <v>24</v>
      </c>
      <c r="X244" s="81">
        <v>775</v>
      </c>
      <c r="Y244" s="81">
        <v>1332</v>
      </c>
      <c r="Z244" s="81">
        <v>622</v>
      </c>
      <c r="AA244" s="81">
        <v>837</v>
      </c>
      <c r="AB244" s="81">
        <v>2840</v>
      </c>
      <c r="AC244" s="81">
        <v>0</v>
      </c>
      <c r="AD244" s="81">
        <v>0.20228097582000001</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1984</v>
      </c>
      <c r="B245" s="80">
        <v>213</v>
      </c>
      <c r="C245" s="80">
        <v>9</v>
      </c>
      <c r="D245" s="80">
        <v>13</v>
      </c>
      <c r="E245" s="80">
        <v>2012</v>
      </c>
      <c r="F245" s="80" t="s">
        <v>88</v>
      </c>
      <c r="G245" s="80" t="s">
        <v>1975</v>
      </c>
      <c r="H245" s="80" t="s">
        <v>1976</v>
      </c>
      <c r="I245" s="177"/>
      <c r="J245" s="81">
        <v>0</v>
      </c>
      <c r="K245" s="81">
        <v>0.22517106612369059</v>
      </c>
      <c r="L245" s="81">
        <v>1.65186373508311</v>
      </c>
      <c r="M245" s="81">
        <v>4.00210958743103</v>
      </c>
      <c r="N245" s="81">
        <v>5.0172125878442699</v>
      </c>
      <c r="O245" s="81">
        <v>1.18541673853736</v>
      </c>
      <c r="P245" s="81">
        <v>4.1305882505738456</v>
      </c>
      <c r="Q245" s="81">
        <v>0.21318678728128856</v>
      </c>
      <c r="R245" s="81">
        <v>0</v>
      </c>
      <c r="S245" s="81">
        <v>0.27957978960000002</v>
      </c>
      <c r="T245" s="82"/>
      <c r="U245" s="81">
        <v>0</v>
      </c>
      <c r="V245" s="81">
        <v>85</v>
      </c>
      <c r="W245" s="81">
        <v>24</v>
      </c>
      <c r="X245" s="81">
        <v>775</v>
      </c>
      <c r="Y245" s="81">
        <v>1336</v>
      </c>
      <c r="Z245" s="81">
        <v>620</v>
      </c>
      <c r="AA245" s="81">
        <v>830</v>
      </c>
      <c r="AB245" s="81">
        <v>2796</v>
      </c>
      <c r="AC245" s="81">
        <v>0</v>
      </c>
      <c r="AD245" s="81">
        <v>0.27957978960000002</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1985</v>
      </c>
      <c r="B246" s="80">
        <v>214</v>
      </c>
      <c r="C246" s="80">
        <v>10</v>
      </c>
      <c r="D246" s="80">
        <v>13</v>
      </c>
      <c r="E246" s="80">
        <v>2013</v>
      </c>
      <c r="F246" s="80" t="s">
        <v>89</v>
      </c>
      <c r="G246" s="80" t="s">
        <v>1975</v>
      </c>
      <c r="H246" s="80" t="s">
        <v>1976</v>
      </c>
      <c r="I246" s="177"/>
      <c r="J246" s="81">
        <v>0</v>
      </c>
      <c r="K246" s="81">
        <v>0.21267513457934717</v>
      </c>
      <c r="L246" s="81">
        <v>1.676220594212577</v>
      </c>
      <c r="M246" s="81">
        <v>4.053532122031374</v>
      </c>
      <c r="N246" s="81">
        <v>4.8131243048497332</v>
      </c>
      <c r="O246" s="81">
        <v>1.1457336146229542</v>
      </c>
      <c r="P246" s="81">
        <v>4.0961982259251277</v>
      </c>
      <c r="Q246" s="81">
        <v>0.21187867461284923</v>
      </c>
      <c r="R246" s="81">
        <v>0</v>
      </c>
      <c r="S246" s="81">
        <v>0.12200266736</v>
      </c>
      <c r="T246" s="82"/>
      <c r="U246" s="81">
        <v>0</v>
      </c>
      <c r="V246" s="81">
        <v>85</v>
      </c>
      <c r="W246" s="81">
        <v>24</v>
      </c>
      <c r="X246" s="81">
        <v>775</v>
      </c>
      <c r="Y246" s="81">
        <v>1323</v>
      </c>
      <c r="Z246" s="81">
        <v>626</v>
      </c>
      <c r="AA246" s="81">
        <v>820</v>
      </c>
      <c r="AB246" s="81">
        <v>2739</v>
      </c>
      <c r="AC246" s="81">
        <v>0</v>
      </c>
      <c r="AD246" s="81">
        <v>0.12200266736</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1986</v>
      </c>
      <c r="B247" s="80">
        <v>215</v>
      </c>
      <c r="C247" s="80">
        <v>11</v>
      </c>
      <c r="D247" s="80">
        <v>13</v>
      </c>
      <c r="E247" s="80">
        <v>2014</v>
      </c>
      <c r="F247" s="80" t="s">
        <v>90</v>
      </c>
      <c r="G247" s="80" t="s">
        <v>1975</v>
      </c>
      <c r="H247" s="80" t="s">
        <v>1976</v>
      </c>
      <c r="I247" s="177"/>
      <c r="J247" s="81">
        <v>0</v>
      </c>
      <c r="K247" s="81">
        <v>0.20087677646273946</v>
      </c>
      <c r="L247" s="81">
        <v>1.2368117948678159</v>
      </c>
      <c r="M247" s="81">
        <v>3.5595881445235866</v>
      </c>
      <c r="N247" s="81">
        <v>4.3899872146959931</v>
      </c>
      <c r="O247" s="81">
        <v>1.1087012140631871</v>
      </c>
      <c r="P247" s="81">
        <v>4.1426096255412226</v>
      </c>
      <c r="Q247" s="81">
        <v>0.19868639340616576</v>
      </c>
      <c r="R247" s="81">
        <v>0</v>
      </c>
      <c r="S247" s="81">
        <v>0.18553819228999996</v>
      </c>
      <c r="T247" s="82"/>
      <c r="U247" s="81">
        <v>0</v>
      </c>
      <c r="V247" s="81">
        <v>72</v>
      </c>
      <c r="W247" s="81">
        <v>16</v>
      </c>
      <c r="X247" s="81">
        <v>685</v>
      </c>
      <c r="Y247" s="81">
        <v>1298</v>
      </c>
      <c r="Z247" s="81">
        <v>638</v>
      </c>
      <c r="AA247" s="81">
        <v>825</v>
      </c>
      <c r="AB247" s="81">
        <v>2677</v>
      </c>
      <c r="AC247" s="81">
        <v>0</v>
      </c>
      <c r="AD247" s="81">
        <v>0.18553819228999996</v>
      </c>
      <c r="AE247" s="82"/>
      <c r="AF247" s="81">
        <v>0</v>
      </c>
      <c r="AG247" s="81">
        <v>149974.47452138489</v>
      </c>
      <c r="AH247" s="81">
        <v>165815.21474427491</v>
      </c>
      <c r="AI247" s="81">
        <v>4307190.3282097559</v>
      </c>
      <c r="AJ247" s="81">
        <v>6090986.7481386242</v>
      </c>
      <c r="AK247" s="81">
        <v>0</v>
      </c>
      <c r="AL247" s="81">
        <v>0</v>
      </c>
      <c r="AM247" s="81">
        <v>367512.09701353189</v>
      </c>
      <c r="AN247" s="81">
        <v>0</v>
      </c>
      <c r="AO247" s="81">
        <v>0</v>
      </c>
      <c r="AP247" s="82"/>
      <c r="AQ247" s="81">
        <v>26</v>
      </c>
      <c r="AR247" s="81">
        <v>3</v>
      </c>
      <c r="AS247" s="81">
        <v>0</v>
      </c>
      <c r="AT247" s="81">
        <v>0</v>
      </c>
      <c r="AU247" s="81">
        <v>0</v>
      </c>
      <c r="AV247" s="81">
        <v>0</v>
      </c>
      <c r="AW247" s="81" t="s">
        <v>564</v>
      </c>
      <c r="AX247" s="82"/>
      <c r="AY247" s="81">
        <v>131.69999999999999</v>
      </c>
      <c r="AZ247" s="81">
        <v>42</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1987</v>
      </c>
      <c r="B248" s="80">
        <v>216</v>
      </c>
      <c r="C248" s="80">
        <v>12</v>
      </c>
      <c r="D248" s="80">
        <v>13</v>
      </c>
      <c r="E248" s="80">
        <v>2015</v>
      </c>
      <c r="F248" s="80" t="s">
        <v>91</v>
      </c>
      <c r="G248" s="80" t="s">
        <v>1975</v>
      </c>
      <c r="H248" s="80" t="s">
        <v>1976</v>
      </c>
      <c r="I248" s="177"/>
      <c r="J248" s="81">
        <v>0</v>
      </c>
      <c r="K248" s="81">
        <v>0.1681910787920686</v>
      </c>
      <c r="L248" s="81">
        <v>1.4059501688269349</v>
      </c>
      <c r="M248" s="81">
        <v>3.0120653568262967</v>
      </c>
      <c r="N248" s="81">
        <v>3.7874151992373992</v>
      </c>
      <c r="O248" s="81">
        <v>1.1480356747664162</v>
      </c>
      <c r="P248" s="81">
        <v>4.0956161415238475</v>
      </c>
      <c r="Q248" s="81">
        <v>0.19050795340867571</v>
      </c>
      <c r="R248" s="81">
        <v>0</v>
      </c>
      <c r="S248" s="81">
        <v>0.14213555761000002</v>
      </c>
      <c r="T248" s="82"/>
      <c r="U248" s="81">
        <v>0</v>
      </c>
      <c r="V248" s="81">
        <v>72</v>
      </c>
      <c r="W248" s="81">
        <v>16</v>
      </c>
      <c r="X248" s="81">
        <v>685</v>
      </c>
      <c r="Y248" s="81">
        <v>1284</v>
      </c>
      <c r="Z248" s="81">
        <v>667</v>
      </c>
      <c r="AA248" s="81">
        <v>815</v>
      </c>
      <c r="AB248" s="81">
        <v>2622</v>
      </c>
      <c r="AC248" s="81">
        <v>0</v>
      </c>
      <c r="AD248" s="81">
        <v>0.14213555761000002</v>
      </c>
      <c r="AE248" s="82"/>
      <c r="AF248" s="81">
        <v>0</v>
      </c>
      <c r="AG248" s="81">
        <v>128855.87581146437</v>
      </c>
      <c r="AH248" s="81">
        <v>174756.81401685381</v>
      </c>
      <c r="AI248" s="81">
        <v>4208023.8288442334</v>
      </c>
      <c r="AJ248" s="81">
        <v>5802097.2528490741</v>
      </c>
      <c r="AK248" s="81">
        <v>0</v>
      </c>
      <c r="AL248" s="81">
        <v>0</v>
      </c>
      <c r="AM248" s="81">
        <v>359334.1011236757</v>
      </c>
      <c r="AN248" s="81">
        <v>0</v>
      </c>
      <c r="AO248" s="81">
        <v>0</v>
      </c>
      <c r="AP248" s="82"/>
      <c r="AQ248" s="81">
        <v>34</v>
      </c>
      <c r="AR248" s="81">
        <v>4</v>
      </c>
      <c r="AS248" s="81">
        <v>0</v>
      </c>
      <c r="AT248" s="81">
        <v>0</v>
      </c>
      <c r="AU248" s="81">
        <v>0</v>
      </c>
      <c r="AV248" s="81">
        <v>0</v>
      </c>
      <c r="AW248" s="81" t="s">
        <v>564</v>
      </c>
      <c r="AX248" s="82"/>
      <c r="AY248" s="81">
        <v>197.60000000000002</v>
      </c>
      <c r="AZ248" s="81">
        <v>71.5</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1988</v>
      </c>
      <c r="B249" s="80">
        <v>217</v>
      </c>
      <c r="C249" s="80">
        <v>13</v>
      </c>
      <c r="D249" s="80">
        <v>13</v>
      </c>
      <c r="E249" s="80">
        <v>2016</v>
      </c>
      <c r="F249" s="80" t="s">
        <v>92</v>
      </c>
      <c r="G249" s="80" t="s">
        <v>1975</v>
      </c>
      <c r="H249" s="80" t="s">
        <v>1976</v>
      </c>
      <c r="I249" s="177"/>
      <c r="J249" s="81">
        <v>0</v>
      </c>
      <c r="K249" s="81">
        <v>0.16928894529138619</v>
      </c>
      <c r="L249" s="81">
        <v>1.3404196212448243</v>
      </c>
      <c r="M249" s="81">
        <v>2.5101444745067689</v>
      </c>
      <c r="N249" s="81">
        <v>3.5147485479191816</v>
      </c>
      <c r="O249" s="81">
        <v>1.1612992318636535</v>
      </c>
      <c r="P249" s="81">
        <v>4.1153374781494279</v>
      </c>
      <c r="Q249" s="81">
        <v>0.18194810374496445</v>
      </c>
      <c r="R249" s="81">
        <v>0</v>
      </c>
      <c r="S249" s="81">
        <v>0.21618638174999999</v>
      </c>
      <c r="T249" s="82"/>
      <c r="U249" s="81">
        <v>0</v>
      </c>
      <c r="V249" s="81">
        <v>72</v>
      </c>
      <c r="W249" s="81">
        <v>16</v>
      </c>
      <c r="X249" s="81">
        <v>685</v>
      </c>
      <c r="Y249" s="81">
        <v>1298</v>
      </c>
      <c r="Z249" s="81">
        <v>683</v>
      </c>
      <c r="AA249" s="81">
        <v>847</v>
      </c>
      <c r="AB249" s="81">
        <v>2576</v>
      </c>
      <c r="AC249" s="81">
        <v>0</v>
      </c>
      <c r="AD249" s="81">
        <v>0.21618638174999999</v>
      </c>
      <c r="AE249" s="82"/>
      <c r="AF249" s="81">
        <v>0</v>
      </c>
      <c r="AG249" s="81">
        <v>126182.2446468986</v>
      </c>
      <c r="AH249" s="81">
        <v>155025.85357899711</v>
      </c>
      <c r="AI249" s="81">
        <v>3966794.4937224528</v>
      </c>
      <c r="AJ249" s="81">
        <v>5444185.7300868258</v>
      </c>
      <c r="AK249" s="81">
        <v>0</v>
      </c>
      <c r="AL249" s="81">
        <v>0</v>
      </c>
      <c r="AM249" s="81">
        <v>353304.2637528308</v>
      </c>
      <c r="AN249" s="81">
        <v>0</v>
      </c>
      <c r="AO249" s="81">
        <v>0</v>
      </c>
      <c r="AP249" s="82"/>
      <c r="AQ249" s="81">
        <v>35</v>
      </c>
      <c r="AR249" s="81">
        <v>4</v>
      </c>
      <c r="AS249" s="81">
        <v>0</v>
      </c>
      <c r="AT249" s="81">
        <v>0</v>
      </c>
      <c r="AU249" s="81">
        <v>0</v>
      </c>
      <c r="AV249" s="81">
        <v>0</v>
      </c>
      <c r="AW249" s="81" t="s">
        <v>564</v>
      </c>
      <c r="AX249" s="82"/>
      <c r="AY249" s="81">
        <v>207.1</v>
      </c>
      <c r="AZ249" s="81">
        <v>71.5</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1989</v>
      </c>
      <c r="B250" s="80">
        <v>218</v>
      </c>
      <c r="C250" s="80">
        <v>14</v>
      </c>
      <c r="D250" s="80">
        <v>13</v>
      </c>
      <c r="E250" s="80">
        <v>2017</v>
      </c>
      <c r="F250" s="80" t="s">
        <v>71</v>
      </c>
      <c r="G250" s="80" t="s">
        <v>1975</v>
      </c>
      <c r="H250" s="80" t="s">
        <v>1976</v>
      </c>
      <c r="I250" s="177"/>
      <c r="J250" s="81">
        <v>0</v>
      </c>
      <c r="K250" s="81">
        <v>0.16219614464427884</v>
      </c>
      <c r="L250" s="81">
        <v>1.1635744320338723</v>
      </c>
      <c r="M250" s="81">
        <v>2.4102861855089714</v>
      </c>
      <c r="N250" s="81">
        <v>3.4687928469206244</v>
      </c>
      <c r="O250" s="81">
        <v>1.1574025184054482</v>
      </c>
      <c r="P250" s="81">
        <v>4.1037521157560448</v>
      </c>
      <c r="Q250" s="81">
        <v>0.17095654914022057</v>
      </c>
      <c r="R250" s="81">
        <v>0</v>
      </c>
      <c r="S250" s="81">
        <v>0.17069282651999998</v>
      </c>
      <c r="T250" s="82"/>
      <c r="U250" s="81">
        <v>0</v>
      </c>
      <c r="V250" s="81">
        <v>72</v>
      </c>
      <c r="W250" s="81">
        <v>16</v>
      </c>
      <c r="X250" s="81">
        <v>685</v>
      </c>
      <c r="Y250" s="81">
        <v>1271</v>
      </c>
      <c r="Z250" s="81">
        <v>692</v>
      </c>
      <c r="AA250" s="81">
        <v>850</v>
      </c>
      <c r="AB250" s="81">
        <v>2503</v>
      </c>
      <c r="AC250" s="81">
        <v>0</v>
      </c>
      <c r="AD250" s="81">
        <v>0.17069282652000001</v>
      </c>
      <c r="AE250" s="82"/>
      <c r="AF250" s="81">
        <v>0</v>
      </c>
      <c r="AG250" s="81">
        <v>124158.0638087243</v>
      </c>
      <c r="AH250" s="81">
        <v>182129.19651081381</v>
      </c>
      <c r="AI250" s="81">
        <v>3990805.1776446761</v>
      </c>
      <c r="AJ250" s="81">
        <v>6016768.6494694268</v>
      </c>
      <c r="AK250" s="81">
        <v>0</v>
      </c>
      <c r="AL250" s="81">
        <v>0</v>
      </c>
      <c r="AM250" s="81">
        <v>343829.306085099</v>
      </c>
      <c r="AN250" s="81">
        <v>0</v>
      </c>
      <c r="AO250" s="81">
        <v>0</v>
      </c>
      <c r="AP250" s="82"/>
      <c r="AQ250" s="81">
        <v>35</v>
      </c>
      <c r="AR250" s="81">
        <v>4</v>
      </c>
      <c r="AS250" s="81">
        <v>0</v>
      </c>
      <c r="AT250" s="81">
        <v>0</v>
      </c>
      <c r="AU250" s="81">
        <v>0</v>
      </c>
      <c r="AV250" s="81">
        <v>0</v>
      </c>
      <c r="AW250" s="81" t="s">
        <v>564</v>
      </c>
      <c r="AX250" s="82"/>
      <c r="AY250" s="81">
        <v>207.1</v>
      </c>
      <c r="AZ250" s="81">
        <v>71.5</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1990</v>
      </c>
      <c r="B251" s="80">
        <v>219</v>
      </c>
      <c r="C251" s="80">
        <v>15</v>
      </c>
      <c r="D251" s="80">
        <v>13</v>
      </c>
      <c r="E251" s="80">
        <v>2018</v>
      </c>
      <c r="F251" s="80" t="s">
        <v>93</v>
      </c>
      <c r="G251" s="80" t="s">
        <v>1975</v>
      </c>
      <c r="H251" s="80" t="s">
        <v>1976</v>
      </c>
      <c r="I251" s="177"/>
      <c r="J251" s="81">
        <v>0</v>
      </c>
      <c r="K251" s="81">
        <v>0.1422355367954389</v>
      </c>
      <c r="L251" s="81">
        <v>1.0492497401583158</v>
      </c>
      <c r="M251" s="81">
        <v>2.1783900536552148</v>
      </c>
      <c r="N251" s="81">
        <v>2.5892642030771356</v>
      </c>
      <c r="O251" s="81">
        <v>1.1225284631767605</v>
      </c>
      <c r="P251" s="81">
        <v>4.0342230821315255</v>
      </c>
      <c r="Q251" s="81">
        <v>0.15547007190060574</v>
      </c>
      <c r="R251" s="81">
        <v>0</v>
      </c>
      <c r="S251" s="81">
        <v>0.22462914954000002</v>
      </c>
      <c r="T251" s="82"/>
      <c r="U251" s="81">
        <v>0</v>
      </c>
      <c r="V251" s="81">
        <v>72</v>
      </c>
      <c r="W251" s="81">
        <v>16</v>
      </c>
      <c r="X251" s="81">
        <v>685</v>
      </c>
      <c r="Y251" s="81">
        <v>1266</v>
      </c>
      <c r="Z251" s="81">
        <v>684</v>
      </c>
      <c r="AA251" s="81">
        <v>844</v>
      </c>
      <c r="AB251" s="81">
        <v>2453</v>
      </c>
      <c r="AC251" s="81">
        <v>0</v>
      </c>
      <c r="AD251" s="81">
        <v>0.22462914953999999</v>
      </c>
      <c r="AE251" s="82"/>
      <c r="AF251" s="81">
        <v>0</v>
      </c>
      <c r="AG251" s="81">
        <v>110849.6960642544</v>
      </c>
      <c r="AH251" s="81">
        <v>157703.2146186085</v>
      </c>
      <c r="AI251" s="81">
        <v>4152222.8119933838</v>
      </c>
      <c r="AJ251" s="81">
        <v>5783173.1742389286</v>
      </c>
      <c r="AK251" s="81">
        <v>0</v>
      </c>
      <c r="AL251" s="81">
        <v>0</v>
      </c>
      <c r="AM251" s="81">
        <v>337658.17457567458</v>
      </c>
      <c r="AN251" s="81">
        <v>0</v>
      </c>
      <c r="AO251" s="81">
        <v>0</v>
      </c>
      <c r="AP251" s="82"/>
      <c r="AQ251" s="81">
        <v>36</v>
      </c>
      <c r="AR251" s="81">
        <v>4</v>
      </c>
      <c r="AS251" s="81">
        <v>0</v>
      </c>
      <c r="AT251" s="81">
        <v>0</v>
      </c>
      <c r="AU251" s="81">
        <v>0</v>
      </c>
      <c r="AV251" s="81">
        <v>0</v>
      </c>
      <c r="AW251" s="81" t="s">
        <v>564</v>
      </c>
      <c r="AX251" s="82"/>
      <c r="AY251" s="81">
        <v>209.7</v>
      </c>
      <c r="AZ251" s="81">
        <v>72</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1991</v>
      </c>
      <c r="B252" s="80">
        <v>220</v>
      </c>
      <c r="C252" s="80">
        <v>16</v>
      </c>
      <c r="D252" s="80">
        <v>13</v>
      </c>
      <c r="E252" s="80">
        <v>2019</v>
      </c>
      <c r="F252" s="80" t="s">
        <v>73</v>
      </c>
      <c r="G252" s="80" t="s">
        <v>1975</v>
      </c>
      <c r="H252" s="80" t="s">
        <v>1976</v>
      </c>
      <c r="I252" s="177"/>
      <c r="J252" s="81">
        <v>0</v>
      </c>
      <c r="K252" s="81">
        <v>0.13336280487627183</v>
      </c>
      <c r="L252" s="81">
        <v>1.0680856728512462</v>
      </c>
      <c r="M252" s="81">
        <v>2.2220286311628361</v>
      </c>
      <c r="N252" s="81">
        <v>2.722476760709966</v>
      </c>
      <c r="O252" s="81">
        <v>1.1164912070207875</v>
      </c>
      <c r="P252" s="81">
        <v>3.9009030942954457</v>
      </c>
      <c r="Q252" s="81">
        <v>0.14631154090219697</v>
      </c>
      <c r="R252" s="81">
        <v>0</v>
      </c>
      <c r="S252" s="81">
        <v>0.20626477891999997</v>
      </c>
      <c r="T252" s="82"/>
      <c r="U252" s="81">
        <v>0</v>
      </c>
      <c r="V252" s="81">
        <v>72</v>
      </c>
      <c r="W252" s="81">
        <v>16</v>
      </c>
      <c r="X252" s="81">
        <v>685</v>
      </c>
      <c r="Y252" s="81">
        <v>1245</v>
      </c>
      <c r="Z252" s="81">
        <v>699</v>
      </c>
      <c r="AA252" s="81">
        <v>810</v>
      </c>
      <c r="AB252" s="81">
        <v>2371</v>
      </c>
      <c r="AC252" s="81">
        <v>0</v>
      </c>
      <c r="AD252" s="81">
        <v>0.20626477892</v>
      </c>
      <c r="AE252" s="82"/>
      <c r="AF252" s="81">
        <v>0</v>
      </c>
      <c r="AG252" s="81">
        <v>107250.4794374568</v>
      </c>
      <c r="AH252" s="81">
        <v>188161.4325731229</v>
      </c>
      <c r="AI252" s="81">
        <v>3926294.6175141372</v>
      </c>
      <c r="AJ252" s="81">
        <v>5714312.7717288565</v>
      </c>
      <c r="AK252" s="81">
        <v>0</v>
      </c>
      <c r="AL252" s="81">
        <v>0</v>
      </c>
      <c r="AM252" s="81">
        <v>322912.35112155625</v>
      </c>
      <c r="AN252" s="81">
        <v>0</v>
      </c>
      <c r="AO252" s="81">
        <v>0</v>
      </c>
      <c r="AP252" s="82"/>
      <c r="AQ252" s="81">
        <v>36</v>
      </c>
      <c r="AR252" s="81">
        <v>4</v>
      </c>
      <c r="AS252" s="81">
        <v>0</v>
      </c>
      <c r="AT252" s="81">
        <v>0</v>
      </c>
      <c r="AU252" s="81">
        <v>0</v>
      </c>
      <c r="AV252" s="81">
        <v>0</v>
      </c>
      <c r="AW252" s="81" t="s">
        <v>564</v>
      </c>
      <c r="AX252" s="82"/>
      <c r="AY252" s="81">
        <v>209.6</v>
      </c>
      <c r="AZ252" s="81">
        <v>71.5</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1992</v>
      </c>
      <c r="B253" s="80">
        <v>221</v>
      </c>
      <c r="C253" s="80">
        <v>17</v>
      </c>
      <c r="D253" s="80">
        <v>13</v>
      </c>
      <c r="E253" s="80">
        <v>2020</v>
      </c>
      <c r="F253" s="80" t="s">
        <v>218</v>
      </c>
      <c r="G253" s="80" t="s">
        <v>1975</v>
      </c>
      <c r="H253" s="80" t="s">
        <v>1976</v>
      </c>
      <c r="I253" s="177"/>
      <c r="J253" s="81">
        <v>0</v>
      </c>
      <c r="K253" s="81">
        <v>0.10174373868187052</v>
      </c>
      <c r="L253" s="81">
        <v>1.5528166650708277</v>
      </c>
      <c r="M253" s="81">
        <v>2.3383946221376699</v>
      </c>
      <c r="N253" s="81">
        <v>2.6941289691485779</v>
      </c>
      <c r="O253" s="81">
        <v>0.98800031971201274</v>
      </c>
      <c r="P253" s="81">
        <v>3.7278048489236113</v>
      </c>
      <c r="Q253" s="81">
        <v>0.13773796757793463</v>
      </c>
      <c r="R253" s="81">
        <v>0</v>
      </c>
      <c r="S253" s="81">
        <v>0.1211359216</v>
      </c>
      <c r="T253" s="82"/>
      <c r="U253" s="81">
        <v>0</v>
      </c>
      <c r="V253" s="81">
        <v>49</v>
      </c>
      <c r="W253" s="81">
        <v>21</v>
      </c>
      <c r="X253" s="81">
        <v>703</v>
      </c>
      <c r="Y253" s="81">
        <v>1237</v>
      </c>
      <c r="Z253" s="81">
        <v>706</v>
      </c>
      <c r="AA253" s="81">
        <v>841</v>
      </c>
      <c r="AB253" s="81">
        <v>2336</v>
      </c>
      <c r="AC253" s="81">
        <v>0</v>
      </c>
      <c r="AD253" s="81">
        <v>0.1211359216</v>
      </c>
      <c r="AE253" s="82"/>
      <c r="AF253" s="81">
        <v>0</v>
      </c>
      <c r="AG253" s="81">
        <v>75928.172283999229</v>
      </c>
      <c r="AH253" s="81">
        <v>313278.37186544441</v>
      </c>
      <c r="AI253" s="81">
        <v>3960278.8443672955</v>
      </c>
      <c r="AJ253" s="81">
        <v>5401023.6014677035</v>
      </c>
      <c r="AK253" s="81"/>
      <c r="AL253" s="81"/>
      <c r="AM253" s="81">
        <v>304873.95350131334</v>
      </c>
      <c r="AN253" s="81"/>
      <c r="AO253" s="81"/>
      <c r="AP253" s="82"/>
      <c r="AQ253" s="81">
        <v>36</v>
      </c>
      <c r="AR253" s="81">
        <v>4</v>
      </c>
      <c r="AS253" s="81">
        <v>0</v>
      </c>
      <c r="AT253" s="81">
        <v>0</v>
      </c>
      <c r="AU253" s="81">
        <v>0</v>
      </c>
      <c r="AV253" s="81">
        <v>0</v>
      </c>
      <c r="AW253" s="81">
        <v>0</v>
      </c>
      <c r="AX253" s="82"/>
      <c r="AY253" s="81">
        <v>209.6</v>
      </c>
      <c r="AZ253" s="81">
        <v>71.5</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1993</v>
      </c>
      <c r="B254" s="80">
        <v>221</v>
      </c>
      <c r="C254" s="80">
        <v>18</v>
      </c>
      <c r="D254" s="80">
        <v>13</v>
      </c>
      <c r="E254" s="80">
        <v>2021</v>
      </c>
      <c r="F254" s="80" t="s">
        <v>75</v>
      </c>
      <c r="G254" s="174" t="s">
        <v>1975</v>
      </c>
      <c r="H254" s="80" t="s">
        <v>1976</v>
      </c>
      <c r="I254" s="177"/>
      <c r="J254" s="81">
        <v>0</v>
      </c>
      <c r="K254" s="81">
        <v>0.10276551864730406</v>
      </c>
      <c r="L254" s="81">
        <v>1.4273569776543851</v>
      </c>
      <c r="M254" s="81">
        <v>2.1061910054751585</v>
      </c>
      <c r="N254" s="81">
        <v>2.2753472745579661</v>
      </c>
      <c r="O254" s="81">
        <v>0.94592588991166437</v>
      </c>
      <c r="P254" s="81">
        <v>3.8225904978074978</v>
      </c>
      <c r="Q254" s="81">
        <v>0.13628805448054154</v>
      </c>
      <c r="R254" s="81">
        <v>0</v>
      </c>
      <c r="S254" s="81">
        <v>7.7651538880000009E-2</v>
      </c>
      <c r="T254" s="82"/>
      <c r="U254" s="81">
        <v>0</v>
      </c>
      <c r="V254" s="81">
        <v>49</v>
      </c>
      <c r="W254" s="81">
        <v>21</v>
      </c>
      <c r="X254" s="81">
        <v>703</v>
      </c>
      <c r="Y254" s="81">
        <v>1244</v>
      </c>
      <c r="Z254" s="81">
        <v>696</v>
      </c>
      <c r="AA254" s="81">
        <v>841</v>
      </c>
      <c r="AB254" s="81">
        <v>2284</v>
      </c>
      <c r="AC254" s="81">
        <v>0</v>
      </c>
      <c r="AD254" s="81">
        <v>7.7651538880000009E-2</v>
      </c>
      <c r="AE254" s="82"/>
      <c r="AF254" s="81">
        <v>0</v>
      </c>
      <c r="AG254" s="81">
        <v>78993.405724901342</v>
      </c>
      <c r="AH254" s="81">
        <v>301146.5711810927</v>
      </c>
      <c r="AI254" s="81">
        <v>4160498.1660489822</v>
      </c>
      <c r="AJ254" s="81">
        <v>5215130.7466012966</v>
      </c>
      <c r="AK254" s="81">
        <v>0</v>
      </c>
      <c r="AL254" s="81">
        <v>0</v>
      </c>
      <c r="AM254" s="81">
        <v>299806.71975302184</v>
      </c>
      <c r="AN254" s="81">
        <v>0</v>
      </c>
      <c r="AO254" s="81">
        <v>0</v>
      </c>
      <c r="AP254" s="82"/>
      <c r="AQ254" s="81">
        <v>36</v>
      </c>
      <c r="AR254" s="81">
        <v>4</v>
      </c>
      <c r="AS254" s="81">
        <v>0</v>
      </c>
      <c r="AT254" s="81">
        <v>0</v>
      </c>
      <c r="AU254" s="81">
        <v>0</v>
      </c>
      <c r="AV254" s="81">
        <v>0</v>
      </c>
      <c r="AW254" s="81"/>
      <c r="AX254" s="82"/>
      <c r="AY254" s="81">
        <v>209.6</v>
      </c>
      <c r="AZ254" s="81">
        <v>71.5</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1994</v>
      </c>
      <c r="B255" s="80">
        <v>221</v>
      </c>
      <c r="C255" s="80">
        <v>19</v>
      </c>
      <c r="D255" s="80">
        <v>13</v>
      </c>
      <c r="E255" s="80">
        <v>2022</v>
      </c>
      <c r="F255" s="80" t="s">
        <v>568</v>
      </c>
      <c r="G255" s="174" t="s">
        <v>1975</v>
      </c>
      <c r="H255" s="80" t="s">
        <v>1976</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38</v>
      </c>
      <c r="AR255" s="81">
        <v>4</v>
      </c>
      <c r="AS255" s="81">
        <v>0</v>
      </c>
      <c r="AT255" s="81">
        <v>0</v>
      </c>
      <c r="AU255" s="81">
        <v>0</v>
      </c>
      <c r="AV255" s="81">
        <v>0</v>
      </c>
      <c r="AW255" s="81"/>
      <c r="AX255" s="82"/>
      <c r="AY255" s="81">
        <v>224.5</v>
      </c>
      <c r="AZ255" s="81">
        <v>71.5</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1995</v>
      </c>
      <c r="B256" s="80">
        <v>341</v>
      </c>
      <c r="C256" s="80">
        <v>1</v>
      </c>
      <c r="D256" s="80">
        <v>21</v>
      </c>
      <c r="E256" s="80">
        <v>1990</v>
      </c>
      <c r="F256" s="80" t="s">
        <v>562</v>
      </c>
      <c r="G256" s="80" t="s">
        <v>1996</v>
      </c>
      <c r="H256" s="80" t="s">
        <v>1997</v>
      </c>
      <c r="I256" s="177"/>
      <c r="J256" s="81">
        <v>0.95091937199051635</v>
      </c>
      <c r="K256" s="81">
        <v>0.99725956928385584</v>
      </c>
      <c r="L256" s="81">
        <v>2.240473608563049</v>
      </c>
      <c r="M256" s="81">
        <v>2.3863734393710221</v>
      </c>
      <c r="N256" s="81">
        <v>4.3804528040340438</v>
      </c>
      <c r="O256" s="81">
        <v>0.92387356299776657</v>
      </c>
      <c r="P256" s="81">
        <v>3.0764656980482386</v>
      </c>
      <c r="Q256" s="81">
        <v>0.1920968297193186</v>
      </c>
      <c r="R256" s="81">
        <v>13.512428862699421</v>
      </c>
      <c r="S256" s="81">
        <v>0.14066934761037156</v>
      </c>
      <c r="T256" s="82"/>
      <c r="U256" s="81">
        <v>39323</v>
      </c>
      <c r="V256" s="81">
        <v>225</v>
      </c>
      <c r="W256" s="81">
        <v>20</v>
      </c>
      <c r="X256" s="81">
        <v>760</v>
      </c>
      <c r="Y256" s="81">
        <v>1136</v>
      </c>
      <c r="Z256" s="81">
        <v>380</v>
      </c>
      <c r="AA256" s="81">
        <v>747</v>
      </c>
      <c r="AB256" s="81">
        <v>3119</v>
      </c>
      <c r="AC256" s="81">
        <v>2340377</v>
      </c>
      <c r="AD256" s="81">
        <v>0.14066934761037156</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1998</v>
      </c>
      <c r="B257" s="80">
        <v>342</v>
      </c>
      <c r="C257" s="80">
        <v>2</v>
      </c>
      <c r="D257" s="80">
        <v>21</v>
      </c>
      <c r="E257" s="80">
        <v>2005</v>
      </c>
      <c r="F257" s="80" t="s">
        <v>565</v>
      </c>
      <c r="G257" s="80" t="s">
        <v>1996</v>
      </c>
      <c r="H257" s="80" t="s">
        <v>1997</v>
      </c>
      <c r="I257" s="177"/>
      <c r="J257" s="81">
        <v>0.40758638848610446</v>
      </c>
      <c r="K257" s="81">
        <v>0.56822151739221605</v>
      </c>
      <c r="L257" s="81">
        <v>4.5449140190664803</v>
      </c>
      <c r="M257" s="81">
        <v>4.4988260308348229</v>
      </c>
      <c r="N257" s="81">
        <v>5.3262244023300411</v>
      </c>
      <c r="O257" s="81">
        <v>1.7900436215299391</v>
      </c>
      <c r="P257" s="81">
        <v>4.3497939344496013</v>
      </c>
      <c r="Q257" s="81">
        <v>0.14681568881076518</v>
      </c>
      <c r="R257" s="81">
        <v>1.5850201823376378</v>
      </c>
      <c r="S257" s="81">
        <v>0.20331976000000004</v>
      </c>
      <c r="T257" s="82"/>
      <c r="U257" s="81">
        <v>23709</v>
      </c>
      <c r="V257" s="81">
        <v>162</v>
      </c>
      <c r="W257" s="81">
        <v>37</v>
      </c>
      <c r="X257" s="81">
        <v>624</v>
      </c>
      <c r="Y257" s="81">
        <v>1103</v>
      </c>
      <c r="Z257" s="81">
        <v>852</v>
      </c>
      <c r="AA257" s="81">
        <v>865</v>
      </c>
      <c r="AB257" s="81">
        <v>2492</v>
      </c>
      <c r="AC257" s="81">
        <v>280278</v>
      </c>
      <c r="AD257" s="81">
        <v>0.20331976000000004</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1999</v>
      </c>
      <c r="B258" s="80">
        <v>343</v>
      </c>
      <c r="C258" s="80">
        <v>3</v>
      </c>
      <c r="D258" s="80">
        <v>21</v>
      </c>
      <c r="E258" s="80">
        <v>2006</v>
      </c>
      <c r="F258" s="80" t="s">
        <v>566</v>
      </c>
      <c r="G258" s="80" t="s">
        <v>1996</v>
      </c>
      <c r="H258" s="80" t="s">
        <v>1997</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2000</v>
      </c>
      <c r="B259" s="80">
        <v>344</v>
      </c>
      <c r="C259" s="80">
        <v>4</v>
      </c>
      <c r="D259" s="80">
        <v>21</v>
      </c>
      <c r="E259" s="80">
        <v>2007</v>
      </c>
      <c r="F259" s="80" t="s">
        <v>567</v>
      </c>
      <c r="G259" s="80" t="s">
        <v>1996</v>
      </c>
      <c r="H259" s="80" t="s">
        <v>1997</v>
      </c>
      <c r="I259" s="177"/>
      <c r="J259" s="81">
        <v>0</v>
      </c>
      <c r="K259" s="81">
        <v>0.44957892112183989</v>
      </c>
      <c r="L259" s="81">
        <v>2.3171492830610023</v>
      </c>
      <c r="M259" s="81">
        <v>5.5020861525892748</v>
      </c>
      <c r="N259" s="81">
        <v>5.7931460214016912</v>
      </c>
      <c r="O259" s="81">
        <v>1.6976855374829203</v>
      </c>
      <c r="P259" s="81">
        <v>4.3864847115231074</v>
      </c>
      <c r="Q259" s="81">
        <v>0.14947742947566972</v>
      </c>
      <c r="R259" s="81">
        <v>1.4157546949360442</v>
      </c>
      <c r="S259" s="81">
        <v>0.260899775</v>
      </c>
      <c r="T259" s="82"/>
      <c r="U259" s="81">
        <v>0</v>
      </c>
      <c r="V259" s="81">
        <v>124</v>
      </c>
      <c r="W259" s="81">
        <v>20</v>
      </c>
      <c r="X259" s="81">
        <v>816</v>
      </c>
      <c r="Y259" s="81">
        <v>1084</v>
      </c>
      <c r="Z259" s="81">
        <v>840</v>
      </c>
      <c r="AA259" s="81">
        <v>859</v>
      </c>
      <c r="AB259" s="81">
        <v>2403</v>
      </c>
      <c r="AC259" s="81">
        <v>257530</v>
      </c>
      <c r="AD259" s="81">
        <v>0.260899775</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2001</v>
      </c>
      <c r="B260" s="80">
        <v>345</v>
      </c>
      <c r="C260" s="80">
        <v>5</v>
      </c>
      <c r="D260" s="80">
        <v>21</v>
      </c>
      <c r="E260" s="80">
        <v>2008</v>
      </c>
      <c r="F260" s="80" t="s">
        <v>84</v>
      </c>
      <c r="G260" s="80" t="s">
        <v>1996</v>
      </c>
      <c r="H260" s="80" t="s">
        <v>1997</v>
      </c>
      <c r="I260" s="177"/>
      <c r="J260" s="81">
        <v>0</v>
      </c>
      <c r="K260" s="81">
        <v>0.34102161490939703</v>
      </c>
      <c r="L260" s="81">
        <v>1.9266763204168316</v>
      </c>
      <c r="M260" s="81">
        <v>5.2326655308233034</v>
      </c>
      <c r="N260" s="81">
        <v>6.0064837768718942</v>
      </c>
      <c r="O260" s="81">
        <v>1.634262620873062</v>
      </c>
      <c r="P260" s="81">
        <v>4.3814856629028105</v>
      </c>
      <c r="Q260" s="81">
        <v>0.14504133759264867</v>
      </c>
      <c r="R260" s="81">
        <v>1.3672515197994519</v>
      </c>
      <c r="S260" s="81">
        <v>0.24447957000000001</v>
      </c>
      <c r="T260" s="82"/>
      <c r="U260" s="81">
        <v>0</v>
      </c>
      <c r="V260" s="81">
        <v>124</v>
      </c>
      <c r="W260" s="81">
        <v>20</v>
      </c>
      <c r="X260" s="81">
        <v>816</v>
      </c>
      <c r="Y260" s="81">
        <v>1085</v>
      </c>
      <c r="Z260" s="81">
        <v>837</v>
      </c>
      <c r="AA260" s="81">
        <v>859</v>
      </c>
      <c r="AB260" s="81">
        <v>2370</v>
      </c>
      <c r="AC260" s="81">
        <v>258255</v>
      </c>
      <c r="AD260" s="81">
        <v>0.24447957000000001</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2002</v>
      </c>
      <c r="B261" s="80">
        <v>346</v>
      </c>
      <c r="C261" s="80">
        <v>6</v>
      </c>
      <c r="D261" s="80">
        <v>21</v>
      </c>
      <c r="E261" s="80">
        <v>2009</v>
      </c>
      <c r="F261" s="80" t="s">
        <v>85</v>
      </c>
      <c r="G261" s="80" t="s">
        <v>1996</v>
      </c>
      <c r="H261" s="80" t="s">
        <v>1997</v>
      </c>
      <c r="I261" s="177"/>
      <c r="J261" s="81">
        <v>0</v>
      </c>
      <c r="K261" s="81">
        <v>0.28520961098118808</v>
      </c>
      <c r="L261" s="81">
        <v>3.7065614561201374</v>
      </c>
      <c r="M261" s="81">
        <v>4.4570059614439215</v>
      </c>
      <c r="N261" s="81">
        <v>5.1978630741751868</v>
      </c>
      <c r="O261" s="81">
        <v>1.7012036590549253</v>
      </c>
      <c r="P261" s="81">
        <v>4.173503777838337</v>
      </c>
      <c r="Q261" s="81">
        <v>0.13863316159011599</v>
      </c>
      <c r="R261" s="81">
        <v>1.3273464536840915</v>
      </c>
      <c r="S261" s="81">
        <v>0.16248245795000002</v>
      </c>
      <c r="T261" s="82"/>
      <c r="U261" s="81">
        <v>0</v>
      </c>
      <c r="V261" s="81">
        <v>101</v>
      </c>
      <c r="W261" s="81">
        <v>59</v>
      </c>
      <c r="X261" s="81">
        <v>758</v>
      </c>
      <c r="Y261" s="81">
        <v>1088</v>
      </c>
      <c r="Z261" s="81">
        <v>860</v>
      </c>
      <c r="AA261" s="81">
        <v>840</v>
      </c>
      <c r="AB261" s="81">
        <v>2378</v>
      </c>
      <c r="AC261" s="81">
        <v>244595</v>
      </c>
      <c r="AD261" s="81">
        <v>0.16248245795000002</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2003</v>
      </c>
      <c r="B262" s="80">
        <v>347</v>
      </c>
      <c r="C262" s="80">
        <v>7</v>
      </c>
      <c r="D262" s="80">
        <v>21</v>
      </c>
      <c r="E262" s="80">
        <v>2010</v>
      </c>
      <c r="F262" s="80" t="s">
        <v>86</v>
      </c>
      <c r="G262" s="80" t="s">
        <v>1996</v>
      </c>
      <c r="H262" s="80" t="s">
        <v>1997</v>
      </c>
      <c r="I262" s="177"/>
      <c r="J262" s="81">
        <v>0</v>
      </c>
      <c r="K262" s="81">
        <v>0.32429832487184029</v>
      </c>
      <c r="L262" s="81">
        <v>3.3094035717550505</v>
      </c>
      <c r="M262" s="81">
        <v>5.175775364660355</v>
      </c>
      <c r="N262" s="81">
        <v>6.148611493339101</v>
      </c>
      <c r="O262" s="81">
        <v>1.7563428870149969</v>
      </c>
      <c r="P262" s="81">
        <v>4.2905926194696002</v>
      </c>
      <c r="Q262" s="81">
        <v>0.14121259598034741</v>
      </c>
      <c r="R262" s="81">
        <v>1.3371180070503998</v>
      </c>
      <c r="S262" s="81">
        <v>0.28382399198000002</v>
      </c>
      <c r="T262" s="82"/>
      <c r="U262" s="81">
        <v>0</v>
      </c>
      <c r="V262" s="81">
        <v>101</v>
      </c>
      <c r="W262" s="81">
        <v>59</v>
      </c>
      <c r="X262" s="81">
        <v>758</v>
      </c>
      <c r="Y262" s="81">
        <v>1093</v>
      </c>
      <c r="Z262" s="81">
        <v>892</v>
      </c>
      <c r="AA262" s="81">
        <v>842</v>
      </c>
      <c r="AB262" s="81">
        <v>2321</v>
      </c>
      <c r="AC262" s="81">
        <v>233499</v>
      </c>
      <c r="AD262" s="81">
        <v>0.28382399198000002</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2004</v>
      </c>
      <c r="B263" s="80">
        <v>348</v>
      </c>
      <c r="C263" s="80">
        <v>8</v>
      </c>
      <c r="D263" s="80">
        <v>21</v>
      </c>
      <c r="E263" s="80">
        <v>2011</v>
      </c>
      <c r="F263" s="80" t="s">
        <v>87</v>
      </c>
      <c r="G263" s="80" t="s">
        <v>1996</v>
      </c>
      <c r="H263" s="80" t="s">
        <v>1997</v>
      </c>
      <c r="I263" s="177"/>
      <c r="J263" s="81">
        <v>0</v>
      </c>
      <c r="K263" s="81">
        <v>0.3297301833983704</v>
      </c>
      <c r="L263" s="81">
        <v>3.4618026066767835</v>
      </c>
      <c r="M263" s="81">
        <v>4.7007621951593803</v>
      </c>
      <c r="N263" s="81">
        <v>5.668956735252082</v>
      </c>
      <c r="O263" s="81">
        <v>1.7575402046678714</v>
      </c>
      <c r="P263" s="81">
        <v>4.1220650837363175</v>
      </c>
      <c r="Q263" s="81">
        <v>0.16056798648426079</v>
      </c>
      <c r="R263" s="81">
        <v>1.2978049899155213</v>
      </c>
      <c r="S263" s="81">
        <v>0.23686302451999999</v>
      </c>
      <c r="T263" s="82"/>
      <c r="U263" s="81">
        <v>0</v>
      </c>
      <c r="V263" s="81">
        <v>101</v>
      </c>
      <c r="W263" s="81">
        <v>59</v>
      </c>
      <c r="X263" s="81">
        <v>758</v>
      </c>
      <c r="Y263" s="81">
        <v>1091</v>
      </c>
      <c r="Z263" s="81">
        <v>912</v>
      </c>
      <c r="AA263" s="81">
        <v>833</v>
      </c>
      <c r="AB263" s="81">
        <v>2288</v>
      </c>
      <c r="AC263" s="81">
        <v>226259</v>
      </c>
      <c r="AD263" s="81">
        <v>0.23686302451999999</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2005</v>
      </c>
      <c r="B264" s="80">
        <v>349</v>
      </c>
      <c r="C264" s="80">
        <v>9</v>
      </c>
      <c r="D264" s="80">
        <v>21</v>
      </c>
      <c r="E264" s="80">
        <v>2012</v>
      </c>
      <c r="F264" s="80" t="s">
        <v>88</v>
      </c>
      <c r="G264" s="80" t="s">
        <v>1996</v>
      </c>
      <c r="H264" s="80" t="s">
        <v>1997</v>
      </c>
      <c r="I264" s="177"/>
      <c r="J264" s="81">
        <v>0</v>
      </c>
      <c r="K264" s="81">
        <v>0.30968567718676071</v>
      </c>
      <c r="L264" s="81">
        <v>3.3603987233606389</v>
      </c>
      <c r="M264" s="81">
        <v>4.8516548764786132</v>
      </c>
      <c r="N264" s="81">
        <v>6.510989113489555</v>
      </c>
      <c r="O264" s="81">
        <v>1.8010686575841823</v>
      </c>
      <c r="P264" s="81">
        <v>4.1206350258736677</v>
      </c>
      <c r="Q264" s="81">
        <v>0.17513950299896991</v>
      </c>
      <c r="R264" s="81">
        <v>1.2724746272061738</v>
      </c>
      <c r="S264" s="81">
        <v>0.20083698810000003</v>
      </c>
      <c r="T264" s="82"/>
      <c r="U264" s="81">
        <v>0</v>
      </c>
      <c r="V264" s="81">
        <v>101</v>
      </c>
      <c r="W264" s="81">
        <v>59</v>
      </c>
      <c r="X264" s="81">
        <v>758</v>
      </c>
      <c r="Y264" s="81">
        <v>1122</v>
      </c>
      <c r="Z264" s="81">
        <v>942</v>
      </c>
      <c r="AA264" s="81">
        <v>828</v>
      </c>
      <c r="AB264" s="81">
        <v>2297</v>
      </c>
      <c r="AC264" s="81">
        <v>216097</v>
      </c>
      <c r="AD264" s="81">
        <v>0.20083698810000003</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2006</v>
      </c>
      <c r="B265" s="80">
        <v>350</v>
      </c>
      <c r="C265" s="80">
        <v>10</v>
      </c>
      <c r="D265" s="80">
        <v>21</v>
      </c>
      <c r="E265" s="80">
        <v>2013</v>
      </c>
      <c r="F265" s="80" t="s">
        <v>89</v>
      </c>
      <c r="G265" s="80" t="s">
        <v>1996</v>
      </c>
      <c r="H265" s="80" t="s">
        <v>1997</v>
      </c>
      <c r="I265" s="177"/>
      <c r="J265" s="81">
        <v>0.57185595647843956</v>
      </c>
      <c r="K265" s="81">
        <v>0.25999590565917291</v>
      </c>
      <c r="L265" s="81">
        <v>3.0417116019646513</v>
      </c>
      <c r="M265" s="81">
        <v>4.7063716547102805</v>
      </c>
      <c r="N265" s="81">
        <v>5.8780750472173988</v>
      </c>
      <c r="O265" s="81">
        <v>1.7478843481867752</v>
      </c>
      <c r="P265" s="81">
        <v>4.2011008634183318</v>
      </c>
      <c r="Q265" s="81">
        <v>0.18317951861381052</v>
      </c>
      <c r="R265" s="81">
        <v>1.2616801393658998</v>
      </c>
      <c r="S265" s="81">
        <v>0.23415073080000001</v>
      </c>
      <c r="T265" s="82"/>
      <c r="U265" s="81">
        <v>33007</v>
      </c>
      <c r="V265" s="81">
        <v>101</v>
      </c>
      <c r="W265" s="81">
        <v>59</v>
      </c>
      <c r="X265" s="81">
        <v>758</v>
      </c>
      <c r="Y265" s="81">
        <v>1162</v>
      </c>
      <c r="Z265" s="81">
        <v>955</v>
      </c>
      <c r="AA265" s="81">
        <v>841</v>
      </c>
      <c r="AB265" s="81">
        <v>2368</v>
      </c>
      <c r="AC265" s="81">
        <v>209151</v>
      </c>
      <c r="AD265" s="81">
        <v>0.23415073080000001</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2007</v>
      </c>
      <c r="B266" s="80">
        <v>351</v>
      </c>
      <c r="C266" s="80">
        <v>11</v>
      </c>
      <c r="D266" s="80">
        <v>21</v>
      </c>
      <c r="E266" s="80">
        <v>2014</v>
      </c>
      <c r="F266" s="80" t="s">
        <v>90</v>
      </c>
      <c r="G266" s="80" t="s">
        <v>1996</v>
      </c>
      <c r="H266" s="80" t="s">
        <v>1997</v>
      </c>
      <c r="I266" s="177"/>
      <c r="J266" s="81">
        <v>0.5928977135079162</v>
      </c>
      <c r="K266" s="81">
        <v>0.32608968854316095</v>
      </c>
      <c r="L266" s="81">
        <v>3.3305386934005701</v>
      </c>
      <c r="M266" s="81">
        <v>5.2948915227117412</v>
      </c>
      <c r="N266" s="81">
        <v>5.9358382500750819</v>
      </c>
      <c r="O266" s="81">
        <v>1.723873988010473</v>
      </c>
      <c r="P266" s="81">
        <v>4.2129084555504068</v>
      </c>
      <c r="Q266" s="81">
        <v>0.17493605874424081</v>
      </c>
      <c r="R266" s="81">
        <v>1.2195878884060702</v>
      </c>
      <c r="S266" s="81">
        <v>0.25415639699999992</v>
      </c>
      <c r="T266" s="82"/>
      <c r="U266" s="81">
        <v>35345</v>
      </c>
      <c r="V266" s="81">
        <v>110</v>
      </c>
      <c r="W266" s="81">
        <v>60</v>
      </c>
      <c r="X266" s="81">
        <v>778</v>
      </c>
      <c r="Y266" s="81">
        <v>1166</v>
      </c>
      <c r="Z266" s="81">
        <v>992</v>
      </c>
      <c r="AA266" s="81">
        <v>839</v>
      </c>
      <c r="AB266" s="81">
        <v>2357</v>
      </c>
      <c r="AC266" s="81">
        <v>202809</v>
      </c>
      <c r="AD266" s="81">
        <v>0.25415639699999992</v>
      </c>
      <c r="AE266" s="82"/>
      <c r="AF266" s="81">
        <v>596622.50778733636</v>
      </c>
      <c r="AG266" s="81">
        <v>226202.52618946537</v>
      </c>
      <c r="AH266" s="81">
        <v>426020.44510626909</v>
      </c>
      <c r="AI266" s="81">
        <v>5104582.1118992167</v>
      </c>
      <c r="AJ266" s="81">
        <v>6802399.4598122397</v>
      </c>
      <c r="AK266" s="81">
        <v>0</v>
      </c>
      <c r="AL266" s="81">
        <v>0</v>
      </c>
      <c r="AM266" s="81">
        <v>323580.87884232157</v>
      </c>
      <c r="AN266" s="81">
        <v>0</v>
      </c>
      <c r="AO266" s="81">
        <v>0</v>
      </c>
      <c r="AP266" s="82"/>
      <c r="AQ266" s="81">
        <v>9</v>
      </c>
      <c r="AR266" s="81">
        <v>2</v>
      </c>
      <c r="AS266" s="81">
        <v>0</v>
      </c>
      <c r="AT266" s="81">
        <v>0</v>
      </c>
      <c r="AU266" s="81">
        <v>0</v>
      </c>
      <c r="AV266" s="81">
        <v>0</v>
      </c>
      <c r="AW266" s="81" t="s">
        <v>564</v>
      </c>
      <c r="AX266" s="82"/>
      <c r="AY266" s="81">
        <v>44</v>
      </c>
      <c r="AZ266" s="81">
        <v>24</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2008</v>
      </c>
      <c r="B267" s="80">
        <v>352</v>
      </c>
      <c r="C267" s="80">
        <v>12</v>
      </c>
      <c r="D267" s="80">
        <v>21</v>
      </c>
      <c r="E267" s="80">
        <v>2015</v>
      </c>
      <c r="F267" s="80" t="s">
        <v>91</v>
      </c>
      <c r="G267" s="80" t="s">
        <v>1996</v>
      </c>
      <c r="H267" s="80" t="s">
        <v>1997</v>
      </c>
      <c r="I267" s="177"/>
      <c r="J267" s="81">
        <v>0.3780123178080172</v>
      </c>
      <c r="K267" s="81">
        <v>0.31070243901138811</v>
      </c>
      <c r="L267" s="81">
        <v>3.1898038861667586</v>
      </c>
      <c r="M267" s="81">
        <v>7.5186204644732602</v>
      </c>
      <c r="N267" s="81">
        <v>5.124271926712229</v>
      </c>
      <c r="O267" s="81">
        <v>1.7401260377643877</v>
      </c>
      <c r="P267" s="81">
        <v>4.2111979467447656</v>
      </c>
      <c r="Q267" s="81">
        <v>0.17110840208902797</v>
      </c>
      <c r="R267" s="81">
        <v>1.1743824748293925</v>
      </c>
      <c r="S267" s="81">
        <v>0.24129052416000002</v>
      </c>
      <c r="T267" s="82"/>
      <c r="U267" s="81">
        <v>23692</v>
      </c>
      <c r="V267" s="81">
        <v>110</v>
      </c>
      <c r="W267" s="81">
        <v>60</v>
      </c>
      <c r="X267" s="81">
        <v>778</v>
      </c>
      <c r="Y267" s="81">
        <v>1178</v>
      </c>
      <c r="Z267" s="81">
        <v>1011</v>
      </c>
      <c r="AA267" s="81">
        <v>838</v>
      </c>
      <c r="AB267" s="81">
        <v>2355</v>
      </c>
      <c r="AC267" s="81">
        <v>201175</v>
      </c>
      <c r="AD267" s="81">
        <v>0.24129052416000002</v>
      </c>
      <c r="AE267" s="82"/>
      <c r="AF267" s="81">
        <v>390536.22434179328</v>
      </c>
      <c r="AG267" s="81">
        <v>201253.49485183315</v>
      </c>
      <c r="AH267" s="81">
        <v>292711.69001320907</v>
      </c>
      <c r="AI267" s="81">
        <v>8425594.3849688191</v>
      </c>
      <c r="AJ267" s="81">
        <v>5962468.0005544918</v>
      </c>
      <c r="AK267" s="81">
        <v>0</v>
      </c>
      <c r="AL267" s="81">
        <v>0</v>
      </c>
      <c r="AM267" s="81">
        <v>322742.87114655075</v>
      </c>
      <c r="AN267" s="81">
        <v>0</v>
      </c>
      <c r="AO267" s="81">
        <v>0</v>
      </c>
      <c r="AP267" s="82"/>
      <c r="AQ267" s="81">
        <v>12</v>
      </c>
      <c r="AR267" s="81">
        <v>3</v>
      </c>
      <c r="AS267" s="81">
        <v>0</v>
      </c>
      <c r="AT267" s="81">
        <v>0</v>
      </c>
      <c r="AU267" s="81">
        <v>0</v>
      </c>
      <c r="AV267" s="81">
        <v>0</v>
      </c>
      <c r="AW267" s="81" t="s">
        <v>564</v>
      </c>
      <c r="AX267" s="82"/>
      <c r="AY267" s="81">
        <v>58.6</v>
      </c>
      <c r="AZ267" s="81">
        <v>44</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2009</v>
      </c>
      <c r="B268" s="80">
        <v>353</v>
      </c>
      <c r="C268" s="80">
        <v>13</v>
      </c>
      <c r="D268" s="80">
        <v>21</v>
      </c>
      <c r="E268" s="80">
        <v>2016</v>
      </c>
      <c r="F268" s="80" t="s">
        <v>92</v>
      </c>
      <c r="G268" s="80" t="s">
        <v>1996</v>
      </c>
      <c r="H268" s="80" t="s">
        <v>1997</v>
      </c>
      <c r="I268" s="177"/>
      <c r="J268" s="81">
        <v>0.67166425873393554</v>
      </c>
      <c r="K268" s="81">
        <v>0.30512164090346489</v>
      </c>
      <c r="L268" s="81">
        <v>3.1837979266508505</v>
      </c>
      <c r="M268" s="81">
        <v>4.490782915038845</v>
      </c>
      <c r="N268" s="81">
        <v>5.4988705380857077</v>
      </c>
      <c r="O268" s="81">
        <v>1.7444992853471573</v>
      </c>
      <c r="P268" s="81">
        <v>4.1542072536219141</v>
      </c>
      <c r="Q268" s="81">
        <v>0.16273619216940921</v>
      </c>
      <c r="R268" s="81">
        <v>0.48109234880832064</v>
      </c>
      <c r="S268" s="81">
        <v>0.30052743504000007</v>
      </c>
      <c r="T268" s="82"/>
      <c r="U268" s="81">
        <v>44025</v>
      </c>
      <c r="V268" s="81">
        <v>110</v>
      </c>
      <c r="W268" s="81">
        <v>60</v>
      </c>
      <c r="X268" s="81">
        <v>778</v>
      </c>
      <c r="Y268" s="81">
        <v>1174</v>
      </c>
      <c r="Z268" s="81">
        <v>1026</v>
      </c>
      <c r="AA268" s="81">
        <v>855</v>
      </c>
      <c r="AB268" s="81">
        <v>2304</v>
      </c>
      <c r="AC268" s="81">
        <v>82165.837553524703</v>
      </c>
      <c r="AD268" s="81">
        <v>0.30052743504000012</v>
      </c>
      <c r="AE268" s="82"/>
      <c r="AF268" s="81">
        <v>705611.25997278898</v>
      </c>
      <c r="AG268" s="81">
        <v>192363.9268425499</v>
      </c>
      <c r="AH268" s="81">
        <v>211541.8781517171</v>
      </c>
      <c r="AI268" s="81">
        <v>5206371.1251617018</v>
      </c>
      <c r="AJ268" s="81">
        <v>6693443.2931057448</v>
      </c>
      <c r="AK268" s="81">
        <v>0</v>
      </c>
      <c r="AL268" s="81">
        <v>0</v>
      </c>
      <c r="AM268" s="81">
        <v>315998.84459880518</v>
      </c>
      <c r="AN268" s="81">
        <v>0</v>
      </c>
      <c r="AO268" s="81">
        <v>0</v>
      </c>
      <c r="AP268" s="82"/>
      <c r="AQ268" s="81">
        <v>12</v>
      </c>
      <c r="AR268" s="81">
        <v>3</v>
      </c>
      <c r="AS268" s="81">
        <v>0</v>
      </c>
      <c r="AT268" s="81">
        <v>0</v>
      </c>
      <c r="AU268" s="81">
        <v>0</v>
      </c>
      <c r="AV268" s="81">
        <v>0</v>
      </c>
      <c r="AW268" s="81" t="s">
        <v>564</v>
      </c>
      <c r="AX268" s="82"/>
      <c r="AY268" s="81">
        <v>58.6</v>
      </c>
      <c r="AZ268" s="81">
        <v>44</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2010</v>
      </c>
      <c r="B269" s="80">
        <v>354</v>
      </c>
      <c r="C269" s="80">
        <v>14</v>
      </c>
      <c r="D269" s="80">
        <v>21</v>
      </c>
      <c r="E269" s="80">
        <v>2017</v>
      </c>
      <c r="F269" s="80" t="s">
        <v>71</v>
      </c>
      <c r="G269" s="80" t="s">
        <v>1996</v>
      </c>
      <c r="H269" s="80" t="s">
        <v>1997</v>
      </c>
      <c r="I269" s="177"/>
      <c r="J269" s="81">
        <v>0.63171321665835001</v>
      </c>
      <c r="K269" s="81">
        <v>0.30225107399587497</v>
      </c>
      <c r="L269" s="81">
        <v>3.7264884200475437</v>
      </c>
      <c r="M269" s="81">
        <v>4.072308147052591</v>
      </c>
      <c r="N269" s="81">
        <v>6.1075888090825643</v>
      </c>
      <c r="O269" s="81">
        <v>1.7344312306162568</v>
      </c>
      <c r="P269" s="81">
        <v>4.10858005942164</v>
      </c>
      <c r="Q269" s="81">
        <v>0.15613530616641799</v>
      </c>
      <c r="R269" s="81">
        <v>0.55878151922707076</v>
      </c>
      <c r="S269" s="81">
        <v>0.43502917999999996</v>
      </c>
      <c r="T269" s="82"/>
      <c r="U269" s="81">
        <v>41422</v>
      </c>
      <c r="V269" s="81">
        <v>110</v>
      </c>
      <c r="W269" s="81">
        <v>60</v>
      </c>
      <c r="X269" s="81">
        <v>778</v>
      </c>
      <c r="Y269" s="81">
        <v>1177</v>
      </c>
      <c r="Z269" s="81">
        <v>1037</v>
      </c>
      <c r="AA269" s="81">
        <v>851</v>
      </c>
      <c r="AB269" s="81">
        <v>2286</v>
      </c>
      <c r="AC269" s="81">
        <v>97327.999999999971</v>
      </c>
      <c r="AD269" s="81">
        <v>0.43502918000000002</v>
      </c>
      <c r="AE269" s="82"/>
      <c r="AF269" s="81">
        <v>690620.93841361091</v>
      </c>
      <c r="AG269" s="81">
        <v>193146.72634766929</v>
      </c>
      <c r="AH269" s="81">
        <v>440304.76889083529</v>
      </c>
      <c r="AI269" s="81">
        <v>4940457.9493866833</v>
      </c>
      <c r="AJ269" s="81">
        <v>7655615.824700159</v>
      </c>
      <c r="AK269" s="81">
        <v>0</v>
      </c>
      <c r="AL269" s="81">
        <v>0</v>
      </c>
      <c r="AM269" s="81">
        <v>314020.69265303091</v>
      </c>
      <c r="AN269" s="81">
        <v>0</v>
      </c>
      <c r="AO269" s="81">
        <v>0</v>
      </c>
      <c r="AP269" s="82"/>
      <c r="AQ269" s="81">
        <v>12</v>
      </c>
      <c r="AR269" s="81">
        <v>5</v>
      </c>
      <c r="AS269" s="81">
        <v>1</v>
      </c>
      <c r="AT269" s="81">
        <v>0</v>
      </c>
      <c r="AU269" s="81">
        <v>0</v>
      </c>
      <c r="AV269" s="81">
        <v>0</v>
      </c>
      <c r="AW269" s="81" t="s">
        <v>564</v>
      </c>
      <c r="AX269" s="82"/>
      <c r="AY269" s="81">
        <v>58.6</v>
      </c>
      <c r="AZ269" s="81">
        <v>103.5</v>
      </c>
      <c r="BA269" s="81">
        <v>1990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2011</v>
      </c>
      <c r="B270" s="80">
        <v>355</v>
      </c>
      <c r="C270" s="80">
        <v>15</v>
      </c>
      <c r="D270" s="80">
        <v>21</v>
      </c>
      <c r="E270" s="80">
        <v>2018</v>
      </c>
      <c r="F270" s="80" t="s">
        <v>93</v>
      </c>
      <c r="G270" s="80" t="s">
        <v>1996</v>
      </c>
      <c r="H270" s="80" t="s">
        <v>1997</v>
      </c>
      <c r="I270" s="177"/>
      <c r="J270" s="81">
        <v>0.60773907517887027</v>
      </c>
      <c r="K270" s="81">
        <v>0.27790284818173233</v>
      </c>
      <c r="L270" s="81">
        <v>3.3916506280224854</v>
      </c>
      <c r="M270" s="81">
        <v>3.8260880394656294</v>
      </c>
      <c r="N270" s="81">
        <v>4.8754936733232839</v>
      </c>
      <c r="O270" s="81">
        <v>1.7198974114170245</v>
      </c>
      <c r="P270" s="81">
        <v>4.0533426228051344</v>
      </c>
      <c r="Q270" s="81">
        <v>0.14475892548755953</v>
      </c>
      <c r="R270" s="81">
        <v>0.44685088058373901</v>
      </c>
      <c r="S270" s="81">
        <v>0.23676391099999997</v>
      </c>
      <c r="T270" s="82"/>
      <c r="U270" s="81">
        <v>45905</v>
      </c>
      <c r="V270" s="81">
        <v>110</v>
      </c>
      <c r="W270" s="81">
        <v>60</v>
      </c>
      <c r="X270" s="81">
        <v>778</v>
      </c>
      <c r="Y270" s="81">
        <v>1182</v>
      </c>
      <c r="Z270" s="81">
        <v>1048</v>
      </c>
      <c r="AA270" s="81">
        <v>848</v>
      </c>
      <c r="AB270" s="81">
        <v>2284</v>
      </c>
      <c r="AC270" s="81">
        <v>77527.000000000015</v>
      </c>
      <c r="AD270" s="81">
        <v>0.23676391099999999</v>
      </c>
      <c r="AE270" s="82"/>
      <c r="AF270" s="81">
        <v>701655.81559819868</v>
      </c>
      <c r="AG270" s="81">
        <v>172324.15885402609</v>
      </c>
      <c r="AH270" s="81">
        <v>422102.52078811912</v>
      </c>
      <c r="AI270" s="81">
        <v>4768985.5414918624</v>
      </c>
      <c r="AJ270" s="81">
        <v>6235666.1766958134</v>
      </c>
      <c r="AK270" s="81">
        <v>0</v>
      </c>
      <c r="AL270" s="81">
        <v>0</v>
      </c>
      <c r="AM270" s="81">
        <v>314395.13686540612</v>
      </c>
      <c r="AN270" s="81">
        <v>0</v>
      </c>
      <c r="AO270" s="81">
        <v>0</v>
      </c>
      <c r="AP270" s="82"/>
      <c r="AQ270" s="81">
        <v>12</v>
      </c>
      <c r="AR270" s="81">
        <v>5</v>
      </c>
      <c r="AS270" s="81">
        <v>1</v>
      </c>
      <c r="AT270" s="81">
        <v>0</v>
      </c>
      <c r="AU270" s="81">
        <v>0</v>
      </c>
      <c r="AV270" s="81">
        <v>0</v>
      </c>
      <c r="AW270" s="81" t="s">
        <v>564</v>
      </c>
      <c r="AX270" s="82"/>
      <c r="AY270" s="81">
        <v>59</v>
      </c>
      <c r="AZ270" s="81">
        <v>104</v>
      </c>
      <c r="BA270" s="81">
        <v>1990</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2012</v>
      </c>
      <c r="B271" s="80">
        <v>356</v>
      </c>
      <c r="C271" s="80">
        <v>16</v>
      </c>
      <c r="D271" s="80">
        <v>21</v>
      </c>
      <c r="E271" s="80">
        <v>2019</v>
      </c>
      <c r="F271" s="80" t="s">
        <v>73</v>
      </c>
      <c r="G271" s="80" t="s">
        <v>1996</v>
      </c>
      <c r="H271" s="80" t="s">
        <v>1997</v>
      </c>
      <c r="I271" s="177"/>
      <c r="J271" s="81">
        <v>0.51104043435905544</v>
      </c>
      <c r="K271" s="81">
        <v>0.24898108017028633</v>
      </c>
      <c r="L271" s="81">
        <v>3.4027503106484613</v>
      </c>
      <c r="M271" s="81">
        <v>3.8266238990021488</v>
      </c>
      <c r="N271" s="81">
        <v>4.5037266802566975</v>
      </c>
      <c r="O271" s="81">
        <v>1.7026890224379965</v>
      </c>
      <c r="P271" s="81">
        <v>3.9346146025177515</v>
      </c>
      <c r="Q271" s="81">
        <v>0.13816598063265248</v>
      </c>
      <c r="R271" s="81">
        <v>0.45546615395257478</v>
      </c>
      <c r="S271" s="81">
        <v>0.25122154463000002</v>
      </c>
      <c r="T271" s="82"/>
      <c r="U271" s="81">
        <v>43624</v>
      </c>
      <c r="V271" s="81">
        <v>110</v>
      </c>
      <c r="W271" s="81">
        <v>60</v>
      </c>
      <c r="X271" s="81">
        <v>778</v>
      </c>
      <c r="Y271" s="81">
        <v>1176</v>
      </c>
      <c r="Z271" s="81">
        <v>1066</v>
      </c>
      <c r="AA271" s="81">
        <v>817</v>
      </c>
      <c r="AB271" s="81">
        <v>2239</v>
      </c>
      <c r="AC271" s="81">
        <v>80316</v>
      </c>
      <c r="AD271" s="81">
        <v>0.25122154463000002</v>
      </c>
      <c r="AE271" s="82"/>
      <c r="AF271" s="81">
        <v>648745.11355853197</v>
      </c>
      <c r="AG271" s="81">
        <v>166881.23424260589</v>
      </c>
      <c r="AH271" s="81">
        <v>442805.58335028263</v>
      </c>
      <c r="AI271" s="81">
        <v>5430804.7413244713</v>
      </c>
      <c r="AJ271" s="81">
        <v>6718410.571669708</v>
      </c>
      <c r="AK271" s="81">
        <v>0</v>
      </c>
      <c r="AL271" s="81">
        <v>0</v>
      </c>
      <c r="AM271" s="81">
        <v>304934.94481702422</v>
      </c>
      <c r="AN271" s="81">
        <v>0</v>
      </c>
      <c r="AO271" s="81">
        <v>0</v>
      </c>
      <c r="AP271" s="82"/>
      <c r="AQ271" s="81">
        <v>13</v>
      </c>
      <c r="AR271" s="81">
        <v>6</v>
      </c>
      <c r="AS271" s="81">
        <v>1</v>
      </c>
      <c r="AT271" s="81">
        <v>0</v>
      </c>
      <c r="AU271" s="81">
        <v>0</v>
      </c>
      <c r="AV271" s="81">
        <v>0</v>
      </c>
      <c r="AW271" s="81" t="s">
        <v>564</v>
      </c>
      <c r="AX271" s="82"/>
      <c r="AY271" s="81">
        <v>67.900000000000006</v>
      </c>
      <c r="AZ271" s="81">
        <v>117</v>
      </c>
      <c r="BA271" s="81">
        <v>1990</v>
      </c>
      <c r="BB271" s="81">
        <v>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2013</v>
      </c>
      <c r="B272" s="80">
        <v>357</v>
      </c>
      <c r="C272" s="80">
        <v>17</v>
      </c>
      <c r="D272" s="80">
        <v>21</v>
      </c>
      <c r="E272" s="80">
        <v>2020</v>
      </c>
      <c r="F272" s="80" t="s">
        <v>218</v>
      </c>
      <c r="G272" s="80" t="s">
        <v>1996</v>
      </c>
      <c r="H272" s="80" t="s">
        <v>1997</v>
      </c>
      <c r="I272" s="177"/>
      <c r="J272" s="81">
        <v>0</v>
      </c>
      <c r="K272" s="81">
        <v>0.26237102575038851</v>
      </c>
      <c r="L272" s="81">
        <v>2.8353087921444891</v>
      </c>
      <c r="M272" s="81">
        <v>3.849622968928176</v>
      </c>
      <c r="N272" s="81">
        <v>4.4149713393145715</v>
      </c>
      <c r="O272" s="81">
        <v>1.518385760463929</v>
      </c>
      <c r="P272" s="81">
        <v>3.7278048489236113</v>
      </c>
      <c r="Q272" s="81">
        <v>0.13054446070956646</v>
      </c>
      <c r="R272" s="81">
        <v>0.43574911135320427</v>
      </c>
      <c r="S272" s="81">
        <v>0.35779194953999999</v>
      </c>
      <c r="T272" s="82"/>
      <c r="U272" s="81">
        <v>0</v>
      </c>
      <c r="V272" s="81">
        <v>102</v>
      </c>
      <c r="W272" s="81">
        <v>63</v>
      </c>
      <c r="X272" s="81">
        <v>827</v>
      </c>
      <c r="Y272" s="81">
        <v>1191</v>
      </c>
      <c r="Z272" s="81">
        <v>1085</v>
      </c>
      <c r="AA272" s="81">
        <v>841</v>
      </c>
      <c r="AB272" s="81">
        <v>2214</v>
      </c>
      <c r="AC272" s="81">
        <v>77240</v>
      </c>
      <c r="AD272" s="81">
        <v>0.35779194953999999</v>
      </c>
      <c r="AE272" s="82"/>
      <c r="AF272" s="81">
        <v>0</v>
      </c>
      <c r="AG272" s="81">
        <v>170712.49604698233</v>
      </c>
      <c r="AH272" s="81">
        <v>337781.52894087799</v>
      </c>
      <c r="AI272" s="81">
        <v>5769968.152518101</v>
      </c>
      <c r="AJ272" s="81">
        <v>6914677.4204616752</v>
      </c>
      <c r="AK272" s="81"/>
      <c r="AL272" s="81"/>
      <c r="AM272" s="81">
        <v>288951.59805304272</v>
      </c>
      <c r="AN272" s="81"/>
      <c r="AO272" s="81"/>
      <c r="AP272" s="82"/>
      <c r="AQ272" s="81">
        <v>14</v>
      </c>
      <c r="AR272" s="81">
        <v>10</v>
      </c>
      <c r="AS272" s="81">
        <v>1</v>
      </c>
      <c r="AT272" s="81">
        <v>0</v>
      </c>
      <c r="AU272" s="81">
        <v>0</v>
      </c>
      <c r="AV272" s="81">
        <v>0</v>
      </c>
      <c r="AW272" s="81">
        <v>1</v>
      </c>
      <c r="AX272" s="82"/>
      <c r="AY272" s="81">
        <v>71.7</v>
      </c>
      <c r="AZ272" s="81">
        <v>283.5</v>
      </c>
      <c r="BA272" s="81">
        <v>1990</v>
      </c>
      <c r="BB272" s="81">
        <v>0</v>
      </c>
      <c r="BC272" s="81">
        <v>0</v>
      </c>
      <c r="BD272" s="81">
        <v>0</v>
      </c>
      <c r="BE272" s="81">
        <v>1990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2014</v>
      </c>
      <c r="B273" s="80">
        <v>357</v>
      </c>
      <c r="C273" s="80">
        <v>18</v>
      </c>
      <c r="D273" s="80">
        <v>21</v>
      </c>
      <c r="E273" s="80">
        <v>2021</v>
      </c>
      <c r="F273" s="80" t="s">
        <v>75</v>
      </c>
      <c r="G273" s="174" t="s">
        <v>1996</v>
      </c>
      <c r="H273" s="80" t="s">
        <v>1997</v>
      </c>
      <c r="I273" s="177"/>
      <c r="J273" s="81">
        <v>0.2859211847811709</v>
      </c>
      <c r="K273" s="81">
        <v>0.26631634430794426</v>
      </c>
      <c r="L273" s="81">
        <v>2.5022820369206187</v>
      </c>
      <c r="M273" s="81">
        <v>3.7940629032337592</v>
      </c>
      <c r="N273" s="81">
        <v>4.3316002055965654</v>
      </c>
      <c r="O273" s="81">
        <v>1.4990750812824221</v>
      </c>
      <c r="P273" s="81">
        <v>3.9225869198666712</v>
      </c>
      <c r="Q273" s="81">
        <v>0.13378188184998868</v>
      </c>
      <c r="R273" s="81">
        <v>0.44165719041206775</v>
      </c>
      <c r="S273" s="81">
        <v>0.33639828610000011</v>
      </c>
      <c r="T273" s="82"/>
      <c r="U273" s="81">
        <v>27577</v>
      </c>
      <c r="V273" s="81">
        <v>102</v>
      </c>
      <c r="W273" s="81">
        <v>63</v>
      </c>
      <c r="X273" s="81">
        <v>827</v>
      </c>
      <c r="Y273" s="81">
        <v>1223</v>
      </c>
      <c r="Z273" s="81">
        <v>1103</v>
      </c>
      <c r="AA273" s="81">
        <v>863</v>
      </c>
      <c r="AB273" s="81">
        <v>2242</v>
      </c>
      <c r="AC273" s="81">
        <v>75880.999999999985</v>
      </c>
      <c r="AD273" s="81">
        <v>0.33639828610000011</v>
      </c>
      <c r="AE273" s="82"/>
      <c r="AF273" s="81">
        <v>385887.0663112537</v>
      </c>
      <c r="AG273" s="81">
        <v>169565.8561318666</v>
      </c>
      <c r="AH273" s="81">
        <v>294814.27103976085</v>
      </c>
      <c r="AI273" s="81">
        <v>5566542.2228181604</v>
      </c>
      <c r="AJ273" s="81">
        <v>6458620.3841300691</v>
      </c>
      <c r="AK273" s="81">
        <v>0</v>
      </c>
      <c r="AL273" s="81">
        <v>0</v>
      </c>
      <c r="AM273" s="81">
        <v>294293.63646509417</v>
      </c>
      <c r="AN273" s="81">
        <v>0</v>
      </c>
      <c r="AO273" s="81">
        <v>0</v>
      </c>
      <c r="AP273" s="82"/>
      <c r="AQ273" s="81">
        <v>15</v>
      </c>
      <c r="AR273" s="81">
        <v>10</v>
      </c>
      <c r="AS273" s="81">
        <v>1</v>
      </c>
      <c r="AT273" s="81">
        <v>0</v>
      </c>
      <c r="AU273" s="81">
        <v>0</v>
      </c>
      <c r="AV273" s="81">
        <v>0</v>
      </c>
      <c r="AW273" s="81"/>
      <c r="AX273" s="82"/>
      <c r="AY273" s="81">
        <v>77</v>
      </c>
      <c r="AZ273" s="81">
        <v>283.5</v>
      </c>
      <c r="BA273" s="81">
        <v>1990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2015</v>
      </c>
      <c r="B274" s="80">
        <v>357</v>
      </c>
      <c r="C274" s="80">
        <v>19</v>
      </c>
      <c r="D274" s="80">
        <v>21</v>
      </c>
      <c r="E274" s="80">
        <v>2022</v>
      </c>
      <c r="F274" s="80" t="s">
        <v>568</v>
      </c>
      <c r="G274" s="174" t="s">
        <v>1996</v>
      </c>
      <c r="H274" s="80" t="s">
        <v>1997</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15</v>
      </c>
      <c r="AR274" s="81">
        <v>10</v>
      </c>
      <c r="AS274" s="81">
        <v>1</v>
      </c>
      <c r="AT274" s="81">
        <v>0</v>
      </c>
      <c r="AU274" s="81">
        <v>0</v>
      </c>
      <c r="AV274" s="81">
        <v>0</v>
      </c>
      <c r="AW274" s="81"/>
      <c r="AX274" s="82"/>
      <c r="AY274" s="81">
        <v>77</v>
      </c>
      <c r="AZ274" s="81">
        <v>283.5</v>
      </c>
      <c r="BA274" s="81">
        <v>1990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2016</v>
      </c>
      <c r="B275" s="80">
        <v>273</v>
      </c>
      <c r="C275" s="80">
        <v>1</v>
      </c>
      <c r="D275" s="80">
        <v>17</v>
      </c>
      <c r="E275" s="80">
        <v>1990</v>
      </c>
      <c r="F275" s="80" t="s">
        <v>562</v>
      </c>
      <c r="G275" s="80" t="s">
        <v>1715</v>
      </c>
      <c r="H275" s="80" t="s">
        <v>1716</v>
      </c>
      <c r="I275" s="177"/>
      <c r="J275" s="81">
        <v>7.2483874263571249</v>
      </c>
      <c r="K275" s="81">
        <v>1.5849584145441775</v>
      </c>
      <c r="L275" s="81">
        <v>29.666952286108888</v>
      </c>
      <c r="M275" s="81">
        <v>2.4364366005290758</v>
      </c>
      <c r="N275" s="81">
        <v>6.7873859810602761</v>
      </c>
      <c r="O275" s="81">
        <v>3.2043825158712012</v>
      </c>
      <c r="P275" s="81">
        <v>5.5022197758935025</v>
      </c>
      <c r="Q275" s="81">
        <v>0.24032120216889427</v>
      </c>
      <c r="R275" s="81">
        <v>0</v>
      </c>
      <c r="S275" s="81">
        <v>0.19569648884134672</v>
      </c>
      <c r="T275" s="82"/>
      <c r="U275" s="81">
        <v>203509</v>
      </c>
      <c r="V275" s="81">
        <v>290</v>
      </c>
      <c r="W275" s="81">
        <v>347</v>
      </c>
      <c r="X275" s="81">
        <v>817</v>
      </c>
      <c r="Y275" s="81">
        <v>1452</v>
      </c>
      <c r="Z275" s="81">
        <v>1318</v>
      </c>
      <c r="AA275" s="81">
        <v>1336</v>
      </c>
      <c r="AB275" s="81">
        <v>3902</v>
      </c>
      <c r="AC275" s="81">
        <v>0</v>
      </c>
      <c r="AD275" s="81">
        <v>0.19569648884134672</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2017</v>
      </c>
      <c r="B276" s="80">
        <v>274</v>
      </c>
      <c r="C276" s="80">
        <v>2</v>
      </c>
      <c r="D276" s="80">
        <v>17</v>
      </c>
      <c r="E276" s="80">
        <v>2005</v>
      </c>
      <c r="F276" s="80" t="s">
        <v>565</v>
      </c>
      <c r="G276" s="80" t="s">
        <v>1715</v>
      </c>
      <c r="H276" s="80" t="s">
        <v>1716</v>
      </c>
      <c r="I276" s="177"/>
      <c r="J276" s="81">
        <v>1.5727508047067398</v>
      </c>
      <c r="K276" s="81">
        <v>0.75072901956335869</v>
      </c>
      <c r="L276" s="81">
        <v>14.527214313056943</v>
      </c>
      <c r="M276" s="81">
        <v>3.3929173736726712</v>
      </c>
      <c r="N276" s="81">
        <v>6.969842163021494</v>
      </c>
      <c r="O276" s="81">
        <v>3.5128555577441998</v>
      </c>
      <c r="P276" s="81">
        <v>4.4101378965460114</v>
      </c>
      <c r="Q276" s="81">
        <v>0.17745138631541924</v>
      </c>
      <c r="R276" s="81">
        <v>0</v>
      </c>
      <c r="S276" s="81">
        <v>0</v>
      </c>
      <c r="T276" s="82"/>
      <c r="U276" s="81">
        <v>48575</v>
      </c>
      <c r="V276" s="81">
        <v>229</v>
      </c>
      <c r="W276" s="81">
        <v>129</v>
      </c>
      <c r="X276" s="81">
        <v>551</v>
      </c>
      <c r="Y276" s="81">
        <v>1421</v>
      </c>
      <c r="Z276" s="81">
        <v>1672</v>
      </c>
      <c r="AA276" s="81">
        <v>877</v>
      </c>
      <c r="AB276" s="81">
        <v>3012</v>
      </c>
      <c r="AC276" s="81">
        <v>0</v>
      </c>
      <c r="AD276" s="81">
        <v>0</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2018</v>
      </c>
      <c r="B277" s="80">
        <v>275</v>
      </c>
      <c r="C277" s="80">
        <v>3</v>
      </c>
      <c r="D277" s="80">
        <v>17</v>
      </c>
      <c r="E277" s="80">
        <v>2006</v>
      </c>
      <c r="F277" s="80" t="s">
        <v>566</v>
      </c>
      <c r="G277" s="80" t="s">
        <v>1715</v>
      </c>
      <c r="H277" s="80" t="s">
        <v>1716</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2019</v>
      </c>
      <c r="B278" s="80">
        <v>276</v>
      </c>
      <c r="C278" s="80">
        <v>4</v>
      </c>
      <c r="D278" s="80">
        <v>17</v>
      </c>
      <c r="E278" s="80">
        <v>2007</v>
      </c>
      <c r="F278" s="80" t="s">
        <v>567</v>
      </c>
      <c r="G278" s="80" t="s">
        <v>1715</v>
      </c>
      <c r="H278" s="80" t="s">
        <v>1716</v>
      </c>
      <c r="I278" s="177"/>
      <c r="J278" s="81">
        <v>1.3826340935938524</v>
      </c>
      <c r="K278" s="81">
        <v>0.48690185504590711</v>
      </c>
      <c r="L278" s="81">
        <v>14.69031816693966</v>
      </c>
      <c r="M278" s="81">
        <v>3.6723760190036558</v>
      </c>
      <c r="N278" s="81">
        <v>6.7460844571290748</v>
      </c>
      <c r="O278" s="81">
        <v>3.3387815570497432</v>
      </c>
      <c r="P278" s="81">
        <v>4.1515856466452687</v>
      </c>
      <c r="Q278" s="81">
        <v>0.17722063944077529</v>
      </c>
      <c r="R278" s="81">
        <v>0</v>
      </c>
      <c r="S278" s="81">
        <v>0</v>
      </c>
      <c r="T278" s="82"/>
      <c r="U278" s="81">
        <v>45406</v>
      </c>
      <c r="V278" s="81">
        <v>162</v>
      </c>
      <c r="W278" s="81">
        <v>179</v>
      </c>
      <c r="X278" s="81">
        <v>747</v>
      </c>
      <c r="Y278" s="81">
        <v>1379</v>
      </c>
      <c r="Z278" s="81">
        <v>1652</v>
      </c>
      <c r="AA278" s="81">
        <v>813</v>
      </c>
      <c r="AB278" s="81">
        <v>2849</v>
      </c>
      <c r="AC278" s="81">
        <v>0</v>
      </c>
      <c r="AD278" s="81">
        <v>0</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2020</v>
      </c>
      <c r="B279" s="80">
        <v>277</v>
      </c>
      <c r="C279" s="80">
        <v>5</v>
      </c>
      <c r="D279" s="80">
        <v>17</v>
      </c>
      <c r="E279" s="80">
        <v>2008</v>
      </c>
      <c r="F279" s="80" t="s">
        <v>84</v>
      </c>
      <c r="G279" s="80" t="s">
        <v>1715</v>
      </c>
      <c r="H279" s="80" t="s">
        <v>1716</v>
      </c>
      <c r="I279" s="177"/>
      <c r="J279" s="81">
        <v>1.5024832829321619</v>
      </c>
      <c r="K279" s="81">
        <v>0.42733305239478048</v>
      </c>
      <c r="L279" s="81">
        <v>12.684535296198902</v>
      </c>
      <c r="M279" s="81">
        <v>4.2970355585110811</v>
      </c>
      <c r="N279" s="81">
        <v>6.7972235712713394</v>
      </c>
      <c r="O279" s="81">
        <v>3.215807092685703</v>
      </c>
      <c r="P279" s="81">
        <v>3.8918202104712969</v>
      </c>
      <c r="Q279" s="81">
        <v>0.17074486577362438</v>
      </c>
      <c r="R279" s="81">
        <v>0</v>
      </c>
      <c r="S279" s="81">
        <v>0</v>
      </c>
      <c r="T279" s="82"/>
      <c r="U279" s="81">
        <v>51843</v>
      </c>
      <c r="V279" s="81">
        <v>162</v>
      </c>
      <c r="W279" s="81">
        <v>179</v>
      </c>
      <c r="X279" s="81">
        <v>747</v>
      </c>
      <c r="Y279" s="81">
        <v>1371</v>
      </c>
      <c r="Z279" s="81">
        <v>1647</v>
      </c>
      <c r="AA279" s="81">
        <v>763</v>
      </c>
      <c r="AB279" s="81">
        <v>2790</v>
      </c>
      <c r="AC279" s="81">
        <v>0</v>
      </c>
      <c r="AD279" s="81">
        <v>0</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2021</v>
      </c>
      <c r="B280" s="80">
        <v>278</v>
      </c>
      <c r="C280" s="80">
        <v>6</v>
      </c>
      <c r="D280" s="80">
        <v>17</v>
      </c>
      <c r="E280" s="80">
        <v>2009</v>
      </c>
      <c r="F280" s="80" t="s">
        <v>85</v>
      </c>
      <c r="G280" s="80" t="s">
        <v>1715</v>
      </c>
      <c r="H280" s="80" t="s">
        <v>1716</v>
      </c>
      <c r="I280" s="177"/>
      <c r="J280" s="81">
        <v>1.3223386769078682</v>
      </c>
      <c r="K280" s="81">
        <v>0.2778367373267141</v>
      </c>
      <c r="L280" s="81">
        <v>15.336194998280455</v>
      </c>
      <c r="M280" s="81">
        <v>3.5254811323447193</v>
      </c>
      <c r="N280" s="81">
        <v>5.8383339193207595</v>
      </c>
      <c r="O280" s="81">
        <v>3.2401995273627531</v>
      </c>
      <c r="P280" s="81">
        <v>3.7909325982031561</v>
      </c>
      <c r="Q280" s="81">
        <v>0.16090308073537432</v>
      </c>
      <c r="R280" s="81">
        <v>0</v>
      </c>
      <c r="S280" s="81">
        <v>0</v>
      </c>
      <c r="T280" s="82"/>
      <c r="U280" s="81">
        <v>46077</v>
      </c>
      <c r="V280" s="81">
        <v>129</v>
      </c>
      <c r="W280" s="81">
        <v>248</v>
      </c>
      <c r="X280" s="81">
        <v>774</v>
      </c>
      <c r="Y280" s="81">
        <v>1371</v>
      </c>
      <c r="Z280" s="81">
        <v>1638</v>
      </c>
      <c r="AA280" s="81">
        <v>763</v>
      </c>
      <c r="AB280" s="81">
        <v>2760</v>
      </c>
      <c r="AC280" s="81">
        <v>0</v>
      </c>
      <c r="AD280" s="81">
        <v>0</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0</v>
      </c>
      <c r="BL280" s="81">
        <v>0</v>
      </c>
      <c r="BM280" s="82"/>
      <c r="BN280" s="81">
        <v>0</v>
      </c>
      <c r="BO280" s="81">
        <v>0</v>
      </c>
      <c r="BP280" s="81">
        <v>0</v>
      </c>
      <c r="BQ280" s="81">
        <v>0</v>
      </c>
      <c r="BR280" s="81">
        <v>0</v>
      </c>
      <c r="BS280" s="81">
        <v>0</v>
      </c>
      <c r="BT280"/>
      <c r="BU280" s="80"/>
      <c r="BV280" s="80"/>
      <c r="BW280" s="80"/>
      <c r="BX280" s="80"/>
      <c r="BY280" s="80"/>
      <c r="BZ280" s="80"/>
      <c r="CA280" s="80"/>
      <c r="CB280" s="80"/>
      <c r="CC280" s="80"/>
    </row>
    <row r="281" spans="1:81">
      <c r="A281" s="80" t="s">
        <v>2022</v>
      </c>
      <c r="B281" s="80">
        <v>279</v>
      </c>
      <c r="C281" s="80">
        <v>7</v>
      </c>
      <c r="D281" s="80">
        <v>17</v>
      </c>
      <c r="E281" s="80">
        <v>2010</v>
      </c>
      <c r="F281" s="80" t="s">
        <v>86</v>
      </c>
      <c r="G281" s="80" t="s">
        <v>1715</v>
      </c>
      <c r="H281" s="80" t="s">
        <v>1716</v>
      </c>
      <c r="I281" s="177"/>
      <c r="J281" s="81">
        <v>1.245623383484096</v>
      </c>
      <c r="K281" s="81">
        <v>0.28975766278455328</v>
      </c>
      <c r="L281" s="81">
        <v>13.962106480632341</v>
      </c>
      <c r="M281" s="81">
        <v>3.1557973046920402</v>
      </c>
      <c r="N281" s="81">
        <v>5.7112525817450619</v>
      </c>
      <c r="O281" s="81">
        <v>3.1720497656739464</v>
      </c>
      <c r="P281" s="81">
        <v>3.9186053733635662</v>
      </c>
      <c r="Q281" s="81">
        <v>0.16548826413896811</v>
      </c>
      <c r="R281" s="81">
        <v>0</v>
      </c>
      <c r="S281" s="81">
        <v>0</v>
      </c>
      <c r="T281" s="82"/>
      <c r="U281" s="81">
        <v>48587</v>
      </c>
      <c r="V281" s="81">
        <v>129</v>
      </c>
      <c r="W281" s="81">
        <v>248</v>
      </c>
      <c r="X281" s="81">
        <v>774</v>
      </c>
      <c r="Y281" s="81">
        <v>1364</v>
      </c>
      <c r="Z281" s="81">
        <v>1611</v>
      </c>
      <c r="AA281" s="81">
        <v>769</v>
      </c>
      <c r="AB281" s="81">
        <v>2720</v>
      </c>
      <c r="AC281" s="81">
        <v>0</v>
      </c>
      <c r="AD281" s="81">
        <v>0</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0</v>
      </c>
      <c r="BL281" s="81">
        <v>0</v>
      </c>
      <c r="BM281" s="82"/>
      <c r="BN281" s="81">
        <v>0</v>
      </c>
      <c r="BO281" s="81">
        <v>0</v>
      </c>
      <c r="BP281" s="81">
        <v>0</v>
      </c>
      <c r="BQ281" s="81">
        <v>0</v>
      </c>
      <c r="BR281" s="81">
        <v>0</v>
      </c>
      <c r="BS281" s="81">
        <v>0</v>
      </c>
      <c r="BT281"/>
      <c r="BU281" s="80">
        <v>0</v>
      </c>
      <c r="BV281" s="80">
        <v>0</v>
      </c>
      <c r="BW281" s="80">
        <v>0</v>
      </c>
      <c r="BX281" s="80">
        <v>0</v>
      </c>
      <c r="BY281" s="80">
        <v>0</v>
      </c>
      <c r="BZ281" s="80">
        <v>0</v>
      </c>
      <c r="CA281" s="80">
        <v>0</v>
      </c>
      <c r="CB281" s="80">
        <v>0</v>
      </c>
      <c r="CC281" s="80">
        <v>0</v>
      </c>
    </row>
    <row r="282" spans="1:81">
      <c r="A282" s="80" t="s">
        <v>2023</v>
      </c>
      <c r="B282" s="80">
        <v>280</v>
      </c>
      <c r="C282" s="80">
        <v>8</v>
      </c>
      <c r="D282" s="80">
        <v>17</v>
      </c>
      <c r="E282" s="80">
        <v>2011</v>
      </c>
      <c r="F282" s="80" t="s">
        <v>87</v>
      </c>
      <c r="G282" s="80" t="s">
        <v>1715</v>
      </c>
      <c r="H282" s="80" t="s">
        <v>1716</v>
      </c>
      <c r="I282" s="177"/>
      <c r="J282" s="81">
        <v>2.5324022535194075</v>
      </c>
      <c r="K282" s="81">
        <v>0.40600438239068731</v>
      </c>
      <c r="L282" s="81">
        <v>13.027662693100222</v>
      </c>
      <c r="M282" s="81">
        <v>3.986659230770496</v>
      </c>
      <c r="N282" s="81">
        <v>6.8241138347959582</v>
      </c>
      <c r="O282" s="81">
        <v>3.1315820532733452</v>
      </c>
      <c r="P282" s="81">
        <v>3.7608276874424984</v>
      </c>
      <c r="Q282" s="81">
        <v>0.18793752963498705</v>
      </c>
      <c r="R282" s="81">
        <v>0</v>
      </c>
      <c r="S282" s="81">
        <v>0</v>
      </c>
      <c r="T282" s="82"/>
      <c r="U282" s="81">
        <v>93030</v>
      </c>
      <c r="V282" s="81">
        <v>129</v>
      </c>
      <c r="W282" s="81">
        <v>248</v>
      </c>
      <c r="X282" s="81">
        <v>774</v>
      </c>
      <c r="Y282" s="81">
        <v>1354</v>
      </c>
      <c r="Z282" s="81">
        <v>1625</v>
      </c>
      <c r="AA282" s="81">
        <v>760</v>
      </c>
      <c r="AB282" s="81">
        <v>2678</v>
      </c>
      <c r="AC282" s="81">
        <v>0</v>
      </c>
      <c r="AD282" s="81">
        <v>0</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0</v>
      </c>
      <c r="BL282" s="81">
        <v>0</v>
      </c>
      <c r="BM282" s="82"/>
      <c r="BN282" s="81">
        <v>0</v>
      </c>
      <c r="BO282" s="81">
        <v>0</v>
      </c>
      <c r="BP282" s="81">
        <v>0</v>
      </c>
      <c r="BQ282" s="81">
        <v>0</v>
      </c>
      <c r="BR282" s="81">
        <v>0</v>
      </c>
      <c r="BS282" s="81">
        <v>0</v>
      </c>
      <c r="BT282"/>
      <c r="BU282" s="80">
        <v>0</v>
      </c>
      <c r="BV282" s="80">
        <v>0</v>
      </c>
      <c r="BW282" s="80">
        <v>0</v>
      </c>
      <c r="BX282" s="80">
        <v>0</v>
      </c>
      <c r="BY282" s="80">
        <v>0</v>
      </c>
      <c r="BZ282" s="80">
        <v>0</v>
      </c>
      <c r="CA282" s="80">
        <v>0</v>
      </c>
      <c r="CB282" s="80">
        <v>0</v>
      </c>
      <c r="CC282" s="80">
        <v>0</v>
      </c>
    </row>
    <row r="283" spans="1:81">
      <c r="A283" s="80" t="s">
        <v>2024</v>
      </c>
      <c r="B283" s="80">
        <v>281</v>
      </c>
      <c r="C283" s="80">
        <v>9</v>
      </c>
      <c r="D283" s="80">
        <v>17</v>
      </c>
      <c r="E283" s="80">
        <v>2012</v>
      </c>
      <c r="F283" s="80" t="s">
        <v>88</v>
      </c>
      <c r="G283" s="80" t="s">
        <v>1715</v>
      </c>
      <c r="H283" s="80" t="s">
        <v>1716</v>
      </c>
      <c r="I283" s="177"/>
      <c r="J283" s="81">
        <v>2.5201730546989727</v>
      </c>
      <c r="K283" s="81">
        <v>0.45737963939878051</v>
      </c>
      <c r="L283" s="81">
        <v>13.144524269446034</v>
      </c>
      <c r="M283" s="81">
        <v>4.951418097657367</v>
      </c>
      <c r="N283" s="81">
        <v>7.4576003054892084</v>
      </c>
      <c r="O283" s="81">
        <v>3.0878194076416716</v>
      </c>
      <c r="P283" s="81">
        <v>3.767295549017351</v>
      </c>
      <c r="Q283" s="81">
        <v>0.20152098668971591</v>
      </c>
      <c r="R283" s="81">
        <v>0</v>
      </c>
      <c r="S283" s="81">
        <v>0</v>
      </c>
      <c r="T283" s="82"/>
      <c r="U283" s="81">
        <v>88705</v>
      </c>
      <c r="V283" s="81">
        <v>129</v>
      </c>
      <c r="W283" s="81">
        <v>248</v>
      </c>
      <c r="X283" s="81">
        <v>774</v>
      </c>
      <c r="Y283" s="81">
        <v>1347</v>
      </c>
      <c r="Z283" s="81">
        <v>1615</v>
      </c>
      <c r="AA283" s="81">
        <v>757</v>
      </c>
      <c r="AB283" s="81">
        <v>2643</v>
      </c>
      <c r="AC283" s="81">
        <v>0</v>
      </c>
      <c r="AD283" s="81">
        <v>0</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0</v>
      </c>
      <c r="BL283" s="81">
        <v>0</v>
      </c>
      <c r="BM283" s="82"/>
      <c r="BN283" s="81">
        <v>0</v>
      </c>
      <c r="BO283" s="81">
        <v>0</v>
      </c>
      <c r="BP283" s="81">
        <v>0</v>
      </c>
      <c r="BQ283" s="81">
        <v>0</v>
      </c>
      <c r="BR283" s="81">
        <v>0</v>
      </c>
      <c r="BS283" s="81">
        <v>0</v>
      </c>
      <c r="BT283"/>
      <c r="BU283" s="80">
        <v>0</v>
      </c>
      <c r="BV283" s="80">
        <v>0</v>
      </c>
      <c r="BW283" s="80">
        <v>0</v>
      </c>
      <c r="BX283" s="80">
        <v>0</v>
      </c>
      <c r="BY283" s="80">
        <v>0</v>
      </c>
      <c r="BZ283" s="80">
        <v>0</v>
      </c>
      <c r="CA283" s="80">
        <v>0</v>
      </c>
      <c r="CB283" s="80">
        <v>0</v>
      </c>
      <c r="CC283" s="80">
        <v>0</v>
      </c>
    </row>
    <row r="284" spans="1:81">
      <c r="A284" s="80" t="s">
        <v>2025</v>
      </c>
      <c r="B284" s="80">
        <v>282</v>
      </c>
      <c r="C284" s="80">
        <v>10</v>
      </c>
      <c r="D284" s="80">
        <v>17</v>
      </c>
      <c r="E284" s="80">
        <v>2013</v>
      </c>
      <c r="F284" s="80" t="s">
        <v>89</v>
      </c>
      <c r="G284" s="80" t="s">
        <v>1715</v>
      </c>
      <c r="H284" s="80" t="s">
        <v>1716</v>
      </c>
      <c r="I284" s="177"/>
      <c r="J284" s="81">
        <v>1.7983873838290756</v>
      </c>
      <c r="K284" s="81">
        <v>0.37802583206976231</v>
      </c>
      <c r="L284" s="81">
        <v>11.607651396977435</v>
      </c>
      <c r="M284" s="81">
        <v>4.6049372103212116</v>
      </c>
      <c r="N284" s="81">
        <v>7.2005788393878225</v>
      </c>
      <c r="O284" s="81">
        <v>2.9485253245328744</v>
      </c>
      <c r="P284" s="81">
        <v>3.7964764045159716</v>
      </c>
      <c r="Q284" s="81">
        <v>0.20189972279647189</v>
      </c>
      <c r="R284" s="81">
        <v>0</v>
      </c>
      <c r="S284" s="81">
        <v>0</v>
      </c>
      <c r="T284" s="82"/>
      <c r="U284" s="81">
        <v>64452</v>
      </c>
      <c r="V284" s="81">
        <v>129</v>
      </c>
      <c r="W284" s="81">
        <v>248</v>
      </c>
      <c r="X284" s="81">
        <v>774</v>
      </c>
      <c r="Y284" s="81">
        <v>1342</v>
      </c>
      <c r="Z284" s="81">
        <v>1611</v>
      </c>
      <c r="AA284" s="81">
        <v>760</v>
      </c>
      <c r="AB284" s="81">
        <v>2610</v>
      </c>
      <c r="AC284" s="81">
        <v>0</v>
      </c>
      <c r="AD284" s="81">
        <v>0</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2026</v>
      </c>
      <c r="B285" s="80">
        <v>283</v>
      </c>
      <c r="C285" s="80">
        <v>11</v>
      </c>
      <c r="D285" s="80">
        <v>17</v>
      </c>
      <c r="E285" s="80">
        <v>2014</v>
      </c>
      <c r="F285" s="80" t="s">
        <v>90</v>
      </c>
      <c r="G285" s="80" t="s">
        <v>1715</v>
      </c>
      <c r="H285" s="80" t="s">
        <v>1716</v>
      </c>
      <c r="I285" s="177"/>
      <c r="J285" s="81">
        <v>1.876485912572436</v>
      </c>
      <c r="K285" s="81">
        <v>0.39122992031483483</v>
      </c>
      <c r="L285" s="81">
        <v>9.4457307581163104</v>
      </c>
      <c r="M285" s="81">
        <v>4.9125649545571948</v>
      </c>
      <c r="N285" s="81">
        <v>7.6926606975093543</v>
      </c>
      <c r="O285" s="81">
        <v>2.8290996496784775</v>
      </c>
      <c r="P285" s="81">
        <v>3.9066064105103888</v>
      </c>
      <c r="Q285" s="81">
        <v>0.192674589944866</v>
      </c>
      <c r="R285" s="81">
        <v>0</v>
      </c>
      <c r="S285" s="81">
        <v>0</v>
      </c>
      <c r="T285" s="82"/>
      <c r="U285" s="81">
        <v>74690</v>
      </c>
      <c r="V285" s="81">
        <v>116</v>
      </c>
      <c r="W285" s="81">
        <v>206</v>
      </c>
      <c r="X285" s="81">
        <v>785</v>
      </c>
      <c r="Y285" s="81">
        <v>1354</v>
      </c>
      <c r="Z285" s="81">
        <v>1628</v>
      </c>
      <c r="AA285" s="81">
        <v>778</v>
      </c>
      <c r="AB285" s="81">
        <v>2596</v>
      </c>
      <c r="AC285" s="81">
        <v>0</v>
      </c>
      <c r="AD285" s="81">
        <v>0</v>
      </c>
      <c r="AE285" s="82"/>
      <c r="AF285" s="81">
        <v>608286.81746716588</v>
      </c>
      <c r="AG285" s="81">
        <v>274523.93834092468</v>
      </c>
      <c r="AH285" s="81">
        <v>1536349.0832745482</v>
      </c>
      <c r="AI285" s="81">
        <v>5169549.7991521955</v>
      </c>
      <c r="AJ285" s="81">
        <v>5823521.3341519283</v>
      </c>
      <c r="AK285" s="81">
        <v>0</v>
      </c>
      <c r="AL285" s="81">
        <v>0</v>
      </c>
      <c r="AM285" s="81">
        <v>356392.00741394429</v>
      </c>
      <c r="AN285" s="81">
        <v>0</v>
      </c>
      <c r="AO285" s="81">
        <v>0</v>
      </c>
      <c r="AP285" s="82"/>
      <c r="AQ285" s="81">
        <v>21</v>
      </c>
      <c r="AR285" s="81">
        <v>3</v>
      </c>
      <c r="AS285" s="81">
        <v>0</v>
      </c>
      <c r="AT285" s="81">
        <v>0</v>
      </c>
      <c r="AU285" s="81">
        <v>0</v>
      </c>
      <c r="AV285" s="81">
        <v>0</v>
      </c>
      <c r="AW285" s="81" t="s">
        <v>564</v>
      </c>
      <c r="AX285" s="82"/>
      <c r="AY285" s="81">
        <v>95.201999999999998</v>
      </c>
      <c r="AZ285" s="81">
        <v>890.7</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2027</v>
      </c>
      <c r="B286" s="80">
        <v>284</v>
      </c>
      <c r="C286" s="80">
        <v>12</v>
      </c>
      <c r="D286" s="80">
        <v>17</v>
      </c>
      <c r="E286" s="80">
        <v>2015</v>
      </c>
      <c r="F286" s="80" t="s">
        <v>91</v>
      </c>
      <c r="G286" s="80" t="s">
        <v>1715</v>
      </c>
      <c r="H286" s="80" t="s">
        <v>1716</v>
      </c>
      <c r="I286" s="177"/>
      <c r="J286" s="81">
        <v>2.4192979437256024</v>
      </c>
      <c r="K286" s="81">
        <v>0.3751488241409659</v>
      </c>
      <c r="L286" s="81">
        <v>9.9426170368117557</v>
      </c>
      <c r="M286" s="81">
        <v>4.7532644325734559</v>
      </c>
      <c r="N286" s="81">
        <v>7.0489441597366058</v>
      </c>
      <c r="O286" s="81">
        <v>2.8399683108914338</v>
      </c>
      <c r="P286" s="81">
        <v>3.8443513475653286</v>
      </c>
      <c r="Q286" s="81">
        <v>0.18462269626676009</v>
      </c>
      <c r="R286" s="81">
        <v>0</v>
      </c>
      <c r="S286" s="81">
        <v>0</v>
      </c>
      <c r="T286" s="82"/>
      <c r="U286" s="81">
        <v>96547</v>
      </c>
      <c r="V286" s="81">
        <v>116</v>
      </c>
      <c r="W286" s="81">
        <v>206</v>
      </c>
      <c r="X286" s="81">
        <v>785</v>
      </c>
      <c r="Y286" s="81">
        <v>1348</v>
      </c>
      <c r="Z286" s="81">
        <v>1650</v>
      </c>
      <c r="AA286" s="81">
        <v>765</v>
      </c>
      <c r="AB286" s="81">
        <v>2541</v>
      </c>
      <c r="AC286" s="81">
        <v>0</v>
      </c>
      <c r="AD286" s="81">
        <v>0</v>
      </c>
      <c r="AE286" s="82"/>
      <c r="AF286" s="81">
        <v>745082.21795760922</v>
      </c>
      <c r="AG286" s="81">
        <v>249931.60002253356</v>
      </c>
      <c r="AH286" s="81">
        <v>1285598.9197300754</v>
      </c>
      <c r="AI286" s="81">
        <v>4992663.7139137918</v>
      </c>
      <c r="AJ286" s="81">
        <v>5563943.7517582607</v>
      </c>
      <c r="AK286" s="81">
        <v>0</v>
      </c>
      <c r="AL286" s="81">
        <v>0</v>
      </c>
      <c r="AM286" s="81">
        <v>348233.39090589614</v>
      </c>
      <c r="AN286" s="81">
        <v>0</v>
      </c>
      <c r="AO286" s="81">
        <v>0</v>
      </c>
      <c r="AP286" s="82"/>
      <c r="AQ286" s="81">
        <v>24</v>
      </c>
      <c r="AR286" s="81">
        <v>6</v>
      </c>
      <c r="AS286" s="81">
        <v>0</v>
      </c>
      <c r="AT286" s="81">
        <v>0</v>
      </c>
      <c r="AU286" s="81">
        <v>0</v>
      </c>
      <c r="AV286" s="81">
        <v>0</v>
      </c>
      <c r="AW286" s="81" t="s">
        <v>564</v>
      </c>
      <c r="AX286" s="82"/>
      <c r="AY286" s="81">
        <v>120.702</v>
      </c>
      <c r="AZ286" s="81">
        <v>1034.3999999999999</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2028</v>
      </c>
      <c r="B287" s="80">
        <v>285</v>
      </c>
      <c r="C287" s="80">
        <v>13</v>
      </c>
      <c r="D287" s="80">
        <v>17</v>
      </c>
      <c r="E287" s="80">
        <v>2016</v>
      </c>
      <c r="F287" s="80" t="s">
        <v>92</v>
      </c>
      <c r="G287" s="80" t="s">
        <v>1715</v>
      </c>
      <c r="H287" s="80" t="s">
        <v>1716</v>
      </c>
      <c r="I287" s="177"/>
      <c r="J287" s="81">
        <v>1.9793290534406451</v>
      </c>
      <c r="K287" s="81">
        <v>0.35386965432770523</v>
      </c>
      <c r="L287" s="81">
        <v>10.691775074700013</v>
      </c>
      <c r="M287" s="81">
        <v>4.0753729972434716</v>
      </c>
      <c r="N287" s="81">
        <v>7.1789459748448285</v>
      </c>
      <c r="O287" s="81">
        <v>2.795279556638135</v>
      </c>
      <c r="P287" s="81">
        <v>4.440871847731497</v>
      </c>
      <c r="Q287" s="81">
        <v>0.1765800696282652</v>
      </c>
      <c r="R287" s="81">
        <v>0</v>
      </c>
      <c r="S287" s="81">
        <v>0</v>
      </c>
      <c r="T287" s="82"/>
      <c r="U287" s="81">
        <v>75187</v>
      </c>
      <c r="V287" s="81">
        <v>116</v>
      </c>
      <c r="W287" s="81">
        <v>206</v>
      </c>
      <c r="X287" s="81">
        <v>785</v>
      </c>
      <c r="Y287" s="81">
        <v>1350</v>
      </c>
      <c r="Z287" s="81">
        <v>1644</v>
      </c>
      <c r="AA287" s="81">
        <v>914</v>
      </c>
      <c r="AB287" s="81">
        <v>2500</v>
      </c>
      <c r="AC287" s="81">
        <v>0</v>
      </c>
      <c r="AD287" s="81">
        <v>0</v>
      </c>
      <c r="AE287" s="82"/>
      <c r="AF287" s="81">
        <v>620254.84784287459</v>
      </c>
      <c r="AG287" s="81">
        <v>238235.92851904969</v>
      </c>
      <c r="AH287" s="81">
        <v>1089608.4331331211</v>
      </c>
      <c r="AI287" s="81">
        <v>4983673.8114893176</v>
      </c>
      <c r="AJ287" s="81">
        <v>5799863.5217537936</v>
      </c>
      <c r="AK287" s="81">
        <v>0</v>
      </c>
      <c r="AL287" s="81">
        <v>0</v>
      </c>
      <c r="AM287" s="81">
        <v>342880.69075391191</v>
      </c>
      <c r="AN287" s="81">
        <v>0</v>
      </c>
      <c r="AO287" s="81">
        <v>0</v>
      </c>
      <c r="AP287" s="82"/>
      <c r="AQ287" s="81">
        <v>25</v>
      </c>
      <c r="AR287" s="81">
        <v>9</v>
      </c>
      <c r="AS287" s="81">
        <v>0</v>
      </c>
      <c r="AT287" s="81">
        <v>0</v>
      </c>
      <c r="AU287" s="81">
        <v>0</v>
      </c>
      <c r="AV287" s="81">
        <v>0</v>
      </c>
      <c r="AW287" s="81" t="s">
        <v>564</v>
      </c>
      <c r="AX287" s="82"/>
      <c r="AY287" s="81">
        <v>123.702</v>
      </c>
      <c r="AZ287" s="81">
        <v>3123.4</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2029</v>
      </c>
      <c r="B288" s="80">
        <v>286</v>
      </c>
      <c r="C288" s="80">
        <v>14</v>
      </c>
      <c r="D288" s="80">
        <v>17</v>
      </c>
      <c r="E288" s="80">
        <v>2017</v>
      </c>
      <c r="F288" s="80" t="s">
        <v>71</v>
      </c>
      <c r="G288" s="80" t="s">
        <v>1715</v>
      </c>
      <c r="H288" s="80" t="s">
        <v>1716</v>
      </c>
      <c r="I288" s="177"/>
      <c r="J288" s="81">
        <v>0</v>
      </c>
      <c r="K288" s="81">
        <v>0.3616018025216578</v>
      </c>
      <c r="L288" s="81">
        <v>9.6515728663149609</v>
      </c>
      <c r="M288" s="81">
        <v>4.0863356303261194</v>
      </c>
      <c r="N288" s="81">
        <v>6.9677722100053874</v>
      </c>
      <c r="O288" s="81">
        <v>2.7730829125957124</v>
      </c>
      <c r="P288" s="81">
        <v>4.417568454019742</v>
      </c>
      <c r="Q288" s="81">
        <v>0.16679020894942817</v>
      </c>
      <c r="R288" s="81">
        <v>0</v>
      </c>
      <c r="S288" s="81">
        <v>0</v>
      </c>
      <c r="T288" s="82"/>
      <c r="U288" s="81">
        <v>0</v>
      </c>
      <c r="V288" s="81">
        <v>116</v>
      </c>
      <c r="W288" s="81">
        <v>206</v>
      </c>
      <c r="X288" s="81">
        <v>785</v>
      </c>
      <c r="Y288" s="81">
        <v>1339</v>
      </c>
      <c r="Z288" s="81">
        <v>1658</v>
      </c>
      <c r="AA288" s="81">
        <v>915</v>
      </c>
      <c r="AB288" s="81">
        <v>2442</v>
      </c>
      <c r="AC288" s="81">
        <v>0</v>
      </c>
      <c r="AD288" s="81">
        <v>0</v>
      </c>
      <c r="AE288" s="82"/>
      <c r="AF288" s="81">
        <v>0</v>
      </c>
      <c r="AG288" s="81">
        <v>238928.13448435231</v>
      </c>
      <c r="AH288" s="81">
        <v>1331071.985102928</v>
      </c>
      <c r="AI288" s="81">
        <v>4860374.5843509287</v>
      </c>
      <c r="AJ288" s="81">
        <v>5041229.5126663093</v>
      </c>
      <c r="AK288" s="81">
        <v>0</v>
      </c>
      <c r="AL288" s="81">
        <v>0</v>
      </c>
      <c r="AM288" s="81">
        <v>335449.92627239792</v>
      </c>
      <c r="AN288" s="81">
        <v>0</v>
      </c>
      <c r="AO288" s="81">
        <v>0</v>
      </c>
      <c r="AP288" s="82"/>
      <c r="AQ288" s="81">
        <v>31</v>
      </c>
      <c r="AR288" s="81">
        <v>10</v>
      </c>
      <c r="AS288" s="81">
        <v>0</v>
      </c>
      <c r="AT288" s="81">
        <v>0</v>
      </c>
      <c r="AU288" s="81">
        <v>0</v>
      </c>
      <c r="AV288" s="81">
        <v>1</v>
      </c>
      <c r="AW288" s="81" t="s">
        <v>564</v>
      </c>
      <c r="AX288" s="82"/>
      <c r="AY288" s="81">
        <v>180.50200000000001</v>
      </c>
      <c r="AZ288" s="81">
        <v>3172.6</v>
      </c>
      <c r="BA288" s="81">
        <v>0</v>
      </c>
      <c r="BB288" s="81">
        <v>0</v>
      </c>
      <c r="BC288" s="81">
        <v>0</v>
      </c>
      <c r="BD288" s="81">
        <v>75</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2030</v>
      </c>
      <c r="B289" s="80">
        <v>287</v>
      </c>
      <c r="C289" s="80">
        <v>15</v>
      </c>
      <c r="D289" s="80">
        <v>17</v>
      </c>
      <c r="E289" s="80">
        <v>2018</v>
      </c>
      <c r="F289" s="80" t="s">
        <v>93</v>
      </c>
      <c r="G289" s="80" t="s">
        <v>1715</v>
      </c>
      <c r="H289" s="80" t="s">
        <v>1716</v>
      </c>
      <c r="I289" s="177"/>
      <c r="J289" s="81">
        <v>0</v>
      </c>
      <c r="K289" s="81">
        <v>0.33655333681152633</v>
      </c>
      <c r="L289" s="81">
        <v>8.8540749482523058</v>
      </c>
      <c r="M289" s="81">
        <v>4.1064897497696231</v>
      </c>
      <c r="N289" s="81">
        <v>6.3144997863750598</v>
      </c>
      <c r="O289" s="81">
        <v>2.6668256617868944</v>
      </c>
      <c r="P289" s="81">
        <v>4.3449156180776738</v>
      </c>
      <c r="Q289" s="81">
        <v>0.1514137797678545</v>
      </c>
      <c r="R289" s="81">
        <v>0</v>
      </c>
      <c r="S289" s="81">
        <v>0</v>
      </c>
      <c r="T289" s="82"/>
      <c r="U289" s="81">
        <v>0</v>
      </c>
      <c r="V289" s="81">
        <v>116</v>
      </c>
      <c r="W289" s="81">
        <v>206</v>
      </c>
      <c r="X289" s="81">
        <v>785</v>
      </c>
      <c r="Y289" s="81">
        <v>1318</v>
      </c>
      <c r="Z289" s="81">
        <v>1625</v>
      </c>
      <c r="AA289" s="81">
        <v>909</v>
      </c>
      <c r="AB289" s="81">
        <v>2389</v>
      </c>
      <c r="AC289" s="81">
        <v>0</v>
      </c>
      <c r="AD289" s="81">
        <v>0</v>
      </c>
      <c r="AE289" s="82"/>
      <c r="AF289" s="81">
        <v>0</v>
      </c>
      <c r="AG289" s="81">
        <v>216172.80487346969</v>
      </c>
      <c r="AH289" s="81">
        <v>1254535.5097406381</v>
      </c>
      <c r="AI289" s="81">
        <v>4968295.627292078</v>
      </c>
      <c r="AJ289" s="81">
        <v>4809220.3222783953</v>
      </c>
      <c r="AK289" s="81">
        <v>0</v>
      </c>
      <c r="AL289" s="81">
        <v>0</v>
      </c>
      <c r="AM289" s="81">
        <v>328848.50349012908</v>
      </c>
      <c r="AN289" s="81">
        <v>0</v>
      </c>
      <c r="AO289" s="81">
        <v>0</v>
      </c>
      <c r="AP289" s="82"/>
      <c r="AQ289" s="81">
        <v>37</v>
      </c>
      <c r="AR289" s="81">
        <v>15</v>
      </c>
      <c r="AS289" s="81">
        <v>0</v>
      </c>
      <c r="AT289" s="81">
        <v>0</v>
      </c>
      <c r="AU289" s="81">
        <v>0</v>
      </c>
      <c r="AV289" s="81">
        <v>1</v>
      </c>
      <c r="AW289" s="81" t="s">
        <v>564</v>
      </c>
      <c r="AX289" s="82"/>
      <c r="AY289" s="81">
        <v>228.30199999999999</v>
      </c>
      <c r="AZ289" s="81">
        <v>3390.1</v>
      </c>
      <c r="BA289" s="81">
        <v>0</v>
      </c>
      <c r="BB289" s="81">
        <v>0</v>
      </c>
      <c r="BC289" s="81">
        <v>0</v>
      </c>
      <c r="BD289" s="81">
        <v>75</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2031</v>
      </c>
      <c r="B290" s="80">
        <v>288</v>
      </c>
      <c r="C290" s="80">
        <v>16</v>
      </c>
      <c r="D290" s="80">
        <v>17</v>
      </c>
      <c r="E290" s="80">
        <v>2019</v>
      </c>
      <c r="F290" s="80" t="s">
        <v>73</v>
      </c>
      <c r="G290" s="80" t="s">
        <v>1715</v>
      </c>
      <c r="H290" s="80" t="s">
        <v>1716</v>
      </c>
      <c r="I290" s="177"/>
      <c r="J290" s="81">
        <v>0</v>
      </c>
      <c r="K290" s="81">
        <v>0.31229671438351697</v>
      </c>
      <c r="L290" s="81">
        <v>8.8937442251287244</v>
      </c>
      <c r="M290" s="81">
        <v>3.6838941869238955</v>
      </c>
      <c r="N290" s="81">
        <v>6.3682338243805141</v>
      </c>
      <c r="O290" s="81">
        <v>2.5556308029088126</v>
      </c>
      <c r="P290" s="81">
        <v>3.6649225367393012</v>
      </c>
      <c r="Q290" s="81">
        <v>0.14575616179290987</v>
      </c>
      <c r="R290" s="81">
        <v>0</v>
      </c>
      <c r="S290" s="81">
        <v>0.22863680608318337</v>
      </c>
      <c r="T290" s="82"/>
      <c r="U290" s="81">
        <v>0</v>
      </c>
      <c r="V290" s="81">
        <v>116</v>
      </c>
      <c r="W290" s="81">
        <v>206</v>
      </c>
      <c r="X290" s="81">
        <v>785</v>
      </c>
      <c r="Y290" s="81">
        <v>1313</v>
      </c>
      <c r="Z290" s="81">
        <v>1600</v>
      </c>
      <c r="AA290" s="81">
        <v>761</v>
      </c>
      <c r="AB290" s="81">
        <v>2362</v>
      </c>
      <c r="AC290" s="81">
        <v>0</v>
      </c>
      <c r="AD290" s="81">
        <v>0.2286368060831834</v>
      </c>
      <c r="AE290" s="82"/>
      <c r="AF290" s="81">
        <v>0</v>
      </c>
      <c r="AG290" s="81">
        <v>216108.7900391056</v>
      </c>
      <c r="AH290" s="81">
        <v>1354523.6180645099</v>
      </c>
      <c r="AI290" s="81">
        <v>4868517.2705398593</v>
      </c>
      <c r="AJ290" s="81">
        <v>4872625.3049584515</v>
      </c>
      <c r="AK290" s="81">
        <v>0</v>
      </c>
      <c r="AL290" s="81">
        <v>0</v>
      </c>
      <c r="AM290" s="81">
        <v>321686.61887351994</v>
      </c>
      <c r="AN290" s="81">
        <v>0</v>
      </c>
      <c r="AO290" s="81">
        <v>0</v>
      </c>
      <c r="AP290" s="82"/>
      <c r="AQ290" s="81">
        <v>39</v>
      </c>
      <c r="AR290" s="81">
        <v>19</v>
      </c>
      <c r="AS290" s="81">
        <v>0</v>
      </c>
      <c r="AT290" s="81">
        <v>0</v>
      </c>
      <c r="AU290" s="81">
        <v>0</v>
      </c>
      <c r="AV290" s="81">
        <v>1</v>
      </c>
      <c r="AW290" s="81" t="s">
        <v>564</v>
      </c>
      <c r="AX290" s="82"/>
      <c r="AY290" s="81">
        <v>247.202</v>
      </c>
      <c r="AZ290" s="81">
        <v>3588.1</v>
      </c>
      <c r="BA290" s="81">
        <v>0</v>
      </c>
      <c r="BB290" s="81">
        <v>0</v>
      </c>
      <c r="BC290" s="81">
        <v>0</v>
      </c>
      <c r="BD290" s="81">
        <v>75</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2032</v>
      </c>
      <c r="B291" s="80">
        <v>289</v>
      </c>
      <c r="C291" s="80">
        <v>17</v>
      </c>
      <c r="D291" s="80">
        <v>17</v>
      </c>
      <c r="E291" s="80">
        <v>2020</v>
      </c>
      <c r="F291" s="80" t="s">
        <v>218</v>
      </c>
      <c r="G291" s="80" t="s">
        <v>1715</v>
      </c>
      <c r="H291" s="80" t="s">
        <v>1716</v>
      </c>
      <c r="I291" s="177"/>
      <c r="J291" s="81">
        <v>2.219295058828302</v>
      </c>
      <c r="K291" s="81">
        <v>0.38701781033560673</v>
      </c>
      <c r="L291" s="81">
        <v>8.6486304162434049</v>
      </c>
      <c r="M291" s="81">
        <v>3.663888483810755</v>
      </c>
      <c r="N291" s="81">
        <v>5.7835007071941353</v>
      </c>
      <c r="O291" s="81">
        <v>2.2460913783821255</v>
      </c>
      <c r="P291" s="81">
        <v>4.1178724193222767</v>
      </c>
      <c r="Q291" s="81">
        <v>0.13644077781478628</v>
      </c>
      <c r="R291" s="81">
        <v>0</v>
      </c>
      <c r="S291" s="81">
        <v>0.18969228204076591</v>
      </c>
      <c r="T291" s="82"/>
      <c r="U291" s="81">
        <v>103358</v>
      </c>
      <c r="V291" s="81">
        <v>133</v>
      </c>
      <c r="W291" s="81">
        <v>178</v>
      </c>
      <c r="X291" s="81">
        <v>821</v>
      </c>
      <c r="Y291" s="81">
        <v>1301</v>
      </c>
      <c r="Z291" s="81">
        <v>1605</v>
      </c>
      <c r="AA291" s="81">
        <v>929</v>
      </c>
      <c r="AB291" s="81">
        <v>2314</v>
      </c>
      <c r="AC291" s="81">
        <v>0</v>
      </c>
      <c r="AD291" s="81">
        <v>0.18969228204076591</v>
      </c>
      <c r="AE291" s="82"/>
      <c r="AF291" s="81">
        <v>807009.69658378279</v>
      </c>
      <c r="AG291" s="81">
        <v>247962.54172089184</v>
      </c>
      <c r="AH291" s="81">
        <v>1268306.8447810367</v>
      </c>
      <c r="AI291" s="81">
        <v>4713920.6412708154</v>
      </c>
      <c r="AJ291" s="81">
        <v>4928993.6101617292</v>
      </c>
      <c r="AK291" s="81"/>
      <c r="AL291" s="81"/>
      <c r="AM291" s="81">
        <v>302002.7090762154</v>
      </c>
      <c r="AN291" s="81"/>
      <c r="AO291" s="81"/>
      <c r="AP291" s="82"/>
      <c r="AQ291" s="81">
        <v>46</v>
      </c>
      <c r="AR291" s="81">
        <v>24</v>
      </c>
      <c r="AS291" s="81">
        <v>0</v>
      </c>
      <c r="AT291" s="81">
        <v>0</v>
      </c>
      <c r="AU291" s="81">
        <v>0</v>
      </c>
      <c r="AV291" s="81">
        <v>1</v>
      </c>
      <c r="AW291" s="81">
        <v>0</v>
      </c>
      <c r="AX291" s="82"/>
      <c r="AY291" s="81">
        <v>305.40199999999999</v>
      </c>
      <c r="AZ291" s="81">
        <v>3836.4</v>
      </c>
      <c r="BA291" s="81">
        <v>0</v>
      </c>
      <c r="BB291" s="81">
        <v>0</v>
      </c>
      <c r="BC291" s="81">
        <v>0</v>
      </c>
      <c r="BD291" s="81">
        <v>75</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1718</v>
      </c>
      <c r="B292" s="80">
        <v>289</v>
      </c>
      <c r="C292" s="80">
        <v>18</v>
      </c>
      <c r="D292" s="80">
        <v>17</v>
      </c>
      <c r="E292" s="80">
        <v>2021</v>
      </c>
      <c r="F292" s="80" t="s">
        <v>75</v>
      </c>
      <c r="G292" s="174" t="s">
        <v>1715</v>
      </c>
      <c r="H292" s="80" t="s">
        <v>1716</v>
      </c>
      <c r="I292" s="177"/>
      <c r="J292" s="81">
        <v>2.3803436695077211</v>
      </c>
      <c r="K292" s="81">
        <v>0.37280558089226506</v>
      </c>
      <c r="L292" s="81">
        <v>7.8926444964762741</v>
      </c>
      <c r="M292" s="81">
        <v>3.7006438610597723</v>
      </c>
      <c r="N292" s="81">
        <v>5.4853468052065502</v>
      </c>
      <c r="O292" s="81">
        <v>2.1731831867367117</v>
      </c>
      <c r="P292" s="81">
        <v>4.2771196889855592</v>
      </c>
      <c r="Q292" s="81">
        <v>0.13598970059595192</v>
      </c>
      <c r="R292" s="81">
        <v>0</v>
      </c>
      <c r="S292" s="81">
        <v>0.1670685903407822</v>
      </c>
      <c r="T292" s="82"/>
      <c r="U292" s="81">
        <v>113844</v>
      </c>
      <c r="V292" s="81">
        <v>133</v>
      </c>
      <c r="W292" s="81">
        <v>178</v>
      </c>
      <c r="X292" s="81">
        <v>821</v>
      </c>
      <c r="Y292" s="81">
        <v>1299</v>
      </c>
      <c r="Z292" s="81">
        <v>1599</v>
      </c>
      <c r="AA292" s="81">
        <v>941</v>
      </c>
      <c r="AB292" s="81">
        <v>2279</v>
      </c>
      <c r="AC292" s="81">
        <v>0</v>
      </c>
      <c r="AD292" s="81">
        <v>0.1670685903407822</v>
      </c>
      <c r="AE292" s="82"/>
      <c r="AF292" s="81">
        <v>871996.03749403881</v>
      </c>
      <c r="AG292" s="81">
        <v>252244.46559842452</v>
      </c>
      <c r="AH292" s="81">
        <v>1137110.8972144406</v>
      </c>
      <c r="AI292" s="81">
        <v>5143583.8290114868</v>
      </c>
      <c r="AJ292" s="81">
        <v>4796036.2123364173</v>
      </c>
      <c r="AK292" s="81">
        <v>0</v>
      </c>
      <c r="AL292" s="81">
        <v>0</v>
      </c>
      <c r="AM292" s="81">
        <v>299150.40031398286</v>
      </c>
      <c r="AN292" s="81">
        <v>0</v>
      </c>
      <c r="AO292" s="81">
        <v>0</v>
      </c>
      <c r="AP292" s="82"/>
      <c r="AQ292" s="81">
        <v>46</v>
      </c>
      <c r="AR292" s="81">
        <v>26</v>
      </c>
      <c r="AS292" s="81">
        <v>0</v>
      </c>
      <c r="AT292" s="81">
        <v>0</v>
      </c>
      <c r="AU292" s="81">
        <v>0</v>
      </c>
      <c r="AV292" s="81">
        <v>1</v>
      </c>
      <c r="AW292" s="81"/>
      <c r="AX292" s="82"/>
      <c r="AY292" s="81">
        <v>305.40199999999999</v>
      </c>
      <c r="AZ292" s="81">
        <v>3935.4</v>
      </c>
      <c r="BA292" s="81">
        <v>0</v>
      </c>
      <c r="BB292" s="81">
        <v>0</v>
      </c>
      <c r="BC292" s="81">
        <v>0</v>
      </c>
      <c r="BD292" s="81">
        <v>75</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1714</v>
      </c>
      <c r="B293" s="80">
        <v>289</v>
      </c>
      <c r="C293" s="80">
        <v>19</v>
      </c>
      <c r="D293" s="80">
        <v>17</v>
      </c>
      <c r="E293" s="80">
        <v>2022</v>
      </c>
      <c r="F293" s="80" t="s">
        <v>568</v>
      </c>
      <c r="G293" s="174" t="s">
        <v>1715</v>
      </c>
      <c r="H293" s="80" t="s">
        <v>1716</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46</v>
      </c>
      <c r="AR293" s="81">
        <v>27</v>
      </c>
      <c r="AS293" s="81">
        <v>0</v>
      </c>
      <c r="AT293" s="81">
        <v>0</v>
      </c>
      <c r="AU293" s="81">
        <v>0</v>
      </c>
      <c r="AV293" s="81">
        <v>2</v>
      </c>
      <c r="AW293" s="81"/>
      <c r="AX293" s="82"/>
      <c r="AY293" s="81">
        <v>305.40200000000004</v>
      </c>
      <c r="AZ293" s="81">
        <v>3984.8999999999996</v>
      </c>
      <c r="BA293" s="81">
        <v>0</v>
      </c>
      <c r="BB293" s="81">
        <v>0</v>
      </c>
      <c r="BC293" s="81">
        <v>0</v>
      </c>
      <c r="BD293" s="81">
        <v>795</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2033</v>
      </c>
      <c r="B294" s="80">
        <v>171</v>
      </c>
      <c r="C294" s="80">
        <v>1</v>
      </c>
      <c r="D294" s="80">
        <v>11</v>
      </c>
      <c r="E294" s="80">
        <v>1990</v>
      </c>
      <c r="F294" s="80" t="s">
        <v>562</v>
      </c>
      <c r="G294" s="80" t="s">
        <v>1645</v>
      </c>
      <c r="H294" s="80" t="s">
        <v>1646</v>
      </c>
      <c r="I294" s="177"/>
      <c r="J294" s="81">
        <v>0.99913815646842663</v>
      </c>
      <c r="K294" s="81">
        <v>0.58728006465839211</v>
      </c>
      <c r="L294" s="81">
        <v>2.8098943508025247</v>
      </c>
      <c r="M294" s="81">
        <v>1.3495583841172656</v>
      </c>
      <c r="N294" s="81">
        <v>4.4671981242297738</v>
      </c>
      <c r="O294" s="81">
        <v>2.7667581965564696</v>
      </c>
      <c r="P294" s="81">
        <v>6.564774193693296</v>
      </c>
      <c r="Q294" s="81">
        <v>0.22935831801049777</v>
      </c>
      <c r="R294" s="81">
        <v>0</v>
      </c>
      <c r="S294" s="81">
        <v>0.26364147394955606</v>
      </c>
      <c r="T294" s="82"/>
      <c r="U294" s="81">
        <v>21201</v>
      </c>
      <c r="V294" s="81">
        <v>181</v>
      </c>
      <c r="W294" s="81">
        <v>37</v>
      </c>
      <c r="X294" s="81">
        <v>561</v>
      </c>
      <c r="Y294" s="81">
        <v>981</v>
      </c>
      <c r="Z294" s="81">
        <v>1138</v>
      </c>
      <c r="AA294" s="81">
        <v>1594</v>
      </c>
      <c r="AB294" s="81">
        <v>3724</v>
      </c>
      <c r="AC294" s="81">
        <v>0</v>
      </c>
      <c r="AD294" s="81">
        <v>0.26364147394955606</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2034</v>
      </c>
      <c r="B295" s="80">
        <v>172</v>
      </c>
      <c r="C295" s="80">
        <v>2</v>
      </c>
      <c r="D295" s="80">
        <v>11</v>
      </c>
      <c r="E295" s="80">
        <v>2005</v>
      </c>
      <c r="F295" s="80" t="s">
        <v>565</v>
      </c>
      <c r="G295" s="80" t="s">
        <v>1645</v>
      </c>
      <c r="H295" s="80" t="s">
        <v>1646</v>
      </c>
      <c r="I295" s="177"/>
      <c r="J295" s="81">
        <v>0.4090042726780474</v>
      </c>
      <c r="K295" s="81">
        <v>0.54003241746473585</v>
      </c>
      <c r="L295" s="81">
        <v>3.6142888498505803</v>
      </c>
      <c r="M295" s="81">
        <v>2.4302263563382551</v>
      </c>
      <c r="N295" s="81">
        <v>6.3838252479471462</v>
      </c>
      <c r="O295" s="81">
        <v>3.5506733807342692</v>
      </c>
      <c r="P295" s="81">
        <v>7.5178519445111602</v>
      </c>
      <c r="Q295" s="81">
        <v>0.19689327127029585</v>
      </c>
      <c r="R295" s="81">
        <v>0</v>
      </c>
      <c r="S295" s="81">
        <v>0.10534965039727585</v>
      </c>
      <c r="T295" s="82"/>
      <c r="U295" s="81">
        <v>10214</v>
      </c>
      <c r="V295" s="81">
        <v>182</v>
      </c>
      <c r="W295" s="81">
        <v>37</v>
      </c>
      <c r="X295" s="81">
        <v>404</v>
      </c>
      <c r="Y295" s="81">
        <v>974</v>
      </c>
      <c r="Z295" s="81">
        <v>1690</v>
      </c>
      <c r="AA295" s="81">
        <v>1495</v>
      </c>
      <c r="AB295" s="81">
        <v>3342</v>
      </c>
      <c r="AC295" s="81">
        <v>0</v>
      </c>
      <c r="AD295" s="81">
        <v>0.10534965039727585</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2035</v>
      </c>
      <c r="B296" s="80">
        <v>173</v>
      </c>
      <c r="C296" s="80">
        <v>3</v>
      </c>
      <c r="D296" s="80">
        <v>11</v>
      </c>
      <c r="E296" s="80">
        <v>2006</v>
      </c>
      <c r="F296" s="80" t="s">
        <v>566</v>
      </c>
      <c r="G296" s="80" t="s">
        <v>1645</v>
      </c>
      <c r="H296" s="80" t="s">
        <v>1646</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2036</v>
      </c>
      <c r="B297" s="80">
        <v>174</v>
      </c>
      <c r="C297" s="80">
        <v>4</v>
      </c>
      <c r="D297" s="80">
        <v>11</v>
      </c>
      <c r="E297" s="80">
        <v>2007</v>
      </c>
      <c r="F297" s="80" t="s">
        <v>567</v>
      </c>
      <c r="G297" s="80" t="s">
        <v>1645</v>
      </c>
      <c r="H297" s="80" t="s">
        <v>1646</v>
      </c>
      <c r="I297" s="177"/>
      <c r="J297" s="81">
        <v>0</v>
      </c>
      <c r="K297" s="81">
        <v>0.51514413537382431</v>
      </c>
      <c r="L297" s="81">
        <v>2.9495663993048096</v>
      </c>
      <c r="M297" s="81">
        <v>2.9385986624190377</v>
      </c>
      <c r="N297" s="81">
        <v>5.4508454919522427</v>
      </c>
      <c r="O297" s="81">
        <v>3.3428236654723218</v>
      </c>
      <c r="P297" s="81">
        <v>7.4708115633973282</v>
      </c>
      <c r="Q297" s="81">
        <v>0.19899221676765189</v>
      </c>
      <c r="R297" s="81">
        <v>0</v>
      </c>
      <c r="S297" s="81">
        <v>0.17739230903121286</v>
      </c>
      <c r="T297" s="82"/>
      <c r="U297" s="81">
        <v>0</v>
      </c>
      <c r="V297" s="81">
        <v>162</v>
      </c>
      <c r="W297" s="81">
        <v>35</v>
      </c>
      <c r="X297" s="81">
        <v>636</v>
      </c>
      <c r="Y297" s="81">
        <v>966</v>
      </c>
      <c r="Z297" s="81">
        <v>1654</v>
      </c>
      <c r="AA297" s="81">
        <v>1463</v>
      </c>
      <c r="AB297" s="81">
        <v>3199</v>
      </c>
      <c r="AC297" s="81">
        <v>0</v>
      </c>
      <c r="AD297" s="81">
        <v>0.17739230903121286</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2037</v>
      </c>
      <c r="B298" s="80">
        <v>175</v>
      </c>
      <c r="C298" s="80">
        <v>5</v>
      </c>
      <c r="D298" s="80">
        <v>11</v>
      </c>
      <c r="E298" s="80">
        <v>2008</v>
      </c>
      <c r="F298" s="80" t="s">
        <v>84</v>
      </c>
      <c r="G298" s="80" t="s">
        <v>1645</v>
      </c>
      <c r="H298" s="80" t="s">
        <v>1646</v>
      </c>
      <c r="I298" s="177"/>
      <c r="J298" s="81">
        <v>0</v>
      </c>
      <c r="K298" s="81">
        <v>0.37136615670389295</v>
      </c>
      <c r="L298" s="81">
        <v>2.6232292190943651</v>
      </c>
      <c r="M298" s="81">
        <v>3.0972876999226511</v>
      </c>
      <c r="N298" s="81">
        <v>5.1625623123330104</v>
      </c>
      <c r="O298" s="81">
        <v>3.1826141840180302</v>
      </c>
      <c r="P298" s="81">
        <v>7.3041763321034043</v>
      </c>
      <c r="Q298" s="81">
        <v>0.19038970516908441</v>
      </c>
      <c r="R298" s="81">
        <v>0</v>
      </c>
      <c r="S298" s="81">
        <v>0.17824445749918411</v>
      </c>
      <c r="T298" s="82"/>
      <c r="U298" s="81">
        <v>0</v>
      </c>
      <c r="V298" s="81">
        <v>162</v>
      </c>
      <c r="W298" s="81">
        <v>35</v>
      </c>
      <c r="X298" s="81">
        <v>636</v>
      </c>
      <c r="Y298" s="81">
        <v>962</v>
      </c>
      <c r="Z298" s="81">
        <v>1630</v>
      </c>
      <c r="AA298" s="81">
        <v>1432</v>
      </c>
      <c r="AB298" s="81">
        <v>3111</v>
      </c>
      <c r="AC298" s="81">
        <v>0</v>
      </c>
      <c r="AD298" s="81">
        <v>0.17824445749918411</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2038</v>
      </c>
      <c r="B299" s="80">
        <v>176</v>
      </c>
      <c r="C299" s="80">
        <v>6</v>
      </c>
      <c r="D299" s="80">
        <v>11</v>
      </c>
      <c r="E299" s="80">
        <v>2009</v>
      </c>
      <c r="F299" s="80" t="s">
        <v>85</v>
      </c>
      <c r="G299" s="80" t="s">
        <v>1645</v>
      </c>
      <c r="H299" s="80" t="s">
        <v>1646</v>
      </c>
      <c r="I299" s="177"/>
      <c r="J299" s="81">
        <v>0</v>
      </c>
      <c r="K299" s="81">
        <v>0.23378328026505685</v>
      </c>
      <c r="L299" s="81">
        <v>3.344386675090254</v>
      </c>
      <c r="M299" s="81">
        <v>2.8283395635446289</v>
      </c>
      <c r="N299" s="81">
        <v>5.2774305002232529</v>
      </c>
      <c r="O299" s="81">
        <v>3.2184399456771668</v>
      </c>
      <c r="P299" s="81">
        <v>6.8713758627981196</v>
      </c>
      <c r="Q299" s="81">
        <v>0.17938361573287928</v>
      </c>
      <c r="R299" s="81">
        <v>0</v>
      </c>
      <c r="S299" s="81">
        <v>0.14146160162586946</v>
      </c>
      <c r="T299" s="82"/>
      <c r="U299" s="81">
        <v>0</v>
      </c>
      <c r="V299" s="81">
        <v>106</v>
      </c>
      <c r="W299" s="81">
        <v>56</v>
      </c>
      <c r="X299" s="81">
        <v>594</v>
      </c>
      <c r="Y299" s="81">
        <v>963</v>
      </c>
      <c r="Z299" s="81">
        <v>1627</v>
      </c>
      <c r="AA299" s="81">
        <v>1383</v>
      </c>
      <c r="AB299" s="81">
        <v>3077</v>
      </c>
      <c r="AC299" s="81">
        <v>0</v>
      </c>
      <c r="AD299" s="81">
        <v>0.14146160162586946</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2039</v>
      </c>
      <c r="B300" s="80">
        <v>177</v>
      </c>
      <c r="C300" s="80">
        <v>7</v>
      </c>
      <c r="D300" s="80">
        <v>11</v>
      </c>
      <c r="E300" s="80">
        <v>2010</v>
      </c>
      <c r="F300" s="80" t="s">
        <v>86</v>
      </c>
      <c r="G300" s="80" t="s">
        <v>1645</v>
      </c>
      <c r="H300" s="80" t="s">
        <v>1646</v>
      </c>
      <c r="I300" s="177"/>
      <c r="J300" s="81">
        <v>0</v>
      </c>
      <c r="K300" s="81">
        <v>0.27160054472010287</v>
      </c>
      <c r="L300" s="81">
        <v>3.0872575899905907</v>
      </c>
      <c r="M300" s="81">
        <v>2.6876355266259053</v>
      </c>
      <c r="N300" s="81">
        <v>5.3455283369145228</v>
      </c>
      <c r="O300" s="81">
        <v>3.2035536739612103</v>
      </c>
      <c r="P300" s="81">
        <v>6.9913219405134104</v>
      </c>
      <c r="Q300" s="81">
        <v>0.18398401130744099</v>
      </c>
      <c r="R300" s="81">
        <v>0</v>
      </c>
      <c r="S300" s="81">
        <v>0.18655459463468727</v>
      </c>
      <c r="T300" s="82"/>
      <c r="U300" s="81">
        <v>0</v>
      </c>
      <c r="V300" s="81">
        <v>106</v>
      </c>
      <c r="W300" s="81">
        <v>56</v>
      </c>
      <c r="X300" s="81">
        <v>594</v>
      </c>
      <c r="Y300" s="81">
        <v>956</v>
      </c>
      <c r="Z300" s="81">
        <v>1627</v>
      </c>
      <c r="AA300" s="81">
        <v>1372</v>
      </c>
      <c r="AB300" s="81">
        <v>3024</v>
      </c>
      <c r="AC300" s="81">
        <v>0</v>
      </c>
      <c r="AD300" s="81">
        <v>0.18655459463468727</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2040</v>
      </c>
      <c r="B301" s="80">
        <v>178</v>
      </c>
      <c r="C301" s="80">
        <v>8</v>
      </c>
      <c r="D301" s="80">
        <v>11</v>
      </c>
      <c r="E301" s="80">
        <v>2011</v>
      </c>
      <c r="F301" s="80" t="s">
        <v>87</v>
      </c>
      <c r="G301" s="80" t="s">
        <v>1645</v>
      </c>
      <c r="H301" s="80" t="s">
        <v>1646</v>
      </c>
      <c r="I301" s="177"/>
      <c r="J301" s="81">
        <v>0</v>
      </c>
      <c r="K301" s="81">
        <v>0.31582170907216262</v>
      </c>
      <c r="L301" s="81">
        <v>2.7953013630620003</v>
      </c>
      <c r="M301" s="81">
        <v>3.1659636513202463</v>
      </c>
      <c r="N301" s="81">
        <v>6.0493222417440329</v>
      </c>
      <c r="O301" s="81">
        <v>3.204812895134507</v>
      </c>
      <c r="P301" s="81">
        <v>6.8140259547477893</v>
      </c>
      <c r="Q301" s="81">
        <v>0.20485050373582048</v>
      </c>
      <c r="R301" s="81">
        <v>0</v>
      </c>
      <c r="S301" s="81">
        <v>0.19052491545858563</v>
      </c>
      <c r="T301" s="82"/>
      <c r="U301" s="81">
        <v>0</v>
      </c>
      <c r="V301" s="81">
        <v>106</v>
      </c>
      <c r="W301" s="81">
        <v>56</v>
      </c>
      <c r="X301" s="81">
        <v>594</v>
      </c>
      <c r="Y301" s="81">
        <v>950</v>
      </c>
      <c r="Z301" s="81">
        <v>1663</v>
      </c>
      <c r="AA301" s="81">
        <v>1377</v>
      </c>
      <c r="AB301" s="81">
        <v>2919</v>
      </c>
      <c r="AC301" s="81">
        <v>0</v>
      </c>
      <c r="AD301" s="81">
        <v>0.19052491545858563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2041</v>
      </c>
      <c r="B302" s="80">
        <v>179</v>
      </c>
      <c r="C302" s="80">
        <v>9</v>
      </c>
      <c r="D302" s="80">
        <v>11</v>
      </c>
      <c r="E302" s="80">
        <v>2012</v>
      </c>
      <c r="F302" s="80" t="s">
        <v>88</v>
      </c>
      <c r="G302" s="80" t="s">
        <v>1645</v>
      </c>
      <c r="H302" s="80" t="s">
        <v>1646</v>
      </c>
      <c r="I302" s="177"/>
      <c r="J302" s="81">
        <v>0</v>
      </c>
      <c r="K302" s="81">
        <v>0.3473336973755351</v>
      </c>
      <c r="L302" s="81">
        <v>2.7238953204237353</v>
      </c>
      <c r="M302" s="81">
        <v>3.4330487759716299</v>
      </c>
      <c r="N302" s="81">
        <v>6.0152600719688145</v>
      </c>
      <c r="O302" s="81">
        <v>3.1241466947903973</v>
      </c>
      <c r="P302" s="81">
        <v>6.6686605491192212</v>
      </c>
      <c r="Q302" s="81">
        <v>0.21753286985461956</v>
      </c>
      <c r="R302" s="81">
        <v>0</v>
      </c>
      <c r="S302" s="81">
        <v>0.12214208704915792</v>
      </c>
      <c r="T302" s="82"/>
      <c r="U302" s="81">
        <v>0</v>
      </c>
      <c r="V302" s="81">
        <v>106</v>
      </c>
      <c r="W302" s="81">
        <v>56</v>
      </c>
      <c r="X302" s="81">
        <v>594</v>
      </c>
      <c r="Y302" s="81">
        <v>943</v>
      </c>
      <c r="Z302" s="81">
        <v>1634</v>
      </c>
      <c r="AA302" s="81">
        <v>1340</v>
      </c>
      <c r="AB302" s="81">
        <v>2853</v>
      </c>
      <c r="AC302" s="81">
        <v>0</v>
      </c>
      <c r="AD302" s="81">
        <v>0.12214208704915792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2042</v>
      </c>
      <c r="B303" s="80">
        <v>180</v>
      </c>
      <c r="C303" s="80">
        <v>10</v>
      </c>
      <c r="D303" s="80">
        <v>11</v>
      </c>
      <c r="E303" s="80">
        <v>2013</v>
      </c>
      <c r="F303" s="80" t="s">
        <v>89</v>
      </c>
      <c r="G303" s="80" t="s">
        <v>1645</v>
      </c>
      <c r="H303" s="80" t="s">
        <v>1646</v>
      </c>
      <c r="I303" s="177"/>
      <c r="J303" s="81">
        <v>0</v>
      </c>
      <c r="K303" s="81">
        <v>0.32098808762108577</v>
      </c>
      <c r="L303" s="81">
        <v>2.3509978867445671</v>
      </c>
      <c r="M303" s="81">
        <v>3.1998608419520203</v>
      </c>
      <c r="N303" s="81">
        <v>5.9260705199737318</v>
      </c>
      <c r="O303" s="81">
        <v>2.9631672876590462</v>
      </c>
      <c r="P303" s="81">
        <v>6.5838893436211192</v>
      </c>
      <c r="Q303" s="81">
        <v>0.21837659672583917</v>
      </c>
      <c r="R303" s="81">
        <v>0</v>
      </c>
      <c r="S303" s="81">
        <v>0.15778182539715577</v>
      </c>
      <c r="T303" s="82"/>
      <c r="U303" s="81">
        <v>0</v>
      </c>
      <c r="V303" s="81">
        <v>106</v>
      </c>
      <c r="W303" s="81">
        <v>56</v>
      </c>
      <c r="X303" s="81">
        <v>594</v>
      </c>
      <c r="Y303" s="81">
        <v>946</v>
      </c>
      <c r="Z303" s="81">
        <v>1619</v>
      </c>
      <c r="AA303" s="81">
        <v>1318</v>
      </c>
      <c r="AB303" s="81">
        <v>2823</v>
      </c>
      <c r="AC303" s="81">
        <v>0</v>
      </c>
      <c r="AD303" s="81">
        <v>0.15778182539715577</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2043</v>
      </c>
      <c r="B304" s="80">
        <v>181</v>
      </c>
      <c r="C304" s="80">
        <v>11</v>
      </c>
      <c r="D304" s="80">
        <v>11</v>
      </c>
      <c r="E304" s="80">
        <v>2014</v>
      </c>
      <c r="F304" s="80" t="s">
        <v>90</v>
      </c>
      <c r="G304" s="80" t="s">
        <v>1645</v>
      </c>
      <c r="H304" s="80" t="s">
        <v>1646</v>
      </c>
      <c r="I304" s="177"/>
      <c r="J304" s="81">
        <v>0</v>
      </c>
      <c r="K304" s="81">
        <v>0.41328161206320957</v>
      </c>
      <c r="L304" s="81">
        <v>2.8981887442825491</v>
      </c>
      <c r="M304" s="81">
        <v>3.4214233202629596</v>
      </c>
      <c r="N304" s="81">
        <v>5.6573819273106363</v>
      </c>
      <c r="O304" s="81">
        <v>2.7648019303676032</v>
      </c>
      <c r="P304" s="81">
        <v>6.5126844658508665</v>
      </c>
      <c r="Q304" s="81">
        <v>0.20388177911346184</v>
      </c>
      <c r="R304" s="81">
        <v>0</v>
      </c>
      <c r="S304" s="81">
        <v>0.14170968719297719</v>
      </c>
      <c r="T304" s="82"/>
      <c r="U304" s="81">
        <v>0</v>
      </c>
      <c r="V304" s="81">
        <v>124</v>
      </c>
      <c r="W304" s="81">
        <v>57</v>
      </c>
      <c r="X304" s="81">
        <v>621</v>
      </c>
      <c r="Y304" s="81">
        <v>941</v>
      </c>
      <c r="Z304" s="81">
        <v>1591</v>
      </c>
      <c r="AA304" s="81">
        <v>1297</v>
      </c>
      <c r="AB304" s="81">
        <v>2747</v>
      </c>
      <c r="AC304" s="81">
        <v>0</v>
      </c>
      <c r="AD304" s="81">
        <v>0.14170968719297719</v>
      </c>
      <c r="AE304" s="82"/>
      <c r="AF304" s="81">
        <v>0</v>
      </c>
      <c r="AG304" s="81">
        <v>335374.49215225008</v>
      </c>
      <c r="AH304" s="81">
        <v>515445.46064687218</v>
      </c>
      <c r="AI304" s="81">
        <v>3998823.1691413461</v>
      </c>
      <c r="AJ304" s="81">
        <v>5334949.6189704807</v>
      </c>
      <c r="AK304" s="81">
        <v>0</v>
      </c>
      <c r="AL304" s="81">
        <v>0</v>
      </c>
      <c r="AM304" s="81">
        <v>377122.05098848417</v>
      </c>
      <c r="AN304" s="81">
        <v>0</v>
      </c>
      <c r="AO304" s="81">
        <v>0</v>
      </c>
      <c r="AP304" s="82"/>
      <c r="AQ304" s="81">
        <v>10</v>
      </c>
      <c r="AR304" s="81">
        <v>2</v>
      </c>
      <c r="AS304" s="81">
        <v>0</v>
      </c>
      <c r="AT304" s="81">
        <v>0</v>
      </c>
      <c r="AU304" s="81">
        <v>0</v>
      </c>
      <c r="AV304" s="81">
        <v>0</v>
      </c>
      <c r="AW304" s="81" t="s">
        <v>564</v>
      </c>
      <c r="AX304" s="82"/>
      <c r="AY304" s="81">
        <v>42.3</v>
      </c>
      <c r="AZ304" s="81">
        <v>24.5</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2044</v>
      </c>
      <c r="B305" s="80">
        <v>182</v>
      </c>
      <c r="C305" s="80">
        <v>12</v>
      </c>
      <c r="D305" s="80">
        <v>11</v>
      </c>
      <c r="E305" s="80">
        <v>2015</v>
      </c>
      <c r="F305" s="80" t="s">
        <v>91</v>
      </c>
      <c r="G305" s="80" t="s">
        <v>1645</v>
      </c>
      <c r="H305" s="80" t="s">
        <v>1646</v>
      </c>
      <c r="I305" s="177"/>
      <c r="J305" s="81">
        <v>0</v>
      </c>
      <c r="K305" s="81">
        <v>0.39819032678491129</v>
      </c>
      <c r="L305" s="81">
        <v>2.5616622356511503</v>
      </c>
      <c r="M305" s="81">
        <v>2.9617334096329881</v>
      </c>
      <c r="N305" s="81">
        <v>5.2462524416012535</v>
      </c>
      <c r="O305" s="81">
        <v>2.6609642476594888</v>
      </c>
      <c r="P305" s="81">
        <v>6.4474546129755774</v>
      </c>
      <c r="Q305" s="81">
        <v>0.19414082818763598</v>
      </c>
      <c r="R305" s="81">
        <v>0</v>
      </c>
      <c r="S305" s="81">
        <v>0.16872084489118422</v>
      </c>
      <c r="T305" s="82"/>
      <c r="U305" s="81">
        <v>0</v>
      </c>
      <c r="V305" s="81">
        <v>124</v>
      </c>
      <c r="W305" s="81">
        <v>57</v>
      </c>
      <c r="X305" s="81">
        <v>621</v>
      </c>
      <c r="Y305" s="81">
        <v>942</v>
      </c>
      <c r="Z305" s="81">
        <v>1546</v>
      </c>
      <c r="AA305" s="81">
        <v>1283</v>
      </c>
      <c r="AB305" s="81">
        <v>2672</v>
      </c>
      <c r="AC305" s="81">
        <v>0</v>
      </c>
      <c r="AD305" s="81">
        <v>0.16872084489118422</v>
      </c>
      <c r="AE305" s="82"/>
      <c r="AF305" s="81">
        <v>0</v>
      </c>
      <c r="AG305" s="81">
        <v>310525.18015833973</v>
      </c>
      <c r="AH305" s="81">
        <v>385460.49096946511</v>
      </c>
      <c r="AI305" s="81">
        <v>3792023.1358870501</v>
      </c>
      <c r="AJ305" s="81">
        <v>4790149.7020249804</v>
      </c>
      <c r="AK305" s="81">
        <v>0</v>
      </c>
      <c r="AL305" s="81">
        <v>0</v>
      </c>
      <c r="AM305" s="81">
        <v>366186.39138156414</v>
      </c>
      <c r="AN305" s="81">
        <v>0</v>
      </c>
      <c r="AO305" s="81">
        <v>0</v>
      </c>
      <c r="AP305" s="82"/>
      <c r="AQ305" s="81">
        <v>14</v>
      </c>
      <c r="AR305" s="81">
        <v>2</v>
      </c>
      <c r="AS305" s="81">
        <v>0</v>
      </c>
      <c r="AT305" s="81">
        <v>0</v>
      </c>
      <c r="AU305" s="81">
        <v>0</v>
      </c>
      <c r="AV305" s="81">
        <v>0</v>
      </c>
      <c r="AW305" s="81" t="s">
        <v>564</v>
      </c>
      <c r="AX305" s="82"/>
      <c r="AY305" s="81">
        <v>57.099999999999994</v>
      </c>
      <c r="AZ305" s="81">
        <v>24.5</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2045</v>
      </c>
      <c r="B306" s="80">
        <v>183</v>
      </c>
      <c r="C306" s="80">
        <v>13</v>
      </c>
      <c r="D306" s="80">
        <v>11</v>
      </c>
      <c r="E306" s="80">
        <v>2016</v>
      </c>
      <c r="F306" s="80" t="s">
        <v>92</v>
      </c>
      <c r="G306" s="80" t="s">
        <v>1645</v>
      </c>
      <c r="H306" s="80" t="s">
        <v>1646</v>
      </c>
      <c r="I306" s="177"/>
      <c r="J306" s="81">
        <v>0</v>
      </c>
      <c r="K306" s="81">
        <v>0.36651539029515195</v>
      </c>
      <c r="L306" s="81">
        <v>3.1830287420739025</v>
      </c>
      <c r="M306" s="81">
        <v>2.7868649662048472</v>
      </c>
      <c r="N306" s="81">
        <v>5.7389308357194517</v>
      </c>
      <c r="O306" s="81">
        <v>2.6133483446185002</v>
      </c>
      <c r="P306" s="81">
        <v>6.5544158890479096</v>
      </c>
      <c r="Q306" s="81">
        <v>0.18731613786166373</v>
      </c>
      <c r="R306" s="81">
        <v>0</v>
      </c>
      <c r="S306" s="81">
        <v>0.17778198793628752</v>
      </c>
      <c r="T306" s="82"/>
      <c r="U306" s="81">
        <v>0</v>
      </c>
      <c r="V306" s="81">
        <v>124</v>
      </c>
      <c r="W306" s="81">
        <v>57</v>
      </c>
      <c r="X306" s="81">
        <v>621</v>
      </c>
      <c r="Y306" s="81">
        <v>950</v>
      </c>
      <c r="Z306" s="81">
        <v>1537</v>
      </c>
      <c r="AA306" s="81">
        <v>1349</v>
      </c>
      <c r="AB306" s="81">
        <v>2652</v>
      </c>
      <c r="AC306" s="81">
        <v>0</v>
      </c>
      <c r="AD306" s="81">
        <v>0.17778198793628749</v>
      </c>
      <c r="AE306" s="82"/>
      <c r="AF306" s="81">
        <v>0</v>
      </c>
      <c r="AG306" s="81">
        <v>291049.69061334629</v>
      </c>
      <c r="AH306" s="81">
        <v>353140.84926405718</v>
      </c>
      <c r="AI306" s="81">
        <v>3871684.7062695902</v>
      </c>
      <c r="AJ306" s="81">
        <v>5247655.9011973096</v>
      </c>
      <c r="AK306" s="81">
        <v>0</v>
      </c>
      <c r="AL306" s="81">
        <v>0</v>
      </c>
      <c r="AM306" s="81">
        <v>363727.83675174968</v>
      </c>
      <c r="AN306" s="81">
        <v>0</v>
      </c>
      <c r="AO306" s="81">
        <v>0</v>
      </c>
      <c r="AP306" s="82"/>
      <c r="AQ306" s="81">
        <v>20</v>
      </c>
      <c r="AR306" s="81">
        <v>2</v>
      </c>
      <c r="AS306" s="81">
        <v>0</v>
      </c>
      <c r="AT306" s="81">
        <v>0</v>
      </c>
      <c r="AU306" s="81">
        <v>0</v>
      </c>
      <c r="AV306" s="81">
        <v>0</v>
      </c>
      <c r="AW306" s="81" t="s">
        <v>564</v>
      </c>
      <c r="AX306" s="82"/>
      <c r="AY306" s="81">
        <v>91.899999999999991</v>
      </c>
      <c r="AZ306" s="81">
        <v>24.5</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2046</v>
      </c>
      <c r="B307" s="80">
        <v>184</v>
      </c>
      <c r="C307" s="80">
        <v>14</v>
      </c>
      <c r="D307" s="80">
        <v>11</v>
      </c>
      <c r="E307" s="80">
        <v>2017</v>
      </c>
      <c r="F307" s="80" t="s">
        <v>71</v>
      </c>
      <c r="G307" s="80" t="s">
        <v>1645</v>
      </c>
      <c r="H307" s="80" t="s">
        <v>1646</v>
      </c>
      <c r="I307" s="177"/>
      <c r="J307" s="81">
        <v>0</v>
      </c>
      <c r="K307" s="81">
        <v>0.40108401219120571</v>
      </c>
      <c r="L307" s="81">
        <v>3.1066749505391296</v>
      </c>
      <c r="M307" s="81">
        <v>2.4850636275525559</v>
      </c>
      <c r="N307" s="81">
        <v>5.172409590019015</v>
      </c>
      <c r="O307" s="81">
        <v>2.6024831194203428</v>
      </c>
      <c r="P307" s="81">
        <v>6.4308209625730015</v>
      </c>
      <c r="Q307" s="81">
        <v>0.17662550382605291</v>
      </c>
      <c r="R307" s="81">
        <v>0</v>
      </c>
      <c r="S307" s="81">
        <v>0.19846167170694679</v>
      </c>
      <c r="T307" s="82"/>
      <c r="U307" s="81">
        <v>0</v>
      </c>
      <c r="V307" s="81">
        <v>124</v>
      </c>
      <c r="W307" s="81">
        <v>57</v>
      </c>
      <c r="X307" s="81">
        <v>621</v>
      </c>
      <c r="Y307" s="81">
        <v>946</v>
      </c>
      <c r="Z307" s="81">
        <v>1556</v>
      </c>
      <c r="AA307" s="81">
        <v>1332</v>
      </c>
      <c r="AB307" s="81">
        <v>2586</v>
      </c>
      <c r="AC307" s="81">
        <v>0</v>
      </c>
      <c r="AD307" s="81">
        <v>0.19846167170694681</v>
      </c>
      <c r="AE307" s="82"/>
      <c r="AF307" s="81">
        <v>0</v>
      </c>
      <c r="AG307" s="81">
        <v>311924.91106238862</v>
      </c>
      <c r="AH307" s="81">
        <v>477481.54132183542</v>
      </c>
      <c r="AI307" s="81">
        <v>3602561.199037991</v>
      </c>
      <c r="AJ307" s="81">
        <v>4967219.5569948899</v>
      </c>
      <c r="AK307" s="81">
        <v>0</v>
      </c>
      <c r="AL307" s="81">
        <v>0</v>
      </c>
      <c r="AM307" s="81">
        <v>355230.75730565959</v>
      </c>
      <c r="AN307" s="81">
        <v>0</v>
      </c>
      <c r="AO307" s="81">
        <v>0</v>
      </c>
      <c r="AP307" s="82"/>
      <c r="AQ307" s="81">
        <v>21</v>
      </c>
      <c r="AR307" s="81">
        <v>3</v>
      </c>
      <c r="AS307" s="81">
        <v>0</v>
      </c>
      <c r="AT307" s="81">
        <v>0</v>
      </c>
      <c r="AU307" s="81">
        <v>0</v>
      </c>
      <c r="AV307" s="81">
        <v>0</v>
      </c>
      <c r="AW307" s="81" t="s">
        <v>564</v>
      </c>
      <c r="AX307" s="82"/>
      <c r="AY307" s="81">
        <v>100.5</v>
      </c>
      <c r="AZ307" s="81">
        <v>2019</v>
      </c>
      <c r="BA307" s="81">
        <v>0</v>
      </c>
      <c r="BB307" s="81">
        <v>0</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2047</v>
      </c>
      <c r="B308" s="80">
        <v>185</v>
      </c>
      <c r="C308" s="80">
        <v>15</v>
      </c>
      <c r="D308" s="80">
        <v>11</v>
      </c>
      <c r="E308" s="80">
        <v>2018</v>
      </c>
      <c r="F308" s="80" t="s">
        <v>93</v>
      </c>
      <c r="G308" s="80" t="s">
        <v>1645</v>
      </c>
      <c r="H308" s="80" t="s">
        <v>1646</v>
      </c>
      <c r="I308" s="177"/>
      <c r="J308" s="81">
        <v>0</v>
      </c>
      <c r="K308" s="81">
        <v>0.37427935866778683</v>
      </c>
      <c r="L308" s="81">
        <v>2.8669662273641348</v>
      </c>
      <c r="M308" s="81">
        <v>2.6940300872790925</v>
      </c>
      <c r="N308" s="81">
        <v>4.895637711091509</v>
      </c>
      <c r="O308" s="81">
        <v>2.5224067951793576</v>
      </c>
      <c r="P308" s="81">
        <v>6.3620271591434365</v>
      </c>
      <c r="Q308" s="81">
        <v>0.15794187491900102</v>
      </c>
      <c r="R308" s="81">
        <v>0</v>
      </c>
      <c r="S308" s="81">
        <v>0.16233589123531664</v>
      </c>
      <c r="T308" s="82"/>
      <c r="U308" s="81">
        <v>0</v>
      </c>
      <c r="V308" s="81">
        <v>124</v>
      </c>
      <c r="W308" s="81">
        <v>57</v>
      </c>
      <c r="X308" s="81">
        <v>621</v>
      </c>
      <c r="Y308" s="81">
        <v>925</v>
      </c>
      <c r="Z308" s="81">
        <v>1537</v>
      </c>
      <c r="AA308" s="81">
        <v>1331</v>
      </c>
      <c r="AB308" s="81">
        <v>2492</v>
      </c>
      <c r="AC308" s="81">
        <v>0</v>
      </c>
      <c r="AD308" s="81">
        <v>0.16233589123531661</v>
      </c>
      <c r="AE308" s="82"/>
      <c r="AF308" s="81">
        <v>0</v>
      </c>
      <c r="AG308" s="81">
        <v>285964.32052941358</v>
      </c>
      <c r="AH308" s="81">
        <v>454414.58765990363</v>
      </c>
      <c r="AI308" s="81">
        <v>3811882.0631952961</v>
      </c>
      <c r="AJ308" s="81">
        <v>4601526.0366445417</v>
      </c>
      <c r="AK308" s="81">
        <v>0</v>
      </c>
      <c r="AL308" s="81">
        <v>0</v>
      </c>
      <c r="AM308" s="81">
        <v>343026.56789342902</v>
      </c>
      <c r="AN308" s="81">
        <v>0</v>
      </c>
      <c r="AO308" s="81">
        <v>0</v>
      </c>
      <c r="AP308" s="82"/>
      <c r="AQ308" s="81">
        <v>23</v>
      </c>
      <c r="AR308" s="81">
        <v>3</v>
      </c>
      <c r="AS308" s="81">
        <v>2</v>
      </c>
      <c r="AT308" s="81">
        <v>0</v>
      </c>
      <c r="AU308" s="81">
        <v>0</v>
      </c>
      <c r="AV308" s="81">
        <v>0</v>
      </c>
      <c r="AW308" s="81" t="s">
        <v>564</v>
      </c>
      <c r="AX308" s="82"/>
      <c r="AY308" s="81">
        <v>112.8</v>
      </c>
      <c r="AZ308" s="81">
        <v>2019</v>
      </c>
      <c r="BA308" s="81">
        <v>39</v>
      </c>
      <c r="BB308" s="81">
        <v>0</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2048</v>
      </c>
      <c r="B309" s="80">
        <v>186</v>
      </c>
      <c r="C309" s="80">
        <v>16</v>
      </c>
      <c r="D309" s="80">
        <v>11</v>
      </c>
      <c r="E309" s="80">
        <v>2019</v>
      </c>
      <c r="F309" s="80" t="s">
        <v>73</v>
      </c>
      <c r="G309" s="80" t="s">
        <v>1645</v>
      </c>
      <c r="H309" s="80" t="s">
        <v>1646</v>
      </c>
      <c r="I309" s="177"/>
      <c r="J309" s="81">
        <v>0</v>
      </c>
      <c r="K309" s="81">
        <v>0.33212956717281417</v>
      </c>
      <c r="L309" s="81">
        <v>2.8969117042489101</v>
      </c>
      <c r="M309" s="81">
        <v>2.4947682363114954</v>
      </c>
      <c r="N309" s="81">
        <v>4.8041055946204239</v>
      </c>
      <c r="O309" s="81">
        <v>2.3703475696979237</v>
      </c>
      <c r="P309" s="81">
        <v>6.0247281123007426</v>
      </c>
      <c r="Q309" s="81">
        <v>0.14939698039823657</v>
      </c>
      <c r="R309" s="81">
        <v>0</v>
      </c>
      <c r="S309" s="81">
        <v>0.17767272081024563</v>
      </c>
      <c r="T309" s="82"/>
      <c r="U309" s="81">
        <v>0</v>
      </c>
      <c r="V309" s="81">
        <v>124</v>
      </c>
      <c r="W309" s="81">
        <v>57</v>
      </c>
      <c r="X309" s="81">
        <v>621</v>
      </c>
      <c r="Y309" s="81">
        <v>924</v>
      </c>
      <c r="Z309" s="81">
        <v>1484</v>
      </c>
      <c r="AA309" s="81">
        <v>1251</v>
      </c>
      <c r="AB309" s="81">
        <v>2421</v>
      </c>
      <c r="AC309" s="81">
        <v>0</v>
      </c>
      <c r="AD309" s="81">
        <v>0.1776727208102456</v>
      </c>
      <c r="AE309" s="82"/>
      <c r="AF309" s="81">
        <v>0</v>
      </c>
      <c r="AG309" s="81">
        <v>250486.27656553371</v>
      </c>
      <c r="AH309" s="81">
        <v>482450.18532857689</v>
      </c>
      <c r="AI309" s="81">
        <v>3641750.917625288</v>
      </c>
      <c r="AJ309" s="81">
        <v>4472628.5017285384</v>
      </c>
      <c r="AK309" s="81">
        <v>0</v>
      </c>
      <c r="AL309" s="81">
        <v>0</v>
      </c>
      <c r="AM309" s="81">
        <v>329721.97472175775</v>
      </c>
      <c r="AN309" s="81">
        <v>0</v>
      </c>
      <c r="AO309" s="81">
        <v>0</v>
      </c>
      <c r="AP309" s="82"/>
      <c r="AQ309" s="81">
        <v>24</v>
      </c>
      <c r="AR309" s="81">
        <v>3</v>
      </c>
      <c r="AS309" s="81">
        <v>3</v>
      </c>
      <c r="AT309" s="81">
        <v>0</v>
      </c>
      <c r="AU309" s="81">
        <v>0</v>
      </c>
      <c r="AV309" s="81">
        <v>0</v>
      </c>
      <c r="AW309" s="81" t="s">
        <v>564</v>
      </c>
      <c r="AX309" s="82"/>
      <c r="AY309" s="81">
        <v>118.3</v>
      </c>
      <c r="AZ309" s="81">
        <v>2019</v>
      </c>
      <c r="BA309" s="81">
        <v>18039</v>
      </c>
      <c r="BB309" s="81">
        <v>0</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2049</v>
      </c>
      <c r="B310" s="80">
        <v>187</v>
      </c>
      <c r="C310" s="80">
        <v>17</v>
      </c>
      <c r="D310" s="80">
        <v>11</v>
      </c>
      <c r="E310" s="80">
        <v>2020</v>
      </c>
      <c r="F310" s="80" t="s">
        <v>218</v>
      </c>
      <c r="G310" s="80" t="s">
        <v>1645</v>
      </c>
      <c r="H310" s="80" t="s">
        <v>1646</v>
      </c>
      <c r="I310" s="177"/>
      <c r="J310" s="81">
        <v>0</v>
      </c>
      <c r="K310" s="81">
        <v>0.32394690888436328</v>
      </c>
      <c r="L310" s="81">
        <v>1.7875721137158695</v>
      </c>
      <c r="M310" s="81">
        <v>1.7766211027253804</v>
      </c>
      <c r="N310" s="81">
        <v>4.1809738125239182</v>
      </c>
      <c r="O310" s="81">
        <v>2.0179836558423832</v>
      </c>
      <c r="P310" s="81">
        <v>5.6825752869441972</v>
      </c>
      <c r="Q310" s="81">
        <v>0.13909412051213518</v>
      </c>
      <c r="R310" s="81">
        <v>0</v>
      </c>
      <c r="S310" s="81">
        <v>0.19997282051713819</v>
      </c>
      <c r="T310" s="82"/>
      <c r="U310" s="81">
        <v>0</v>
      </c>
      <c r="V310" s="81">
        <v>108</v>
      </c>
      <c r="W310" s="81">
        <v>38</v>
      </c>
      <c r="X310" s="81">
        <v>480</v>
      </c>
      <c r="Y310" s="81">
        <v>919</v>
      </c>
      <c r="Z310" s="81">
        <v>1442</v>
      </c>
      <c r="AA310" s="81">
        <v>1282</v>
      </c>
      <c r="AB310" s="81">
        <v>2359</v>
      </c>
      <c r="AC310" s="81">
        <v>0</v>
      </c>
      <c r="AD310" s="81">
        <v>0.19997282051713819</v>
      </c>
      <c r="AE310" s="82"/>
      <c r="AF310" s="81">
        <v>0</v>
      </c>
      <c r="AG310" s="81">
        <v>249572.2481828756</v>
      </c>
      <c r="AH310" s="81">
        <v>311699.41101620637</v>
      </c>
      <c r="AI310" s="81">
        <v>2712598.1349536753</v>
      </c>
      <c r="AJ310" s="81">
        <v>4065599.4651875086</v>
      </c>
      <c r="AK310" s="81"/>
      <c r="AL310" s="81"/>
      <c r="AM310" s="81">
        <v>307875.70903664309</v>
      </c>
      <c r="AN310" s="81"/>
      <c r="AO310" s="81"/>
      <c r="AP310" s="82"/>
      <c r="AQ310" s="81">
        <v>26</v>
      </c>
      <c r="AR310" s="81">
        <v>4</v>
      </c>
      <c r="AS310" s="81">
        <v>3</v>
      </c>
      <c r="AT310" s="81">
        <v>0</v>
      </c>
      <c r="AU310" s="81">
        <v>0</v>
      </c>
      <c r="AV310" s="81">
        <v>0</v>
      </c>
      <c r="AW310" s="81">
        <v>3</v>
      </c>
      <c r="AX310" s="82"/>
      <c r="AY310" s="81">
        <v>129.19999999999999</v>
      </c>
      <c r="AZ310" s="81">
        <v>2068.5</v>
      </c>
      <c r="BA310" s="81">
        <v>18039</v>
      </c>
      <c r="BB310" s="81">
        <v>0</v>
      </c>
      <c r="BC310" s="81">
        <v>0</v>
      </c>
      <c r="BD310" s="81">
        <v>0</v>
      </c>
      <c r="BE310" s="81">
        <v>18039</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1647</v>
      </c>
      <c r="B311" s="80">
        <v>187</v>
      </c>
      <c r="C311" s="80">
        <v>18</v>
      </c>
      <c r="D311" s="80">
        <v>11</v>
      </c>
      <c r="E311" s="80">
        <v>2021</v>
      </c>
      <c r="F311" s="80" t="s">
        <v>75</v>
      </c>
      <c r="G311" s="174" t="s">
        <v>1645</v>
      </c>
      <c r="H311" s="80" t="s">
        <v>1646</v>
      </c>
      <c r="I311" s="177"/>
      <c r="J311" s="81">
        <v>0</v>
      </c>
      <c r="K311" s="81">
        <v>0.38396859757652496</v>
      </c>
      <c r="L311" s="81">
        <v>1.4258601235107722</v>
      </c>
      <c r="M311" s="81">
        <v>2.0103362022517612</v>
      </c>
      <c r="N311" s="81">
        <v>4.0244244715014981</v>
      </c>
      <c r="O311" s="81">
        <v>1.9135972025799186</v>
      </c>
      <c r="P311" s="81">
        <v>5.727067808843576</v>
      </c>
      <c r="Q311" s="81">
        <v>0.13724278691122832</v>
      </c>
      <c r="R311" s="81">
        <v>0</v>
      </c>
      <c r="S311" s="81">
        <v>0.17417602267034629</v>
      </c>
      <c r="T311" s="82"/>
      <c r="U311" s="81">
        <v>0</v>
      </c>
      <c r="V311" s="81">
        <v>108</v>
      </c>
      <c r="W311" s="81">
        <v>38</v>
      </c>
      <c r="X311" s="81">
        <v>480</v>
      </c>
      <c r="Y311" s="81">
        <v>905</v>
      </c>
      <c r="Z311" s="81">
        <v>1408</v>
      </c>
      <c r="AA311" s="81">
        <v>1260</v>
      </c>
      <c r="AB311" s="81">
        <v>2300</v>
      </c>
      <c r="AC311" s="81">
        <v>0</v>
      </c>
      <c r="AD311" s="81">
        <v>0.17417602267034629</v>
      </c>
      <c r="AE311" s="82"/>
      <c r="AF311" s="81">
        <v>0</v>
      </c>
      <c r="AG311" s="81">
        <v>276331.24306352105</v>
      </c>
      <c r="AH311" s="81">
        <v>239212.36222670923</v>
      </c>
      <c r="AI311" s="81">
        <v>3027239.4141168077</v>
      </c>
      <c r="AJ311" s="81">
        <v>4222072.4567782357</v>
      </c>
      <c r="AK311" s="81">
        <v>0</v>
      </c>
      <c r="AL311" s="81">
        <v>0</v>
      </c>
      <c r="AM311" s="81">
        <v>301906.94195794669</v>
      </c>
      <c r="AN311" s="81">
        <v>0</v>
      </c>
      <c r="AO311" s="81">
        <v>0</v>
      </c>
      <c r="AP311" s="82"/>
      <c r="AQ311" s="81">
        <v>27</v>
      </c>
      <c r="AR311" s="81">
        <v>6</v>
      </c>
      <c r="AS311" s="81">
        <v>3</v>
      </c>
      <c r="AT311" s="81">
        <v>0</v>
      </c>
      <c r="AU311" s="81">
        <v>0</v>
      </c>
      <c r="AV311" s="81">
        <v>0</v>
      </c>
      <c r="AW311" s="81"/>
      <c r="AX311" s="82"/>
      <c r="AY311" s="81">
        <v>132</v>
      </c>
      <c r="AZ311" s="81">
        <v>2167.5</v>
      </c>
      <c r="BA311" s="81">
        <v>18039</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1648</v>
      </c>
      <c r="B312" s="80">
        <v>187</v>
      </c>
      <c r="C312" s="80">
        <v>19</v>
      </c>
      <c r="D312" s="80">
        <v>11</v>
      </c>
      <c r="E312" s="80">
        <v>2022</v>
      </c>
      <c r="F312" s="80" t="s">
        <v>568</v>
      </c>
      <c r="G312" s="174" t="s">
        <v>1645</v>
      </c>
      <c r="H312" s="80" t="s">
        <v>1646</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28</v>
      </c>
      <c r="AR312" s="81">
        <v>10</v>
      </c>
      <c r="AS312" s="81">
        <v>3</v>
      </c>
      <c r="AT312" s="81">
        <v>0</v>
      </c>
      <c r="AU312" s="81">
        <v>0</v>
      </c>
      <c r="AV312" s="81">
        <v>0</v>
      </c>
      <c r="AW312" s="81"/>
      <c r="AX312" s="82"/>
      <c r="AY312" s="81">
        <v>140</v>
      </c>
      <c r="AZ312" s="81">
        <v>2365.5</v>
      </c>
      <c r="BA312" s="81">
        <v>18039</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2050</v>
      </c>
      <c r="B313" s="80">
        <v>307</v>
      </c>
      <c r="C313" s="80">
        <v>1</v>
      </c>
      <c r="D313" s="80">
        <v>19</v>
      </c>
      <c r="E313" s="80">
        <v>1990</v>
      </c>
      <c r="F313" s="80" t="s">
        <v>562</v>
      </c>
      <c r="G313" s="80" t="s">
        <v>1691</v>
      </c>
      <c r="H313" s="80" t="s">
        <v>1692</v>
      </c>
      <c r="I313" s="177"/>
      <c r="J313" s="81">
        <v>0</v>
      </c>
      <c r="K313" s="81">
        <v>1.7270581344688281</v>
      </c>
      <c r="L313" s="81">
        <v>3.8472992878239194</v>
      </c>
      <c r="M313" s="81">
        <v>3.0090141125261165</v>
      </c>
      <c r="N313" s="81">
        <v>5.3850335056345999</v>
      </c>
      <c r="O313" s="81">
        <v>2.4069337562310236</v>
      </c>
      <c r="P313" s="81">
        <v>4.266691383103046</v>
      </c>
      <c r="Q313" s="81">
        <v>0.20490739098306288</v>
      </c>
      <c r="R313" s="81">
        <v>0</v>
      </c>
      <c r="S313" s="81">
        <v>0.16685859005001552</v>
      </c>
      <c r="T313" s="82"/>
      <c r="U313" s="81">
        <v>0</v>
      </c>
      <c r="V313" s="81">
        <v>316</v>
      </c>
      <c r="W313" s="81">
        <v>45</v>
      </c>
      <c r="X313" s="81">
        <v>1009</v>
      </c>
      <c r="Y313" s="81">
        <v>1152</v>
      </c>
      <c r="Z313" s="81">
        <v>990</v>
      </c>
      <c r="AA313" s="81">
        <v>1036</v>
      </c>
      <c r="AB313" s="81">
        <v>3327</v>
      </c>
      <c r="AC313" s="81">
        <v>0</v>
      </c>
      <c r="AD313" s="81">
        <v>0.16685859005001552</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2051</v>
      </c>
      <c r="B314" s="80">
        <v>308</v>
      </c>
      <c r="C314" s="80">
        <v>2</v>
      </c>
      <c r="D314" s="80">
        <v>19</v>
      </c>
      <c r="E314" s="80">
        <v>2005</v>
      </c>
      <c r="F314" s="80" t="s">
        <v>565</v>
      </c>
      <c r="G314" s="80" t="s">
        <v>1691</v>
      </c>
      <c r="H314" s="80" t="s">
        <v>1692</v>
      </c>
      <c r="I314" s="177"/>
      <c r="J314" s="81">
        <v>0</v>
      </c>
      <c r="K314" s="81">
        <v>0.58025780114722481</v>
      </c>
      <c r="L314" s="81">
        <v>3.0405797399421508</v>
      </c>
      <c r="M314" s="81">
        <v>3.8609059769378669</v>
      </c>
      <c r="N314" s="81">
        <v>6.2439191228193955</v>
      </c>
      <c r="O314" s="81">
        <v>3.0800515835245199</v>
      </c>
      <c r="P314" s="81">
        <v>3.168058010061559</v>
      </c>
      <c r="Q314" s="81">
        <v>0.16366532243832491</v>
      </c>
      <c r="R314" s="81">
        <v>0</v>
      </c>
      <c r="S314" s="81">
        <v>0</v>
      </c>
      <c r="T314" s="82"/>
      <c r="U314" s="81">
        <v>0</v>
      </c>
      <c r="V314" s="81">
        <v>177</v>
      </c>
      <c r="W314" s="81">
        <v>27</v>
      </c>
      <c r="X314" s="81">
        <v>627</v>
      </c>
      <c r="Y314" s="81">
        <v>1273</v>
      </c>
      <c r="Z314" s="81">
        <v>1466</v>
      </c>
      <c r="AA314" s="81">
        <v>630</v>
      </c>
      <c r="AB314" s="81">
        <v>2778</v>
      </c>
      <c r="AC314" s="81">
        <v>0</v>
      </c>
      <c r="AD314" s="81">
        <v>0</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2052</v>
      </c>
      <c r="B315" s="80">
        <v>309</v>
      </c>
      <c r="C315" s="80">
        <v>3</v>
      </c>
      <c r="D315" s="80">
        <v>19</v>
      </c>
      <c r="E315" s="80">
        <v>2006</v>
      </c>
      <c r="F315" s="80" t="s">
        <v>566</v>
      </c>
      <c r="G315" s="80" t="s">
        <v>1691</v>
      </c>
      <c r="H315" s="80" t="s">
        <v>1692</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2053</v>
      </c>
      <c r="B316" s="80">
        <v>310</v>
      </c>
      <c r="C316" s="80">
        <v>4</v>
      </c>
      <c r="D316" s="80">
        <v>19</v>
      </c>
      <c r="E316" s="80">
        <v>2007</v>
      </c>
      <c r="F316" s="80" t="s">
        <v>567</v>
      </c>
      <c r="G316" s="80" t="s">
        <v>1691</v>
      </c>
      <c r="H316" s="80" t="s">
        <v>1692</v>
      </c>
      <c r="I316" s="177"/>
      <c r="J316" s="81">
        <v>44.236800179097358</v>
      </c>
      <c r="K316" s="81">
        <v>0.52296865912338175</v>
      </c>
      <c r="L316" s="81">
        <v>0.1641376331501638</v>
      </c>
      <c r="M316" s="81">
        <v>5.1570581578779588</v>
      </c>
      <c r="N316" s="81">
        <v>6.2177471682458689</v>
      </c>
      <c r="O316" s="81">
        <v>2.9749917990176886</v>
      </c>
      <c r="P316" s="81">
        <v>3.0485813420015071</v>
      </c>
      <c r="Q316" s="81">
        <v>0.16807657696348716</v>
      </c>
      <c r="R316" s="81">
        <v>0</v>
      </c>
      <c r="S316" s="81">
        <v>0</v>
      </c>
      <c r="T316" s="82"/>
      <c r="U316" s="81">
        <v>1452746</v>
      </c>
      <c r="V316" s="81">
        <v>174</v>
      </c>
      <c r="W316" s="81">
        <v>2</v>
      </c>
      <c r="X316" s="81">
        <v>1049</v>
      </c>
      <c r="Y316" s="81">
        <v>1271</v>
      </c>
      <c r="Z316" s="81">
        <v>1472</v>
      </c>
      <c r="AA316" s="81">
        <v>597</v>
      </c>
      <c r="AB316" s="81">
        <v>2702</v>
      </c>
      <c r="AC316" s="81">
        <v>0</v>
      </c>
      <c r="AD316" s="81">
        <v>0</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2054</v>
      </c>
      <c r="B317" s="80">
        <v>311</v>
      </c>
      <c r="C317" s="80">
        <v>5</v>
      </c>
      <c r="D317" s="80">
        <v>19</v>
      </c>
      <c r="E317" s="80">
        <v>2008</v>
      </c>
      <c r="F317" s="80" t="s">
        <v>84</v>
      </c>
      <c r="G317" s="80" t="s">
        <v>1691</v>
      </c>
      <c r="H317" s="80" t="s">
        <v>1692</v>
      </c>
      <c r="I317" s="177"/>
      <c r="J317" s="81">
        <v>0</v>
      </c>
      <c r="K317" s="81">
        <v>0.4589873525721716</v>
      </c>
      <c r="L317" s="81">
        <v>3.117986329791909</v>
      </c>
      <c r="M317" s="81">
        <v>6.0342574308944092</v>
      </c>
      <c r="N317" s="81">
        <v>6.291522036428395</v>
      </c>
      <c r="O317" s="81">
        <v>2.8467800492627533</v>
      </c>
      <c r="P317" s="81">
        <v>2.8716838512389784</v>
      </c>
      <c r="Q317" s="81">
        <v>0.16229942079987522</v>
      </c>
      <c r="R317" s="81">
        <v>0</v>
      </c>
      <c r="S317" s="81">
        <v>0</v>
      </c>
      <c r="T317" s="82"/>
      <c r="U317" s="81">
        <v>0</v>
      </c>
      <c r="V317" s="81">
        <v>174</v>
      </c>
      <c r="W317" s="81">
        <v>44</v>
      </c>
      <c r="X317" s="81">
        <v>1049</v>
      </c>
      <c r="Y317" s="81">
        <v>1269</v>
      </c>
      <c r="Z317" s="81">
        <v>1458</v>
      </c>
      <c r="AA317" s="81">
        <v>563</v>
      </c>
      <c r="AB317" s="81">
        <v>2652</v>
      </c>
      <c r="AC317" s="81">
        <v>0</v>
      </c>
      <c r="AD317" s="81">
        <v>0</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2055</v>
      </c>
      <c r="B318" s="80">
        <v>312</v>
      </c>
      <c r="C318" s="80">
        <v>6</v>
      </c>
      <c r="D318" s="80">
        <v>19</v>
      </c>
      <c r="E318" s="80">
        <v>2009</v>
      </c>
      <c r="F318" s="80" t="s">
        <v>85</v>
      </c>
      <c r="G318" s="80" t="s">
        <v>1691</v>
      </c>
      <c r="H318" s="80" t="s">
        <v>1692</v>
      </c>
      <c r="I318" s="177"/>
      <c r="J318" s="81">
        <v>50.039887578582444</v>
      </c>
      <c r="K318" s="81">
        <v>0.27999051048428553</v>
      </c>
      <c r="L318" s="81">
        <v>2.9064563101579894</v>
      </c>
      <c r="M318" s="81">
        <v>4.6915317394251437</v>
      </c>
      <c r="N318" s="81">
        <v>5.2889939662993317</v>
      </c>
      <c r="O318" s="81">
        <v>2.8742429262869842</v>
      </c>
      <c r="P318" s="81">
        <v>2.7823358518922245</v>
      </c>
      <c r="Q318" s="81">
        <v>0.15110898016887328</v>
      </c>
      <c r="R318" s="81">
        <v>0</v>
      </c>
      <c r="S318" s="81">
        <v>0</v>
      </c>
      <c r="T318" s="82"/>
      <c r="U318" s="81">
        <v>1743644</v>
      </c>
      <c r="V318" s="81">
        <v>130</v>
      </c>
      <c r="W318" s="81">
        <v>47</v>
      </c>
      <c r="X318" s="81">
        <v>1030</v>
      </c>
      <c r="Y318" s="81">
        <v>1242</v>
      </c>
      <c r="Z318" s="81">
        <v>1453</v>
      </c>
      <c r="AA318" s="81">
        <v>560</v>
      </c>
      <c r="AB318" s="81">
        <v>2592</v>
      </c>
      <c r="AC318" s="81">
        <v>0</v>
      </c>
      <c r="AD318" s="81">
        <v>0</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19.3</v>
      </c>
      <c r="BJ318" s="81">
        <v>0</v>
      </c>
      <c r="BK318" s="81">
        <v>0</v>
      </c>
      <c r="BL318" s="81">
        <v>0</v>
      </c>
      <c r="BM318" s="82"/>
      <c r="BN318" s="81">
        <v>0</v>
      </c>
      <c r="BO318" s="81">
        <v>0</v>
      </c>
      <c r="BP318" s="81">
        <v>1</v>
      </c>
      <c r="BQ318" s="81">
        <v>0</v>
      </c>
      <c r="BR318" s="81">
        <v>0</v>
      </c>
      <c r="BS318" s="81">
        <v>0</v>
      </c>
      <c r="BT318"/>
      <c r="BU318" s="80"/>
      <c r="BV318" s="80"/>
      <c r="BW318" s="80"/>
      <c r="BX318" s="80"/>
      <c r="BY318" s="80"/>
      <c r="BZ318" s="80"/>
      <c r="CA318" s="80"/>
      <c r="CB318" s="80"/>
      <c r="CC318" s="80"/>
    </row>
    <row r="319" spans="1:81">
      <c r="A319" s="80" t="s">
        <v>2056</v>
      </c>
      <c r="B319" s="80">
        <v>313</v>
      </c>
      <c r="C319" s="80">
        <v>7</v>
      </c>
      <c r="D319" s="80">
        <v>19</v>
      </c>
      <c r="E319" s="80">
        <v>2010</v>
      </c>
      <c r="F319" s="80" t="s">
        <v>86</v>
      </c>
      <c r="G319" s="80" t="s">
        <v>1691</v>
      </c>
      <c r="H319" s="80" t="s">
        <v>1692</v>
      </c>
      <c r="I319" s="177"/>
      <c r="J319" s="81">
        <v>0</v>
      </c>
      <c r="K319" s="81">
        <v>0.29200384621699166</v>
      </c>
      <c r="L319" s="81">
        <v>2.6460443733456454</v>
      </c>
      <c r="M319" s="81">
        <v>4.1995752245901832</v>
      </c>
      <c r="N319" s="81">
        <v>5.3009133200067797</v>
      </c>
      <c r="O319" s="81">
        <v>2.8097548203704044</v>
      </c>
      <c r="P319" s="81">
        <v>2.8434093606461244</v>
      </c>
      <c r="Q319" s="81">
        <v>0.15903908913943479</v>
      </c>
      <c r="R319" s="81">
        <v>0</v>
      </c>
      <c r="S319" s="81">
        <v>0</v>
      </c>
      <c r="T319" s="82"/>
      <c r="U319" s="81">
        <v>0</v>
      </c>
      <c r="V319" s="81">
        <v>130</v>
      </c>
      <c r="W319" s="81">
        <v>47</v>
      </c>
      <c r="X319" s="81">
        <v>1030</v>
      </c>
      <c r="Y319" s="81">
        <v>1266</v>
      </c>
      <c r="Z319" s="81">
        <v>1427</v>
      </c>
      <c r="AA319" s="81">
        <v>558</v>
      </c>
      <c r="AB319" s="81">
        <v>2614</v>
      </c>
      <c r="AC319" s="81">
        <v>0</v>
      </c>
      <c r="AD319" s="81">
        <v>0</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2057</v>
      </c>
      <c r="B320" s="80">
        <v>314</v>
      </c>
      <c r="C320" s="80">
        <v>8</v>
      </c>
      <c r="D320" s="80">
        <v>19</v>
      </c>
      <c r="E320" s="80">
        <v>2011</v>
      </c>
      <c r="F320" s="80" t="s">
        <v>87</v>
      </c>
      <c r="G320" s="80" t="s">
        <v>1691</v>
      </c>
      <c r="H320" s="80" t="s">
        <v>1692</v>
      </c>
      <c r="I320" s="177"/>
      <c r="J320" s="81">
        <v>0</v>
      </c>
      <c r="K320" s="81">
        <v>0.40915170318441357</v>
      </c>
      <c r="L320" s="81">
        <v>2.4689522039343164</v>
      </c>
      <c r="M320" s="81">
        <v>5.3052441959865773</v>
      </c>
      <c r="N320" s="81">
        <v>6.4612362896664832</v>
      </c>
      <c r="O320" s="81">
        <v>2.7384480601239529</v>
      </c>
      <c r="P320" s="81">
        <v>2.5484556039906399</v>
      </c>
      <c r="Q320" s="81">
        <v>0.18407772226757696</v>
      </c>
      <c r="R320" s="81">
        <v>0</v>
      </c>
      <c r="S320" s="81">
        <v>0</v>
      </c>
      <c r="T320" s="82"/>
      <c r="U320" s="81">
        <v>0</v>
      </c>
      <c r="V320" s="81">
        <v>130</v>
      </c>
      <c r="W320" s="81">
        <v>47</v>
      </c>
      <c r="X320" s="81">
        <v>1030</v>
      </c>
      <c r="Y320" s="81">
        <v>1282</v>
      </c>
      <c r="Z320" s="81">
        <v>1421</v>
      </c>
      <c r="AA320" s="81">
        <v>515</v>
      </c>
      <c r="AB320" s="81">
        <v>2623</v>
      </c>
      <c r="AC320" s="81">
        <v>0</v>
      </c>
      <c r="AD320" s="81">
        <v>0</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14.226000000000001</v>
      </c>
      <c r="BJ320" s="81">
        <v>0</v>
      </c>
      <c r="BK320" s="81">
        <v>0</v>
      </c>
      <c r="BL320" s="81">
        <v>0</v>
      </c>
      <c r="BM320" s="82"/>
      <c r="BN320" s="81">
        <v>0</v>
      </c>
      <c r="BO320" s="81">
        <v>0</v>
      </c>
      <c r="BP320" s="81">
        <v>1</v>
      </c>
      <c r="BQ320" s="81">
        <v>0</v>
      </c>
      <c r="BR320" s="81">
        <v>0</v>
      </c>
      <c r="BS320" s="81">
        <v>0</v>
      </c>
      <c r="BT320"/>
      <c r="BU320" s="80">
        <v>14.226000000000001</v>
      </c>
      <c r="BV320" s="80">
        <v>0</v>
      </c>
      <c r="BW320" s="80">
        <v>0</v>
      </c>
      <c r="BX320" s="80">
        <v>0</v>
      </c>
      <c r="BY320" s="80">
        <v>0</v>
      </c>
      <c r="BZ320" s="80">
        <v>0</v>
      </c>
      <c r="CA320" s="80">
        <v>0</v>
      </c>
      <c r="CB320" s="80">
        <v>0</v>
      </c>
      <c r="CC320" s="80">
        <v>0</v>
      </c>
    </row>
    <row r="321" spans="1:81">
      <c r="A321" s="80" t="s">
        <v>2058</v>
      </c>
      <c r="B321" s="80">
        <v>315</v>
      </c>
      <c r="C321" s="80">
        <v>9</v>
      </c>
      <c r="D321" s="80">
        <v>19</v>
      </c>
      <c r="E321" s="80">
        <v>2012</v>
      </c>
      <c r="F321" s="80" t="s">
        <v>88</v>
      </c>
      <c r="G321" s="80" t="s">
        <v>1691</v>
      </c>
      <c r="H321" s="80" t="s">
        <v>1692</v>
      </c>
      <c r="I321" s="177"/>
      <c r="J321" s="81">
        <v>0</v>
      </c>
      <c r="K321" s="81">
        <v>0.46092521799877106</v>
      </c>
      <c r="L321" s="81">
        <v>2.4910993575159823</v>
      </c>
      <c r="M321" s="81">
        <v>6.5890964348670389</v>
      </c>
      <c r="N321" s="81">
        <v>7.0977309514752527</v>
      </c>
      <c r="O321" s="81">
        <v>2.7685216732291891</v>
      </c>
      <c r="P321" s="81">
        <v>2.6127214837967094</v>
      </c>
      <c r="Q321" s="81">
        <v>0.19656492761486477</v>
      </c>
      <c r="R321" s="81">
        <v>0</v>
      </c>
      <c r="S321" s="81">
        <v>0</v>
      </c>
      <c r="T321" s="82"/>
      <c r="U321" s="81">
        <v>0</v>
      </c>
      <c r="V321" s="81">
        <v>130</v>
      </c>
      <c r="W321" s="81">
        <v>47</v>
      </c>
      <c r="X321" s="81">
        <v>1030</v>
      </c>
      <c r="Y321" s="81">
        <v>1282</v>
      </c>
      <c r="Z321" s="81">
        <v>1448</v>
      </c>
      <c r="AA321" s="81">
        <v>525</v>
      </c>
      <c r="AB321" s="81">
        <v>2578</v>
      </c>
      <c r="AC321" s="81">
        <v>0</v>
      </c>
      <c r="AD321" s="81">
        <v>0</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16.411000000000001</v>
      </c>
      <c r="BJ321" s="81">
        <v>0</v>
      </c>
      <c r="BK321" s="81">
        <v>0</v>
      </c>
      <c r="BL321" s="81">
        <v>0</v>
      </c>
      <c r="BM321" s="82"/>
      <c r="BN321" s="81">
        <v>0</v>
      </c>
      <c r="BO321" s="81">
        <v>0</v>
      </c>
      <c r="BP321" s="81">
        <v>1</v>
      </c>
      <c r="BQ321" s="81">
        <v>0</v>
      </c>
      <c r="BR321" s="81">
        <v>0</v>
      </c>
      <c r="BS321" s="81">
        <v>0</v>
      </c>
      <c r="BT321"/>
      <c r="BU321" s="80">
        <v>16.411000000000001</v>
      </c>
      <c r="BV321" s="80">
        <v>0</v>
      </c>
      <c r="BW321" s="80">
        <v>0</v>
      </c>
      <c r="BX321" s="80">
        <v>0</v>
      </c>
      <c r="BY321" s="80">
        <v>0</v>
      </c>
      <c r="BZ321" s="80">
        <v>0</v>
      </c>
      <c r="CA321" s="80">
        <v>0</v>
      </c>
      <c r="CB321" s="80">
        <v>0</v>
      </c>
      <c r="CC321" s="80">
        <v>0</v>
      </c>
    </row>
    <row r="322" spans="1:81">
      <c r="A322" s="80" t="s">
        <v>2059</v>
      </c>
      <c r="B322" s="80">
        <v>316</v>
      </c>
      <c r="C322" s="80">
        <v>10</v>
      </c>
      <c r="D322" s="80">
        <v>19</v>
      </c>
      <c r="E322" s="80">
        <v>2013</v>
      </c>
      <c r="F322" s="80" t="s">
        <v>89</v>
      </c>
      <c r="G322" s="80" t="s">
        <v>1691</v>
      </c>
      <c r="H322" s="80" t="s">
        <v>1692</v>
      </c>
      <c r="I322" s="177"/>
      <c r="J322" s="81">
        <v>0</v>
      </c>
      <c r="K322" s="81">
        <v>0.38095626487650469</v>
      </c>
      <c r="L322" s="81">
        <v>2.1998371599110458</v>
      </c>
      <c r="M322" s="81">
        <v>6.1280172178693126</v>
      </c>
      <c r="N322" s="81">
        <v>6.910838707251501</v>
      </c>
      <c r="O322" s="81">
        <v>2.6721582705263791</v>
      </c>
      <c r="P322" s="81">
        <v>2.7874129391051476</v>
      </c>
      <c r="Q322" s="81">
        <v>0.19749041850551449</v>
      </c>
      <c r="R322" s="81">
        <v>0</v>
      </c>
      <c r="S322" s="81">
        <v>0</v>
      </c>
      <c r="T322" s="82"/>
      <c r="U322" s="81">
        <v>0</v>
      </c>
      <c r="V322" s="81">
        <v>130</v>
      </c>
      <c r="W322" s="81">
        <v>47</v>
      </c>
      <c r="X322" s="81">
        <v>1030</v>
      </c>
      <c r="Y322" s="81">
        <v>1288</v>
      </c>
      <c r="Z322" s="81">
        <v>1460</v>
      </c>
      <c r="AA322" s="81">
        <v>558</v>
      </c>
      <c r="AB322" s="81">
        <v>2553</v>
      </c>
      <c r="AC322" s="81">
        <v>0</v>
      </c>
      <c r="AD322" s="81">
        <v>0</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17.388000000000002</v>
      </c>
      <c r="BJ322" s="81">
        <v>0</v>
      </c>
      <c r="BK322" s="81">
        <v>0</v>
      </c>
      <c r="BL322" s="81">
        <v>0</v>
      </c>
      <c r="BM322" s="82"/>
      <c r="BN322" s="81">
        <v>0</v>
      </c>
      <c r="BO322" s="81">
        <v>0</v>
      </c>
      <c r="BP322" s="81">
        <v>1</v>
      </c>
      <c r="BQ322" s="81">
        <v>0</v>
      </c>
      <c r="BR322" s="81">
        <v>0</v>
      </c>
      <c r="BS322" s="81">
        <v>0</v>
      </c>
      <c r="BT322"/>
      <c r="BU322" s="80">
        <v>17.388000000000002</v>
      </c>
      <c r="BV322" s="80">
        <v>0</v>
      </c>
      <c r="BW322" s="80">
        <v>0</v>
      </c>
      <c r="BX322" s="80">
        <v>0</v>
      </c>
      <c r="BY322" s="80">
        <v>0</v>
      </c>
      <c r="BZ322" s="80">
        <v>0</v>
      </c>
      <c r="CA322" s="80">
        <v>0</v>
      </c>
      <c r="CB322" s="80">
        <v>0</v>
      </c>
      <c r="CC322" s="80">
        <v>0</v>
      </c>
    </row>
    <row r="323" spans="1:81">
      <c r="A323" s="80" t="s">
        <v>2060</v>
      </c>
      <c r="B323" s="80">
        <v>317</v>
      </c>
      <c r="C323" s="80">
        <v>11</v>
      </c>
      <c r="D323" s="80">
        <v>19</v>
      </c>
      <c r="E323" s="80">
        <v>2014</v>
      </c>
      <c r="F323" s="80" t="s">
        <v>90</v>
      </c>
      <c r="G323" s="80" t="s">
        <v>1691</v>
      </c>
      <c r="H323" s="80" t="s">
        <v>1692</v>
      </c>
      <c r="I323" s="177"/>
      <c r="J323" s="81">
        <v>0</v>
      </c>
      <c r="K323" s="81">
        <v>0.38785724858798282</v>
      </c>
      <c r="L323" s="81">
        <v>2.2926530966301724</v>
      </c>
      <c r="M323" s="81">
        <v>6.2768186616826318</v>
      </c>
      <c r="N323" s="81">
        <v>7.2949603660280733</v>
      </c>
      <c r="O323" s="81">
        <v>2.5493176818662944</v>
      </c>
      <c r="P323" s="81">
        <v>2.7366330253575346</v>
      </c>
      <c r="Q323" s="81">
        <v>0.18562370934210703</v>
      </c>
      <c r="R323" s="81">
        <v>0</v>
      </c>
      <c r="S323" s="81">
        <v>0</v>
      </c>
      <c r="T323" s="82"/>
      <c r="U323" s="81">
        <v>0</v>
      </c>
      <c r="V323" s="81">
        <v>115</v>
      </c>
      <c r="W323" s="81">
        <v>50</v>
      </c>
      <c r="X323" s="81">
        <v>1003</v>
      </c>
      <c r="Y323" s="81">
        <v>1284</v>
      </c>
      <c r="Z323" s="81">
        <v>1467</v>
      </c>
      <c r="AA323" s="81">
        <v>545</v>
      </c>
      <c r="AB323" s="81">
        <v>2501</v>
      </c>
      <c r="AC323" s="81">
        <v>0</v>
      </c>
      <c r="AD323" s="81">
        <v>0</v>
      </c>
      <c r="AE323" s="82"/>
      <c r="AF323" s="81">
        <v>0</v>
      </c>
      <c r="AG323" s="81">
        <v>272157.35266557185</v>
      </c>
      <c r="AH323" s="81">
        <v>372900.26293071557</v>
      </c>
      <c r="AI323" s="81">
        <v>6605169.9981524227</v>
      </c>
      <c r="AJ323" s="81">
        <v>5522453.022932848</v>
      </c>
      <c r="AK323" s="81">
        <v>0</v>
      </c>
      <c r="AL323" s="81">
        <v>0</v>
      </c>
      <c r="AM323" s="81">
        <v>343349.92701936618</v>
      </c>
      <c r="AN323" s="81">
        <v>0</v>
      </c>
      <c r="AO323" s="81">
        <v>0</v>
      </c>
      <c r="AP323" s="82"/>
      <c r="AQ323" s="81">
        <v>26</v>
      </c>
      <c r="AR323" s="81">
        <v>3</v>
      </c>
      <c r="AS323" s="81">
        <v>1</v>
      </c>
      <c r="AT323" s="81">
        <v>0</v>
      </c>
      <c r="AU323" s="81">
        <v>0</v>
      </c>
      <c r="AV323" s="81">
        <v>0</v>
      </c>
      <c r="AW323" s="81" t="s">
        <v>564</v>
      </c>
      <c r="AX323" s="82"/>
      <c r="AY323" s="81">
        <v>217.79000000000002</v>
      </c>
      <c r="AZ323" s="81">
        <v>40.480000000000004</v>
      </c>
      <c r="BA323" s="81">
        <v>21000</v>
      </c>
      <c r="BB323" s="81">
        <v>0</v>
      </c>
      <c r="BC323" s="81">
        <v>0</v>
      </c>
      <c r="BD323" s="81">
        <v>0</v>
      </c>
      <c r="BE323" s="81" t="s">
        <v>564</v>
      </c>
      <c r="BF323" s="82"/>
      <c r="BG323" s="81">
        <v>0</v>
      </c>
      <c r="BH323" s="81">
        <v>0</v>
      </c>
      <c r="BI323" s="81">
        <v>16.015000000000001</v>
      </c>
      <c r="BJ323" s="81">
        <v>0</v>
      </c>
      <c r="BK323" s="81">
        <v>0</v>
      </c>
      <c r="BL323" s="81">
        <v>0</v>
      </c>
      <c r="BM323" s="82"/>
      <c r="BN323" s="81">
        <v>0</v>
      </c>
      <c r="BO323" s="81">
        <v>0</v>
      </c>
      <c r="BP323" s="81">
        <v>1</v>
      </c>
      <c r="BQ323" s="81">
        <v>0</v>
      </c>
      <c r="BR323" s="81">
        <v>0</v>
      </c>
      <c r="BS323" s="81">
        <v>0</v>
      </c>
      <c r="BT323"/>
      <c r="BU323" s="80">
        <v>16.015000000000001</v>
      </c>
      <c r="BV323" s="80">
        <v>0</v>
      </c>
      <c r="BW323" s="80">
        <v>0</v>
      </c>
      <c r="BX323" s="80">
        <v>0</v>
      </c>
      <c r="BY323" s="80">
        <v>0</v>
      </c>
      <c r="BZ323" s="80">
        <v>0</v>
      </c>
      <c r="CA323" s="80">
        <v>0</v>
      </c>
      <c r="CB323" s="80">
        <v>0</v>
      </c>
      <c r="CC323" s="80">
        <v>0</v>
      </c>
    </row>
    <row r="324" spans="1:81">
      <c r="A324" s="80" t="s">
        <v>2061</v>
      </c>
      <c r="B324" s="80">
        <v>318</v>
      </c>
      <c r="C324" s="80">
        <v>12</v>
      </c>
      <c r="D324" s="80">
        <v>19</v>
      </c>
      <c r="E324" s="80">
        <v>2015</v>
      </c>
      <c r="F324" s="80" t="s">
        <v>91</v>
      </c>
      <c r="G324" s="80" t="s">
        <v>1691</v>
      </c>
      <c r="H324" s="80" t="s">
        <v>1692</v>
      </c>
      <c r="I324" s="177"/>
      <c r="J324" s="81">
        <v>0</v>
      </c>
      <c r="K324" s="81">
        <v>0.37191478255354377</v>
      </c>
      <c r="L324" s="81">
        <v>2.4132565623329505</v>
      </c>
      <c r="M324" s="81">
        <v>6.0732792686257016</v>
      </c>
      <c r="N324" s="81">
        <v>6.6462967559534318</v>
      </c>
      <c r="O324" s="81">
        <v>2.530153586066914</v>
      </c>
      <c r="P324" s="81">
        <v>2.7186850706311674</v>
      </c>
      <c r="Q324" s="81">
        <v>0.17786554917789402</v>
      </c>
      <c r="R324" s="81">
        <v>0</v>
      </c>
      <c r="S324" s="81">
        <v>0</v>
      </c>
      <c r="T324" s="82"/>
      <c r="U324" s="81">
        <v>0</v>
      </c>
      <c r="V324" s="81">
        <v>115</v>
      </c>
      <c r="W324" s="81">
        <v>50</v>
      </c>
      <c r="X324" s="81">
        <v>1003</v>
      </c>
      <c r="Y324" s="81">
        <v>1271</v>
      </c>
      <c r="Z324" s="81">
        <v>1470</v>
      </c>
      <c r="AA324" s="81">
        <v>541</v>
      </c>
      <c r="AB324" s="81">
        <v>2448</v>
      </c>
      <c r="AC324" s="81">
        <v>0</v>
      </c>
      <c r="AD324" s="81">
        <v>0</v>
      </c>
      <c r="AE324" s="82"/>
      <c r="AF324" s="81">
        <v>0</v>
      </c>
      <c r="AG324" s="81">
        <v>247777.01726371862</v>
      </c>
      <c r="AH324" s="81">
        <v>312038.57275001833</v>
      </c>
      <c r="AI324" s="81">
        <v>6379161.4077140549</v>
      </c>
      <c r="AJ324" s="81">
        <v>5246122.0389352739</v>
      </c>
      <c r="AK324" s="81">
        <v>0</v>
      </c>
      <c r="AL324" s="81">
        <v>0</v>
      </c>
      <c r="AM324" s="81">
        <v>335488.13102622353</v>
      </c>
      <c r="AN324" s="81">
        <v>0</v>
      </c>
      <c r="AO324" s="81">
        <v>0</v>
      </c>
      <c r="AP324" s="82"/>
      <c r="AQ324" s="81">
        <v>31</v>
      </c>
      <c r="AR324" s="81">
        <v>3</v>
      </c>
      <c r="AS324" s="81">
        <v>1</v>
      </c>
      <c r="AT324" s="81">
        <v>0</v>
      </c>
      <c r="AU324" s="81">
        <v>0</v>
      </c>
      <c r="AV324" s="81">
        <v>0</v>
      </c>
      <c r="AW324" s="81" t="s">
        <v>564</v>
      </c>
      <c r="AX324" s="82"/>
      <c r="AY324" s="81">
        <v>251.69</v>
      </c>
      <c r="AZ324" s="81">
        <v>40.480000000000004</v>
      </c>
      <c r="BA324" s="81">
        <v>21000</v>
      </c>
      <c r="BB324" s="81">
        <v>0</v>
      </c>
      <c r="BC324" s="81">
        <v>0</v>
      </c>
      <c r="BD324" s="81">
        <v>0</v>
      </c>
      <c r="BE324" s="81" t="s">
        <v>564</v>
      </c>
      <c r="BF324" s="82"/>
      <c r="BG324" s="81">
        <v>0</v>
      </c>
      <c r="BH324" s="81">
        <v>0</v>
      </c>
      <c r="BI324" s="81">
        <v>17.553000000000001</v>
      </c>
      <c r="BJ324" s="81">
        <v>0</v>
      </c>
      <c r="BK324" s="81">
        <v>0</v>
      </c>
      <c r="BL324" s="81">
        <v>0</v>
      </c>
      <c r="BM324" s="82"/>
      <c r="BN324" s="81">
        <v>0</v>
      </c>
      <c r="BO324" s="81">
        <v>0</v>
      </c>
      <c r="BP324" s="81">
        <v>1</v>
      </c>
      <c r="BQ324" s="81">
        <v>0</v>
      </c>
      <c r="BR324" s="81">
        <v>0</v>
      </c>
      <c r="BS324" s="81">
        <v>0</v>
      </c>
      <c r="BT324"/>
      <c r="BU324" s="80">
        <v>17.553000000000001</v>
      </c>
      <c r="BV324" s="80">
        <v>0</v>
      </c>
      <c r="BW324" s="80">
        <v>0</v>
      </c>
      <c r="BX324" s="80">
        <v>0</v>
      </c>
      <c r="BY324" s="80">
        <v>0</v>
      </c>
      <c r="BZ324" s="80">
        <v>0</v>
      </c>
      <c r="CA324" s="80">
        <v>0</v>
      </c>
      <c r="CB324" s="80">
        <v>0</v>
      </c>
      <c r="CC324" s="80">
        <v>0</v>
      </c>
    </row>
    <row r="325" spans="1:81">
      <c r="A325" s="80" t="s">
        <v>2062</v>
      </c>
      <c r="B325" s="80">
        <v>319</v>
      </c>
      <c r="C325" s="80">
        <v>13</v>
      </c>
      <c r="D325" s="80">
        <v>19</v>
      </c>
      <c r="E325" s="80">
        <v>2016</v>
      </c>
      <c r="F325" s="80" t="s">
        <v>92</v>
      </c>
      <c r="G325" s="80" t="s">
        <v>1691</v>
      </c>
      <c r="H325" s="80" t="s">
        <v>1692</v>
      </c>
      <c r="I325" s="177"/>
      <c r="J325" s="81">
        <v>0</v>
      </c>
      <c r="K325" s="81">
        <v>0.35081905385936291</v>
      </c>
      <c r="L325" s="81">
        <v>2.595091037548547</v>
      </c>
      <c r="M325" s="81">
        <v>5.2071326321467541</v>
      </c>
      <c r="N325" s="81">
        <v>6.769480167390717</v>
      </c>
      <c r="O325" s="81">
        <v>2.4586217998167537</v>
      </c>
      <c r="P325" s="81">
        <v>2.9929727113814026</v>
      </c>
      <c r="Q325" s="81">
        <v>0.17121203551156594</v>
      </c>
      <c r="R325" s="81">
        <v>0</v>
      </c>
      <c r="S325" s="81">
        <v>0</v>
      </c>
      <c r="T325" s="82"/>
      <c r="U325" s="81">
        <v>0</v>
      </c>
      <c r="V325" s="81">
        <v>115</v>
      </c>
      <c r="W325" s="81">
        <v>50</v>
      </c>
      <c r="X325" s="81">
        <v>1003</v>
      </c>
      <c r="Y325" s="81">
        <v>1273</v>
      </c>
      <c r="Z325" s="81">
        <v>1446</v>
      </c>
      <c r="AA325" s="81">
        <v>616</v>
      </c>
      <c r="AB325" s="81">
        <v>2424</v>
      </c>
      <c r="AC325" s="81">
        <v>0</v>
      </c>
      <c r="AD325" s="81">
        <v>0</v>
      </c>
      <c r="AE325" s="82"/>
      <c r="AF325" s="81">
        <v>0</v>
      </c>
      <c r="AG325" s="81">
        <v>236182.17051457509</v>
      </c>
      <c r="AH325" s="81">
        <v>264468.06629444688</v>
      </c>
      <c r="AI325" s="81">
        <v>6367674.9463997278</v>
      </c>
      <c r="AJ325" s="81">
        <v>5469056.4912537634</v>
      </c>
      <c r="AK325" s="81">
        <v>0</v>
      </c>
      <c r="AL325" s="81">
        <v>0</v>
      </c>
      <c r="AM325" s="81">
        <v>332457.11775499303</v>
      </c>
      <c r="AN325" s="81">
        <v>0</v>
      </c>
      <c r="AO325" s="81">
        <v>0</v>
      </c>
      <c r="AP325" s="82"/>
      <c r="AQ325" s="81">
        <v>34</v>
      </c>
      <c r="AR325" s="81">
        <v>4</v>
      </c>
      <c r="AS325" s="81">
        <v>1</v>
      </c>
      <c r="AT325" s="81">
        <v>0</v>
      </c>
      <c r="AU325" s="81">
        <v>0</v>
      </c>
      <c r="AV325" s="81">
        <v>0</v>
      </c>
      <c r="AW325" s="81" t="s">
        <v>564</v>
      </c>
      <c r="AX325" s="82"/>
      <c r="AY325" s="81">
        <v>276.08999999999997</v>
      </c>
      <c r="AZ325" s="81">
        <v>69.88</v>
      </c>
      <c r="BA325" s="81">
        <v>21000</v>
      </c>
      <c r="BB325" s="81">
        <v>0</v>
      </c>
      <c r="BC325" s="81">
        <v>0</v>
      </c>
      <c r="BD325" s="81">
        <v>0</v>
      </c>
      <c r="BE325" s="81" t="s">
        <v>564</v>
      </c>
      <c r="BF325" s="82"/>
      <c r="BG325" s="81">
        <v>0</v>
      </c>
      <c r="BH325" s="81">
        <v>0</v>
      </c>
      <c r="BI325" s="81">
        <v>15.959</v>
      </c>
      <c r="BJ325" s="81">
        <v>0</v>
      </c>
      <c r="BK325" s="81">
        <v>0</v>
      </c>
      <c r="BL325" s="81">
        <v>0</v>
      </c>
      <c r="BM325" s="82"/>
      <c r="BN325" s="81">
        <v>0</v>
      </c>
      <c r="BO325" s="81">
        <v>0</v>
      </c>
      <c r="BP325" s="81">
        <v>1</v>
      </c>
      <c r="BQ325" s="81">
        <v>0</v>
      </c>
      <c r="BR325" s="81">
        <v>0</v>
      </c>
      <c r="BS325" s="81">
        <v>0</v>
      </c>
      <c r="BT325"/>
      <c r="BU325" s="80">
        <v>15.959</v>
      </c>
      <c r="BV325" s="80">
        <v>0</v>
      </c>
      <c r="BW325" s="80">
        <v>0</v>
      </c>
      <c r="BX325" s="80">
        <v>0</v>
      </c>
      <c r="BY325" s="80">
        <v>0</v>
      </c>
      <c r="BZ325" s="80">
        <v>0</v>
      </c>
      <c r="CA325" s="80">
        <v>0</v>
      </c>
      <c r="CB325" s="80">
        <v>0</v>
      </c>
      <c r="CC325" s="80">
        <v>0</v>
      </c>
    </row>
    <row r="326" spans="1:81">
      <c r="A326" s="80" t="s">
        <v>2063</v>
      </c>
      <c r="B326" s="80">
        <v>320</v>
      </c>
      <c r="C326" s="80">
        <v>14</v>
      </c>
      <c r="D326" s="80">
        <v>19</v>
      </c>
      <c r="E326" s="80">
        <v>2017</v>
      </c>
      <c r="F326" s="80" t="s">
        <v>71</v>
      </c>
      <c r="G326" s="80" t="s">
        <v>1691</v>
      </c>
      <c r="H326" s="80" t="s">
        <v>1692</v>
      </c>
      <c r="I326" s="177"/>
      <c r="J326" s="81">
        <v>0</v>
      </c>
      <c r="K326" s="81">
        <v>0.35848454560336762</v>
      </c>
      <c r="L326" s="81">
        <v>2.3426147733774179</v>
      </c>
      <c r="M326" s="81">
        <v>5.2211396652447108</v>
      </c>
      <c r="N326" s="81">
        <v>6.541067713201473</v>
      </c>
      <c r="O326" s="81">
        <v>2.4352284202288041</v>
      </c>
      <c r="P326" s="81">
        <v>2.9450456360131612</v>
      </c>
      <c r="Q326" s="81">
        <v>0.16351177732388658</v>
      </c>
      <c r="R326" s="81">
        <v>0</v>
      </c>
      <c r="S326" s="81">
        <v>0</v>
      </c>
      <c r="T326" s="82"/>
      <c r="U326" s="81">
        <v>0</v>
      </c>
      <c r="V326" s="81">
        <v>115</v>
      </c>
      <c r="W326" s="81">
        <v>50</v>
      </c>
      <c r="X326" s="81">
        <v>1003</v>
      </c>
      <c r="Y326" s="81">
        <v>1257</v>
      </c>
      <c r="Z326" s="81">
        <v>1456</v>
      </c>
      <c r="AA326" s="81">
        <v>610</v>
      </c>
      <c r="AB326" s="81">
        <v>2394</v>
      </c>
      <c r="AC326" s="81">
        <v>0</v>
      </c>
      <c r="AD326" s="81">
        <v>0</v>
      </c>
      <c r="AE326" s="82"/>
      <c r="AF326" s="81">
        <v>0</v>
      </c>
      <c r="AG326" s="81">
        <v>236868.4091870735</v>
      </c>
      <c r="AH326" s="81">
        <v>323075.72453954571</v>
      </c>
      <c r="AI326" s="81">
        <v>6210134.6600050721</v>
      </c>
      <c r="AJ326" s="81">
        <v>4732505.9726822637</v>
      </c>
      <c r="AK326" s="81">
        <v>0</v>
      </c>
      <c r="AL326" s="81">
        <v>0</v>
      </c>
      <c r="AM326" s="81">
        <v>328856.31592797732</v>
      </c>
      <c r="AN326" s="81">
        <v>0</v>
      </c>
      <c r="AO326" s="81">
        <v>0</v>
      </c>
      <c r="AP326" s="82"/>
      <c r="AQ326" s="81">
        <v>34</v>
      </c>
      <c r="AR326" s="81">
        <v>4</v>
      </c>
      <c r="AS326" s="81">
        <v>1</v>
      </c>
      <c r="AT326" s="81">
        <v>0</v>
      </c>
      <c r="AU326" s="81">
        <v>0</v>
      </c>
      <c r="AV326" s="81">
        <v>0</v>
      </c>
      <c r="AW326" s="81" t="s">
        <v>564</v>
      </c>
      <c r="AX326" s="82"/>
      <c r="AY326" s="81">
        <v>276.08999999999997</v>
      </c>
      <c r="AZ326" s="81">
        <v>69.88</v>
      </c>
      <c r="BA326" s="81">
        <v>21000</v>
      </c>
      <c r="BB326" s="81">
        <v>0</v>
      </c>
      <c r="BC326" s="81">
        <v>0</v>
      </c>
      <c r="BD326" s="81">
        <v>0</v>
      </c>
      <c r="BE326" s="81" t="s">
        <v>564</v>
      </c>
      <c r="BF326" s="82"/>
      <c r="BG326" s="81">
        <v>0</v>
      </c>
      <c r="BH326" s="81">
        <v>0</v>
      </c>
      <c r="BI326" s="81">
        <v>15.471</v>
      </c>
      <c r="BJ326" s="81">
        <v>0</v>
      </c>
      <c r="BK326" s="81">
        <v>0</v>
      </c>
      <c r="BL326" s="81">
        <v>0</v>
      </c>
      <c r="BM326" s="82"/>
      <c r="BN326" s="81">
        <v>0</v>
      </c>
      <c r="BO326" s="81">
        <v>0</v>
      </c>
      <c r="BP326" s="81">
        <v>1</v>
      </c>
      <c r="BQ326" s="81">
        <v>0</v>
      </c>
      <c r="BR326" s="81">
        <v>0</v>
      </c>
      <c r="BS326" s="81">
        <v>0</v>
      </c>
      <c r="BT326"/>
      <c r="BU326" s="80">
        <v>15.471</v>
      </c>
      <c r="BV326" s="80">
        <v>0</v>
      </c>
      <c r="BW326" s="80">
        <v>0</v>
      </c>
      <c r="BX326" s="80">
        <v>0</v>
      </c>
      <c r="BY326" s="80">
        <v>0</v>
      </c>
      <c r="BZ326" s="80">
        <v>0</v>
      </c>
      <c r="CA326" s="80">
        <v>0</v>
      </c>
      <c r="CB326" s="80">
        <v>0</v>
      </c>
      <c r="CC326" s="80">
        <v>0</v>
      </c>
    </row>
    <row r="327" spans="1:81">
      <c r="A327" s="80" t="s">
        <v>2064</v>
      </c>
      <c r="B327" s="80">
        <v>321</v>
      </c>
      <c r="C327" s="80">
        <v>15</v>
      </c>
      <c r="D327" s="80">
        <v>19</v>
      </c>
      <c r="E327" s="80">
        <v>2018</v>
      </c>
      <c r="F327" s="80" t="s">
        <v>93</v>
      </c>
      <c r="G327" s="80" t="s">
        <v>1691</v>
      </c>
      <c r="H327" s="80" t="s">
        <v>1692</v>
      </c>
      <c r="I327" s="177"/>
      <c r="J327" s="81">
        <v>0</v>
      </c>
      <c r="K327" s="81">
        <v>0.33365201494246144</v>
      </c>
      <c r="L327" s="81">
        <v>2.1490473175369673</v>
      </c>
      <c r="M327" s="81">
        <v>5.2468907248648815</v>
      </c>
      <c r="N327" s="81">
        <v>5.9551769608984824</v>
      </c>
      <c r="O327" s="81">
        <v>2.4337861270338239</v>
      </c>
      <c r="P327" s="81">
        <v>2.9969880005882303</v>
      </c>
      <c r="Q327" s="81">
        <v>0.14767438545797446</v>
      </c>
      <c r="R327" s="81">
        <v>0</v>
      </c>
      <c r="S327" s="81">
        <v>0</v>
      </c>
      <c r="T327" s="82"/>
      <c r="U327" s="81">
        <v>0</v>
      </c>
      <c r="V327" s="81">
        <v>115</v>
      </c>
      <c r="W327" s="81">
        <v>50</v>
      </c>
      <c r="X327" s="81">
        <v>1003</v>
      </c>
      <c r="Y327" s="81">
        <v>1243</v>
      </c>
      <c r="Z327" s="81">
        <v>1483</v>
      </c>
      <c r="AA327" s="81">
        <v>627</v>
      </c>
      <c r="AB327" s="81">
        <v>2330</v>
      </c>
      <c r="AC327" s="81">
        <v>0</v>
      </c>
      <c r="AD327" s="81">
        <v>0</v>
      </c>
      <c r="AE327" s="82"/>
      <c r="AF327" s="81">
        <v>0</v>
      </c>
      <c r="AG327" s="81">
        <v>214309.24621076731</v>
      </c>
      <c r="AH327" s="81">
        <v>304498.91013122292</v>
      </c>
      <c r="AI327" s="81">
        <v>6348026.1327056754</v>
      </c>
      <c r="AJ327" s="81">
        <v>4535554.5224522343</v>
      </c>
      <c r="AK327" s="81">
        <v>0</v>
      </c>
      <c r="AL327" s="81">
        <v>0</v>
      </c>
      <c r="AM327" s="81">
        <v>320727.08795814193</v>
      </c>
      <c r="AN327" s="81">
        <v>0</v>
      </c>
      <c r="AO327" s="81">
        <v>0</v>
      </c>
      <c r="AP327" s="82"/>
      <c r="AQ327" s="81">
        <v>36</v>
      </c>
      <c r="AR327" s="81">
        <v>4</v>
      </c>
      <c r="AS327" s="81">
        <v>2</v>
      </c>
      <c r="AT327" s="81">
        <v>0</v>
      </c>
      <c r="AU327" s="81">
        <v>0</v>
      </c>
      <c r="AV327" s="81">
        <v>0</v>
      </c>
      <c r="AW327" s="81" t="s">
        <v>564</v>
      </c>
      <c r="AX327" s="82"/>
      <c r="AY327" s="81">
        <v>295.99</v>
      </c>
      <c r="AZ327" s="81">
        <v>69.98</v>
      </c>
      <c r="BA327" s="81">
        <v>21020</v>
      </c>
      <c r="BB327" s="81">
        <v>0</v>
      </c>
      <c r="BC327" s="81">
        <v>0</v>
      </c>
      <c r="BD327" s="81">
        <v>0</v>
      </c>
      <c r="BE327" s="81" t="s">
        <v>564</v>
      </c>
      <c r="BF327" s="82"/>
      <c r="BG327" s="81">
        <v>0</v>
      </c>
      <c r="BH327" s="81">
        <v>0</v>
      </c>
      <c r="BI327" s="81">
        <v>15.728999999999999</v>
      </c>
      <c r="BJ327" s="81">
        <v>0</v>
      </c>
      <c r="BK327" s="81">
        <v>0</v>
      </c>
      <c r="BL327" s="81">
        <v>0</v>
      </c>
      <c r="BM327" s="82"/>
      <c r="BN327" s="81">
        <v>0</v>
      </c>
      <c r="BO327" s="81">
        <v>0</v>
      </c>
      <c r="BP327" s="81">
        <v>1</v>
      </c>
      <c r="BQ327" s="81">
        <v>0</v>
      </c>
      <c r="BR327" s="81">
        <v>0</v>
      </c>
      <c r="BS327" s="81">
        <v>0</v>
      </c>
      <c r="BT327"/>
      <c r="BU327" s="80">
        <v>15.728999999999999</v>
      </c>
      <c r="BV327" s="80">
        <v>0</v>
      </c>
      <c r="BW327" s="80">
        <v>0</v>
      </c>
      <c r="BX327" s="80">
        <v>0</v>
      </c>
      <c r="BY327" s="80">
        <v>0</v>
      </c>
      <c r="BZ327" s="80">
        <v>0</v>
      </c>
      <c r="CA327" s="80">
        <v>0</v>
      </c>
      <c r="CB327" s="80">
        <v>0</v>
      </c>
      <c r="CC327" s="80">
        <v>0</v>
      </c>
    </row>
    <row r="328" spans="1:81">
      <c r="A328" s="80" t="s">
        <v>2065</v>
      </c>
      <c r="B328" s="80">
        <v>322</v>
      </c>
      <c r="C328" s="80">
        <v>16</v>
      </c>
      <c r="D328" s="80">
        <v>19</v>
      </c>
      <c r="E328" s="80">
        <v>2019</v>
      </c>
      <c r="F328" s="80" t="s">
        <v>73</v>
      </c>
      <c r="G328" s="80" t="s">
        <v>1691</v>
      </c>
      <c r="H328" s="80" t="s">
        <v>1692</v>
      </c>
      <c r="I328" s="177"/>
      <c r="J328" s="81">
        <v>0</v>
      </c>
      <c r="K328" s="81">
        <v>0.3096045013284866</v>
      </c>
      <c r="L328" s="81">
        <v>2.1586757827982339</v>
      </c>
      <c r="M328" s="81">
        <v>4.7069374133562638</v>
      </c>
      <c r="N328" s="81">
        <v>6.0044733241302941</v>
      </c>
      <c r="O328" s="81">
        <v>2.3607639541870156</v>
      </c>
      <c r="P328" s="81">
        <v>2.5331790464190176</v>
      </c>
      <c r="Q328" s="81">
        <v>0.14155996407829605</v>
      </c>
      <c r="R328" s="81">
        <v>0</v>
      </c>
      <c r="S328" s="81">
        <v>0</v>
      </c>
      <c r="T328" s="82"/>
      <c r="U328" s="81">
        <v>0</v>
      </c>
      <c r="V328" s="81">
        <v>115</v>
      </c>
      <c r="W328" s="81">
        <v>50</v>
      </c>
      <c r="X328" s="81">
        <v>1003</v>
      </c>
      <c r="Y328" s="81">
        <v>1238</v>
      </c>
      <c r="Z328" s="81">
        <v>1478</v>
      </c>
      <c r="AA328" s="81">
        <v>526</v>
      </c>
      <c r="AB328" s="81">
        <v>2294</v>
      </c>
      <c r="AC328" s="81">
        <v>0</v>
      </c>
      <c r="AD328" s="81">
        <v>0</v>
      </c>
      <c r="AE328" s="82"/>
      <c r="AF328" s="81">
        <v>0</v>
      </c>
      <c r="AG328" s="81">
        <v>214245.78322842371</v>
      </c>
      <c r="AH328" s="81">
        <v>328767.86846225982</v>
      </c>
      <c r="AI328" s="81">
        <v>6220538.6271993369</v>
      </c>
      <c r="AJ328" s="81">
        <v>4594295.6036089594</v>
      </c>
      <c r="AK328" s="81">
        <v>0</v>
      </c>
      <c r="AL328" s="81">
        <v>0</v>
      </c>
      <c r="AM328" s="81">
        <v>312425.53077724588</v>
      </c>
      <c r="AN328" s="81">
        <v>0</v>
      </c>
      <c r="AO328" s="81">
        <v>0</v>
      </c>
      <c r="AP328" s="82"/>
      <c r="AQ328" s="81">
        <v>38</v>
      </c>
      <c r="AR328" s="81">
        <v>4</v>
      </c>
      <c r="AS328" s="81">
        <v>4</v>
      </c>
      <c r="AT328" s="81">
        <v>0</v>
      </c>
      <c r="AU328" s="81">
        <v>0</v>
      </c>
      <c r="AV328" s="81">
        <v>0</v>
      </c>
      <c r="AW328" s="81" t="s">
        <v>564</v>
      </c>
      <c r="AX328" s="82"/>
      <c r="AY328" s="81">
        <v>310.89</v>
      </c>
      <c r="AZ328" s="81">
        <v>69.88</v>
      </c>
      <c r="BA328" s="81">
        <v>21059.4</v>
      </c>
      <c r="BB328" s="81">
        <v>0</v>
      </c>
      <c r="BC328" s="81">
        <v>0</v>
      </c>
      <c r="BD328" s="81">
        <v>0</v>
      </c>
      <c r="BE328" s="81" t="s">
        <v>564</v>
      </c>
      <c r="BF328" s="82"/>
      <c r="BG328" s="81">
        <v>0</v>
      </c>
      <c r="BH328" s="81">
        <v>0</v>
      </c>
      <c r="BI328" s="81">
        <v>12</v>
      </c>
      <c r="BJ328" s="81">
        <v>0</v>
      </c>
      <c r="BK328" s="81">
        <v>0</v>
      </c>
      <c r="BL328" s="81">
        <v>0</v>
      </c>
      <c r="BM328" s="82"/>
      <c r="BN328" s="81">
        <v>0</v>
      </c>
      <c r="BO328" s="81">
        <v>0</v>
      </c>
      <c r="BP328" s="81">
        <v>1</v>
      </c>
      <c r="BQ328" s="81">
        <v>0</v>
      </c>
      <c r="BR328" s="81">
        <v>0</v>
      </c>
      <c r="BS328" s="81">
        <v>0</v>
      </c>
      <c r="BT328"/>
      <c r="BU328" s="80">
        <v>12</v>
      </c>
      <c r="BV328" s="80">
        <v>0</v>
      </c>
      <c r="BW328" s="80">
        <v>0</v>
      </c>
      <c r="BX328" s="80">
        <v>0</v>
      </c>
      <c r="BY328" s="80">
        <v>0</v>
      </c>
      <c r="BZ328" s="80">
        <v>0</v>
      </c>
      <c r="CA328" s="80">
        <v>0</v>
      </c>
      <c r="CB328" s="80">
        <v>0</v>
      </c>
      <c r="CC328" s="80">
        <v>0</v>
      </c>
    </row>
    <row r="329" spans="1:81">
      <c r="A329" s="80" t="s">
        <v>2066</v>
      </c>
      <c r="B329" s="80">
        <v>323</v>
      </c>
      <c r="C329" s="80">
        <v>17</v>
      </c>
      <c r="D329" s="80">
        <v>19</v>
      </c>
      <c r="E329" s="80">
        <v>2020</v>
      </c>
      <c r="F329" s="80" t="s">
        <v>218</v>
      </c>
      <c r="G329" s="174" t="s">
        <v>1691</v>
      </c>
      <c r="H329" s="80" t="s">
        <v>1692</v>
      </c>
      <c r="I329" s="177"/>
      <c r="J329" s="81">
        <v>0</v>
      </c>
      <c r="K329" s="81">
        <v>0.29972055988396612</v>
      </c>
      <c r="L329" s="81">
        <v>1.3118709058346738</v>
      </c>
      <c r="M329" s="81">
        <v>4.5876703548811886</v>
      </c>
      <c r="N329" s="81">
        <v>5.5345567874378929</v>
      </c>
      <c r="O329" s="81">
        <v>2.0613661061413522</v>
      </c>
      <c r="P329" s="81">
        <v>2.7260404067634019</v>
      </c>
      <c r="Q329" s="81">
        <v>0.13378743511743738</v>
      </c>
      <c r="R329" s="81">
        <v>0</v>
      </c>
      <c r="S329" s="81">
        <v>0</v>
      </c>
      <c r="T329" s="82"/>
      <c r="U329" s="81">
        <v>0</v>
      </c>
      <c r="V329" s="81">
        <v>103</v>
      </c>
      <c r="W329" s="81">
        <v>27</v>
      </c>
      <c r="X329" s="81">
        <v>1028</v>
      </c>
      <c r="Y329" s="81">
        <v>1245</v>
      </c>
      <c r="Z329" s="81">
        <v>1473</v>
      </c>
      <c r="AA329" s="81">
        <v>615</v>
      </c>
      <c r="AB329" s="81">
        <v>2269</v>
      </c>
      <c r="AC329" s="81">
        <v>0</v>
      </c>
      <c r="AD329" s="81">
        <v>0</v>
      </c>
      <c r="AE329" s="82"/>
      <c r="AF329" s="81">
        <v>0</v>
      </c>
      <c r="AG329" s="81">
        <v>192031.14133272073</v>
      </c>
      <c r="AH329" s="81">
        <v>192383.62252296624</v>
      </c>
      <c r="AI329" s="81">
        <v>5902448.7444901317</v>
      </c>
      <c r="AJ329" s="81">
        <v>4716830.9336290183</v>
      </c>
      <c r="AK329" s="81"/>
      <c r="AL329" s="81"/>
      <c r="AM329" s="81">
        <v>296129.7091157877</v>
      </c>
      <c r="AN329" s="81"/>
      <c r="AO329" s="81"/>
      <c r="AP329" s="82"/>
      <c r="AQ329" s="81">
        <v>38</v>
      </c>
      <c r="AR329" s="81">
        <v>5</v>
      </c>
      <c r="AS329" s="81">
        <v>4</v>
      </c>
      <c r="AT329" s="81">
        <v>0</v>
      </c>
      <c r="AU329" s="81">
        <v>0</v>
      </c>
      <c r="AV329" s="81">
        <v>0</v>
      </c>
      <c r="AW329" s="81">
        <v>4</v>
      </c>
      <c r="AX329" s="82"/>
      <c r="AY329" s="81">
        <v>310.89</v>
      </c>
      <c r="AZ329" s="81">
        <v>119.38</v>
      </c>
      <c r="BA329" s="81">
        <v>21059.4</v>
      </c>
      <c r="BB329" s="81">
        <v>0</v>
      </c>
      <c r="BC329" s="81">
        <v>0</v>
      </c>
      <c r="BD329" s="81">
        <v>0</v>
      </c>
      <c r="BE329" s="81">
        <v>21059.4</v>
      </c>
      <c r="BF329" s="82"/>
      <c r="BG329" s="81">
        <v>0</v>
      </c>
      <c r="BH329" s="81">
        <v>0</v>
      </c>
      <c r="BI329" s="81">
        <v>12.976000000000001</v>
      </c>
      <c r="BJ329" s="81">
        <v>0</v>
      </c>
      <c r="BK329" s="81">
        <v>0</v>
      </c>
      <c r="BL329" s="81">
        <v>0</v>
      </c>
      <c r="BM329" s="82"/>
      <c r="BN329" s="81">
        <v>0</v>
      </c>
      <c r="BO329" s="81">
        <v>0</v>
      </c>
      <c r="BP329" s="81">
        <v>1</v>
      </c>
      <c r="BQ329" s="81">
        <v>0</v>
      </c>
      <c r="BR329" s="81">
        <v>0</v>
      </c>
      <c r="BS329" s="81">
        <v>0</v>
      </c>
      <c r="BT329"/>
      <c r="BU329" s="80">
        <v>12.976000000000001</v>
      </c>
      <c r="BV329" s="80">
        <v>0</v>
      </c>
      <c r="BW329" s="80">
        <v>0</v>
      </c>
      <c r="BX329" s="80">
        <v>0</v>
      </c>
      <c r="BY329" s="80">
        <v>0</v>
      </c>
      <c r="BZ329" s="80">
        <v>0</v>
      </c>
      <c r="CA329" s="80">
        <v>0</v>
      </c>
      <c r="CB329" s="80">
        <v>0</v>
      </c>
      <c r="CC329" s="80">
        <v>0</v>
      </c>
    </row>
    <row r="330" spans="1:81">
      <c r="A330" s="80" t="s">
        <v>1705</v>
      </c>
      <c r="B330" s="80">
        <v>323</v>
      </c>
      <c r="C330" s="80">
        <v>18</v>
      </c>
      <c r="D330" s="80">
        <v>19</v>
      </c>
      <c r="E330" s="80">
        <v>2021</v>
      </c>
      <c r="F330" s="80" t="s">
        <v>75</v>
      </c>
      <c r="G330" s="174" t="s">
        <v>1691</v>
      </c>
      <c r="H330" s="80" t="s">
        <v>1692</v>
      </c>
      <c r="I330" s="177"/>
      <c r="J330" s="81">
        <v>32.803115412865239</v>
      </c>
      <c r="K330" s="81">
        <v>0.28871409648047597</v>
      </c>
      <c r="L330" s="81">
        <v>1.197198884296963</v>
      </c>
      <c r="M330" s="81">
        <v>4.633692922252675</v>
      </c>
      <c r="N330" s="81">
        <v>5.1813091069964861</v>
      </c>
      <c r="O330" s="81">
        <v>1.9666016705491067</v>
      </c>
      <c r="P330" s="81">
        <v>2.7771733580979561</v>
      </c>
      <c r="Q330" s="81">
        <v>0.13366254029615282</v>
      </c>
      <c r="R330" s="81">
        <v>0</v>
      </c>
      <c r="S330" s="81">
        <v>0</v>
      </c>
      <c r="T330" s="82"/>
      <c r="U330" s="81">
        <v>1568865</v>
      </c>
      <c r="V330" s="81">
        <v>103</v>
      </c>
      <c r="W330" s="81">
        <v>27</v>
      </c>
      <c r="X330" s="81">
        <v>1028</v>
      </c>
      <c r="Y330" s="81">
        <v>1227</v>
      </c>
      <c r="Z330" s="81">
        <v>1447</v>
      </c>
      <c r="AA330" s="81">
        <v>611</v>
      </c>
      <c r="AB330" s="81">
        <v>2240</v>
      </c>
      <c r="AC330" s="81">
        <v>0</v>
      </c>
      <c r="AD330" s="81">
        <v>0</v>
      </c>
      <c r="AE330" s="82"/>
      <c r="AF330" s="81">
        <v>12016830.604714215</v>
      </c>
      <c r="AG330" s="81">
        <v>195347.2177190806</v>
      </c>
      <c r="AH330" s="81">
        <v>172483.11362241517</v>
      </c>
      <c r="AI330" s="81">
        <v>6440443.5763992807</v>
      </c>
      <c r="AJ330" s="81">
        <v>4530205.1058789724</v>
      </c>
      <c r="AK330" s="81">
        <v>0</v>
      </c>
      <c r="AL330" s="81">
        <v>0</v>
      </c>
      <c r="AM330" s="81">
        <v>294031.1086894786</v>
      </c>
      <c r="AN330" s="81">
        <v>0</v>
      </c>
      <c r="AO330" s="81">
        <v>0</v>
      </c>
      <c r="AP330" s="82"/>
      <c r="AQ330" s="81">
        <v>40</v>
      </c>
      <c r="AR330" s="81">
        <v>5</v>
      </c>
      <c r="AS330" s="81">
        <v>9</v>
      </c>
      <c r="AT330" s="81">
        <v>0</v>
      </c>
      <c r="AU330" s="81">
        <v>0</v>
      </c>
      <c r="AV330" s="81">
        <v>0</v>
      </c>
      <c r="AW330" s="81"/>
      <c r="AX330" s="82"/>
      <c r="AY330" s="81">
        <v>328.39</v>
      </c>
      <c r="AZ330" s="81">
        <v>119.38</v>
      </c>
      <c r="BA330" s="81">
        <v>21154.2</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1690</v>
      </c>
      <c r="B331" s="80">
        <v>323</v>
      </c>
      <c r="C331" s="80">
        <v>19</v>
      </c>
      <c r="D331" s="80">
        <v>19</v>
      </c>
      <c r="E331" s="80">
        <v>2022</v>
      </c>
      <c r="F331" s="80" t="s">
        <v>568</v>
      </c>
      <c r="G331" s="80" t="s">
        <v>1691</v>
      </c>
      <c r="H331" s="80" t="s">
        <v>1692</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40</v>
      </c>
      <c r="AR331" s="81">
        <v>5</v>
      </c>
      <c r="AS331" s="81">
        <v>10</v>
      </c>
      <c r="AT331" s="81">
        <v>0</v>
      </c>
      <c r="AU331" s="81">
        <v>0</v>
      </c>
      <c r="AV331" s="81">
        <v>0</v>
      </c>
      <c r="AW331" s="81"/>
      <c r="AX331" s="82"/>
      <c r="AY331" s="81">
        <v>328.39000000000004</v>
      </c>
      <c r="AZ331" s="81">
        <v>119.38000000000001</v>
      </c>
      <c r="BA331" s="81">
        <v>21173.4</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2067</v>
      </c>
      <c r="B332" s="80">
        <v>222</v>
      </c>
      <c r="C332" s="80">
        <v>1</v>
      </c>
      <c r="D332" s="80">
        <v>14</v>
      </c>
      <c r="E332" s="80">
        <v>1990</v>
      </c>
      <c r="F332" s="80" t="s">
        <v>562</v>
      </c>
      <c r="G332" s="80" t="s">
        <v>2068</v>
      </c>
      <c r="H332" s="80" t="s">
        <v>2069</v>
      </c>
      <c r="I332" s="177"/>
      <c r="J332" s="81">
        <v>9.7593142205804</v>
      </c>
      <c r="K332" s="81">
        <v>0.85212267980900436</v>
      </c>
      <c r="L332" s="81">
        <v>5.0328628198057963</v>
      </c>
      <c r="M332" s="81">
        <v>2.1161812219573877</v>
      </c>
      <c r="N332" s="81">
        <v>3.9926563404889466</v>
      </c>
      <c r="O332" s="81">
        <v>2.0373843310319169</v>
      </c>
      <c r="P332" s="81">
        <v>4.6291130449882463</v>
      </c>
      <c r="Q332" s="81">
        <v>0.27179330219665054</v>
      </c>
      <c r="R332" s="81">
        <v>26.024521700582625</v>
      </c>
      <c r="S332" s="81">
        <v>0.27749469301871194</v>
      </c>
      <c r="T332" s="82"/>
      <c r="U332" s="81">
        <v>143605</v>
      </c>
      <c r="V332" s="81">
        <v>223</v>
      </c>
      <c r="W332" s="81">
        <v>67</v>
      </c>
      <c r="X332" s="81">
        <v>851</v>
      </c>
      <c r="Y332" s="81">
        <v>1776</v>
      </c>
      <c r="Z332" s="81">
        <v>838</v>
      </c>
      <c r="AA332" s="81">
        <v>1124</v>
      </c>
      <c r="AB332" s="81">
        <v>4413</v>
      </c>
      <c r="AC332" s="81">
        <v>4507494</v>
      </c>
      <c r="AD332" s="81">
        <v>0.27749469301871194</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2070</v>
      </c>
      <c r="B333" s="80">
        <v>223</v>
      </c>
      <c r="C333" s="80">
        <v>2</v>
      </c>
      <c r="D333" s="80">
        <v>14</v>
      </c>
      <c r="E333" s="80">
        <v>2005</v>
      </c>
      <c r="F333" s="80" t="s">
        <v>565</v>
      </c>
      <c r="G333" s="80" t="s">
        <v>2068</v>
      </c>
      <c r="H333" s="80" t="s">
        <v>2069</v>
      </c>
      <c r="I333" s="177"/>
      <c r="J333" s="81">
        <v>2.2378084297872367</v>
      </c>
      <c r="K333" s="81">
        <v>0.3712904518314083</v>
      </c>
      <c r="L333" s="81">
        <v>1.9474297295072516</v>
      </c>
      <c r="M333" s="81">
        <v>2.2349515273962606</v>
      </c>
      <c r="N333" s="81">
        <v>4.2021922942898202</v>
      </c>
      <c r="O333" s="81">
        <v>3.0149208883749563</v>
      </c>
      <c r="P333" s="81">
        <v>5.4661572332331989</v>
      </c>
      <c r="Q333" s="81">
        <v>0.20584832131011779</v>
      </c>
      <c r="R333" s="81">
        <v>0.46146765675127394</v>
      </c>
      <c r="S333" s="81">
        <v>0.46716964509906983</v>
      </c>
      <c r="T333" s="82"/>
      <c r="U333" s="81">
        <v>49019</v>
      </c>
      <c r="V333" s="81">
        <v>117</v>
      </c>
      <c r="W333" s="81">
        <v>17</v>
      </c>
      <c r="X333" s="81">
        <v>478</v>
      </c>
      <c r="Y333" s="81">
        <v>1690</v>
      </c>
      <c r="Z333" s="81">
        <v>1435</v>
      </c>
      <c r="AA333" s="81">
        <v>1087</v>
      </c>
      <c r="AB333" s="81">
        <v>3494</v>
      </c>
      <c r="AC333" s="81">
        <v>81601</v>
      </c>
      <c r="AD333" s="81">
        <v>0.46716964509906983</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2071</v>
      </c>
      <c r="B334" s="80">
        <v>224</v>
      </c>
      <c r="C334" s="80">
        <v>3</v>
      </c>
      <c r="D334" s="80">
        <v>14</v>
      </c>
      <c r="E334" s="80">
        <v>2006</v>
      </c>
      <c r="F334" s="80" t="s">
        <v>566</v>
      </c>
      <c r="G334" s="80" t="s">
        <v>2068</v>
      </c>
      <c r="H334" s="80" t="s">
        <v>2069</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2072</v>
      </c>
      <c r="B335" s="80">
        <v>225</v>
      </c>
      <c r="C335" s="80">
        <v>4</v>
      </c>
      <c r="D335" s="80">
        <v>14</v>
      </c>
      <c r="E335" s="80">
        <v>2007</v>
      </c>
      <c r="F335" s="80" t="s">
        <v>567</v>
      </c>
      <c r="G335" s="80" t="s">
        <v>2068</v>
      </c>
      <c r="H335" s="80" t="s">
        <v>2069</v>
      </c>
      <c r="I335" s="177"/>
      <c r="J335" s="81">
        <v>1.8946984957193069</v>
      </c>
      <c r="K335" s="81">
        <v>0.32771550358940715</v>
      </c>
      <c r="L335" s="81">
        <v>1.7564711616564215</v>
      </c>
      <c r="M335" s="81">
        <v>2.2186410584574947</v>
      </c>
      <c r="N335" s="81">
        <v>4.7708601584728232</v>
      </c>
      <c r="O335" s="81">
        <v>2.8294758958048671</v>
      </c>
      <c r="P335" s="81">
        <v>5.2596964526994174</v>
      </c>
      <c r="Q335" s="81">
        <v>0.20583471249895594</v>
      </c>
      <c r="R335" s="81">
        <v>0.40129083878208938</v>
      </c>
      <c r="S335" s="81">
        <v>0.43535300505792757</v>
      </c>
      <c r="T335" s="82"/>
      <c r="U335" s="81">
        <v>47185</v>
      </c>
      <c r="V335" s="81">
        <v>105</v>
      </c>
      <c r="W335" s="81">
        <v>16</v>
      </c>
      <c r="X335" s="81">
        <v>563</v>
      </c>
      <c r="Y335" s="81">
        <v>1666</v>
      </c>
      <c r="Z335" s="81">
        <v>1400</v>
      </c>
      <c r="AA335" s="81">
        <v>1030</v>
      </c>
      <c r="AB335" s="81">
        <v>3309</v>
      </c>
      <c r="AC335" s="81">
        <v>72996</v>
      </c>
      <c r="AD335" s="81">
        <v>0.43535300505792757</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2073</v>
      </c>
      <c r="B336" s="80">
        <v>226</v>
      </c>
      <c r="C336" s="80">
        <v>5</v>
      </c>
      <c r="D336" s="80">
        <v>14</v>
      </c>
      <c r="E336" s="80">
        <v>2008</v>
      </c>
      <c r="F336" s="80" t="s">
        <v>84</v>
      </c>
      <c r="G336" s="80" t="s">
        <v>2068</v>
      </c>
      <c r="H336" s="80" t="s">
        <v>2069</v>
      </c>
      <c r="I336" s="177"/>
      <c r="J336" s="81">
        <v>2.2908015376784254</v>
      </c>
      <c r="K336" s="81">
        <v>0.2333700440724413</v>
      </c>
      <c r="L336" s="81">
        <v>1.4024089574219509</v>
      </c>
      <c r="M336" s="81">
        <v>2.3439753922157003</v>
      </c>
      <c r="N336" s="81">
        <v>4.1921768765265597</v>
      </c>
      <c r="O336" s="81">
        <v>2.7589164674953848</v>
      </c>
      <c r="P336" s="81">
        <v>5.1006817961615951</v>
      </c>
      <c r="Q336" s="81">
        <v>0.19724397935067792</v>
      </c>
      <c r="R336" s="81">
        <v>0.35788736999648785</v>
      </c>
      <c r="S336" s="81">
        <v>0.47812567485519525</v>
      </c>
      <c r="T336" s="82"/>
      <c r="U336" s="81">
        <v>61034</v>
      </c>
      <c r="V336" s="81">
        <v>105</v>
      </c>
      <c r="W336" s="81">
        <v>16</v>
      </c>
      <c r="X336" s="81">
        <v>563</v>
      </c>
      <c r="Y336" s="81">
        <v>1645</v>
      </c>
      <c r="Z336" s="81">
        <v>1413</v>
      </c>
      <c r="AA336" s="81">
        <v>1000</v>
      </c>
      <c r="AB336" s="81">
        <v>3223</v>
      </c>
      <c r="AC336" s="81">
        <v>67600</v>
      </c>
      <c r="AD336" s="81">
        <v>0.47812567485519525</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2074</v>
      </c>
      <c r="B337" s="80">
        <v>227</v>
      </c>
      <c r="C337" s="80">
        <v>6</v>
      </c>
      <c r="D337" s="80">
        <v>14</v>
      </c>
      <c r="E337" s="80">
        <v>2009</v>
      </c>
      <c r="F337" s="80" t="s">
        <v>85</v>
      </c>
      <c r="G337" s="80" t="s">
        <v>2068</v>
      </c>
      <c r="H337" s="80" t="s">
        <v>2069</v>
      </c>
      <c r="I337" s="177"/>
      <c r="J337" s="81">
        <v>3.3511776410190746</v>
      </c>
      <c r="K337" s="81">
        <v>0.19261330718636005</v>
      </c>
      <c r="L337" s="81">
        <v>3.9858778072889502</v>
      </c>
      <c r="M337" s="81">
        <v>3.1206369965385488</v>
      </c>
      <c r="N337" s="81">
        <v>4.0557910282481533</v>
      </c>
      <c r="O337" s="81">
        <v>2.779292024386244</v>
      </c>
      <c r="P337" s="81">
        <v>4.9734253352573514</v>
      </c>
      <c r="Q337" s="81">
        <v>0.18486364819270723</v>
      </c>
      <c r="R337" s="81">
        <v>0.35835288157578443</v>
      </c>
      <c r="S337" s="81">
        <v>0.44693232728186427</v>
      </c>
      <c r="T337" s="82"/>
      <c r="U337" s="81">
        <v>82441</v>
      </c>
      <c r="V337" s="81">
        <v>62</v>
      </c>
      <c r="W337" s="81">
        <v>70</v>
      </c>
      <c r="X337" s="81">
        <v>721</v>
      </c>
      <c r="Y337" s="81">
        <v>1631</v>
      </c>
      <c r="Z337" s="81">
        <v>1405</v>
      </c>
      <c r="AA337" s="81">
        <v>1001</v>
      </c>
      <c r="AB337" s="81">
        <v>3171</v>
      </c>
      <c r="AC337" s="81">
        <v>66035</v>
      </c>
      <c r="AD337" s="81">
        <v>0.44693232728186427</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0</v>
      </c>
      <c r="BL337" s="81">
        <v>0</v>
      </c>
      <c r="BM337" s="82"/>
      <c r="BN337" s="81">
        <v>0</v>
      </c>
      <c r="BO337" s="81">
        <v>0</v>
      </c>
      <c r="BP337" s="81">
        <v>0</v>
      </c>
      <c r="BQ337" s="81">
        <v>0</v>
      </c>
      <c r="BR337" s="81">
        <v>0</v>
      </c>
      <c r="BS337" s="81">
        <v>0</v>
      </c>
      <c r="BT337"/>
      <c r="BU337" s="80"/>
      <c r="BV337" s="80"/>
      <c r="BW337" s="80"/>
      <c r="BX337" s="80"/>
      <c r="BY337" s="80"/>
      <c r="BZ337" s="80"/>
      <c r="CA337" s="80"/>
      <c r="CB337" s="80"/>
      <c r="CC337" s="80"/>
    </row>
    <row r="338" spans="1:81">
      <c r="A338" s="80" t="s">
        <v>2075</v>
      </c>
      <c r="B338" s="80">
        <v>228</v>
      </c>
      <c r="C338" s="80">
        <v>7</v>
      </c>
      <c r="D338" s="80">
        <v>14</v>
      </c>
      <c r="E338" s="80">
        <v>2010</v>
      </c>
      <c r="F338" s="80" t="s">
        <v>86</v>
      </c>
      <c r="G338" s="80" t="s">
        <v>2068</v>
      </c>
      <c r="H338" s="80" t="s">
        <v>2069</v>
      </c>
      <c r="I338" s="177"/>
      <c r="J338" s="81">
        <v>0.72604692274891569</v>
      </c>
      <c r="K338" s="81">
        <v>0.15779222832125808</v>
      </c>
      <c r="L338" s="81">
        <v>3.5449352147164306</v>
      </c>
      <c r="M338" s="81">
        <v>2.9039850962512501</v>
      </c>
      <c r="N338" s="81">
        <v>3.8955978427671996</v>
      </c>
      <c r="O338" s="81">
        <v>2.7290260553842889</v>
      </c>
      <c r="P338" s="81">
        <v>5.0396628273817514</v>
      </c>
      <c r="Q338" s="81">
        <v>0.18848626555239822</v>
      </c>
      <c r="R338" s="81">
        <v>0.37411977625864234</v>
      </c>
      <c r="S338" s="81">
        <v>0.56665559781413755</v>
      </c>
      <c r="T338" s="82"/>
      <c r="U338" s="81">
        <v>19417</v>
      </c>
      <c r="V338" s="81">
        <v>62</v>
      </c>
      <c r="W338" s="81">
        <v>70</v>
      </c>
      <c r="X338" s="81">
        <v>721</v>
      </c>
      <c r="Y338" s="81">
        <v>1626</v>
      </c>
      <c r="Z338" s="81">
        <v>1386</v>
      </c>
      <c r="AA338" s="81">
        <v>989</v>
      </c>
      <c r="AB338" s="81">
        <v>3098</v>
      </c>
      <c r="AC338" s="81">
        <v>65332</v>
      </c>
      <c r="AD338" s="81">
        <v>0.56665559781413755</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2076</v>
      </c>
      <c r="B339" s="80">
        <v>229</v>
      </c>
      <c r="C339" s="80">
        <v>8</v>
      </c>
      <c r="D339" s="80">
        <v>14</v>
      </c>
      <c r="E339" s="80">
        <v>2011</v>
      </c>
      <c r="F339" s="80" t="s">
        <v>87</v>
      </c>
      <c r="G339" s="80" t="s">
        <v>2068</v>
      </c>
      <c r="H339" s="80" t="s">
        <v>2069</v>
      </c>
      <c r="I339" s="177"/>
      <c r="J339" s="81">
        <v>1.5033924375000831</v>
      </c>
      <c r="K339" s="81">
        <v>0.2297918899636828</v>
      </c>
      <c r="L339" s="81">
        <v>3.4133123420280316</v>
      </c>
      <c r="M339" s="81">
        <v>4.0723176386299524</v>
      </c>
      <c r="N339" s="81">
        <v>5.2340938667537706</v>
      </c>
      <c r="O339" s="81">
        <v>2.6536544537583979</v>
      </c>
      <c r="P339" s="81">
        <v>4.7950553014891852</v>
      </c>
      <c r="Q339" s="81">
        <v>0.21109637383944777</v>
      </c>
      <c r="R339" s="81">
        <v>0.24846886335200166</v>
      </c>
      <c r="S339" s="81">
        <v>0.47413889536010834</v>
      </c>
      <c r="T339" s="82"/>
      <c r="U339" s="81">
        <v>37934</v>
      </c>
      <c r="V339" s="81">
        <v>62</v>
      </c>
      <c r="W339" s="81">
        <v>70</v>
      </c>
      <c r="X339" s="81">
        <v>721</v>
      </c>
      <c r="Y339" s="81">
        <v>1608</v>
      </c>
      <c r="Z339" s="81">
        <v>1377</v>
      </c>
      <c r="AA339" s="81">
        <v>969</v>
      </c>
      <c r="AB339" s="81">
        <v>3008</v>
      </c>
      <c r="AC339" s="81">
        <v>43318</v>
      </c>
      <c r="AD339" s="81">
        <v>0.47413889536010834</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0</v>
      </c>
      <c r="BL339" s="81">
        <v>0</v>
      </c>
      <c r="BM339" s="82"/>
      <c r="BN339" s="81">
        <v>0</v>
      </c>
      <c r="BO339" s="81">
        <v>0</v>
      </c>
      <c r="BP339" s="81">
        <v>0</v>
      </c>
      <c r="BQ339" s="81">
        <v>0</v>
      </c>
      <c r="BR339" s="81">
        <v>0</v>
      </c>
      <c r="BS339" s="81">
        <v>0</v>
      </c>
      <c r="BT339"/>
      <c r="BU339" s="80">
        <v>0</v>
      </c>
      <c r="BV339" s="80">
        <v>0</v>
      </c>
      <c r="BW339" s="80">
        <v>0</v>
      </c>
      <c r="BX339" s="80">
        <v>0</v>
      </c>
      <c r="BY339" s="80">
        <v>0</v>
      </c>
      <c r="BZ339" s="80">
        <v>0</v>
      </c>
      <c r="CA339" s="80">
        <v>0</v>
      </c>
      <c r="CB339" s="80">
        <v>0</v>
      </c>
      <c r="CC339" s="80">
        <v>0</v>
      </c>
    </row>
    <row r="340" spans="1:81">
      <c r="A340" s="80" t="s">
        <v>2077</v>
      </c>
      <c r="B340" s="80">
        <v>230</v>
      </c>
      <c r="C340" s="80">
        <v>9</v>
      </c>
      <c r="D340" s="80">
        <v>14</v>
      </c>
      <c r="E340" s="80">
        <v>2012</v>
      </c>
      <c r="F340" s="80" t="s">
        <v>88</v>
      </c>
      <c r="G340" s="80" t="s">
        <v>2068</v>
      </c>
      <c r="H340" s="80" t="s">
        <v>2069</v>
      </c>
      <c r="I340" s="177"/>
      <c r="J340" s="81">
        <v>1.1914199025094767</v>
      </c>
      <c r="K340" s="81">
        <v>0.27748058311933643</v>
      </c>
      <c r="L340" s="81">
        <v>3.3372748148159186</v>
      </c>
      <c r="M340" s="81">
        <v>4.1585701600321521</v>
      </c>
      <c r="N340" s="81">
        <v>6.4029607096385357</v>
      </c>
      <c r="O340" s="81">
        <v>2.6538039243384772</v>
      </c>
      <c r="P340" s="81">
        <v>4.6730389967335437</v>
      </c>
      <c r="Q340" s="81">
        <v>0.22424261137134108</v>
      </c>
      <c r="R340" s="81">
        <v>0.19885268264137165</v>
      </c>
      <c r="S340" s="81">
        <v>0.63711670450387925</v>
      </c>
      <c r="T340" s="82"/>
      <c r="U340" s="81">
        <v>29140</v>
      </c>
      <c r="V340" s="81">
        <v>62</v>
      </c>
      <c r="W340" s="81">
        <v>70</v>
      </c>
      <c r="X340" s="81">
        <v>721</v>
      </c>
      <c r="Y340" s="81">
        <v>1592</v>
      </c>
      <c r="Z340" s="81">
        <v>1388</v>
      </c>
      <c r="AA340" s="81">
        <v>939</v>
      </c>
      <c r="AB340" s="81">
        <v>2941</v>
      </c>
      <c r="AC340" s="81">
        <v>33770</v>
      </c>
      <c r="AD340" s="81">
        <v>0.63711670450387925</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2078</v>
      </c>
      <c r="B341" s="80">
        <v>231</v>
      </c>
      <c r="C341" s="80">
        <v>10</v>
      </c>
      <c r="D341" s="80">
        <v>14</v>
      </c>
      <c r="E341" s="80">
        <v>2013</v>
      </c>
      <c r="F341" s="80" t="s">
        <v>89</v>
      </c>
      <c r="G341" s="80" t="s">
        <v>2068</v>
      </c>
      <c r="H341" s="80" t="s">
        <v>2069</v>
      </c>
      <c r="I341" s="177"/>
      <c r="J341" s="81">
        <v>0.92879234654036202</v>
      </c>
      <c r="K341" s="81">
        <v>0.27950645717494849</v>
      </c>
      <c r="L341" s="81">
        <v>3.4377068292594135</v>
      </c>
      <c r="M341" s="81">
        <v>4.3102543255558077</v>
      </c>
      <c r="N341" s="81">
        <v>6.4585896666310223</v>
      </c>
      <c r="O341" s="81">
        <v>2.5477015839539177</v>
      </c>
      <c r="P341" s="81">
        <v>4.6706650502926763</v>
      </c>
      <c r="Q341" s="81">
        <v>0.22294061344805824</v>
      </c>
      <c r="R341" s="81">
        <v>0.25378862708408173</v>
      </c>
      <c r="S341" s="81">
        <v>0.55657155524375657</v>
      </c>
      <c r="T341" s="82"/>
      <c r="U341" s="81">
        <v>24098</v>
      </c>
      <c r="V341" s="81">
        <v>62</v>
      </c>
      <c r="W341" s="81">
        <v>70</v>
      </c>
      <c r="X341" s="81">
        <v>721</v>
      </c>
      <c r="Y341" s="81">
        <v>1571</v>
      </c>
      <c r="Z341" s="81">
        <v>1392</v>
      </c>
      <c r="AA341" s="81">
        <v>935</v>
      </c>
      <c r="AB341" s="81">
        <v>2882</v>
      </c>
      <c r="AC341" s="81">
        <v>42071</v>
      </c>
      <c r="AD341" s="81">
        <v>0.55657155524375657</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0</v>
      </c>
      <c r="BL341" s="81">
        <v>0</v>
      </c>
      <c r="BM341" s="82"/>
      <c r="BN341" s="81">
        <v>0</v>
      </c>
      <c r="BO341" s="81">
        <v>0</v>
      </c>
      <c r="BP341" s="81">
        <v>0</v>
      </c>
      <c r="BQ341" s="81">
        <v>0</v>
      </c>
      <c r="BR341" s="81">
        <v>0</v>
      </c>
      <c r="BS341" s="81">
        <v>0</v>
      </c>
      <c r="BT341"/>
      <c r="BU341" s="80">
        <v>0</v>
      </c>
      <c r="BV341" s="80">
        <v>0</v>
      </c>
      <c r="BW341" s="80">
        <v>0</v>
      </c>
      <c r="BX341" s="80">
        <v>0</v>
      </c>
      <c r="BY341" s="80">
        <v>0</v>
      </c>
      <c r="BZ341" s="80">
        <v>0</v>
      </c>
      <c r="CA341" s="80">
        <v>0</v>
      </c>
      <c r="CB341" s="80">
        <v>0</v>
      </c>
      <c r="CC341" s="80">
        <v>0</v>
      </c>
    </row>
    <row r="342" spans="1:81">
      <c r="A342" s="80" t="s">
        <v>2079</v>
      </c>
      <c r="B342" s="80">
        <v>232</v>
      </c>
      <c r="C342" s="80">
        <v>11</v>
      </c>
      <c r="D342" s="80">
        <v>14</v>
      </c>
      <c r="E342" s="80">
        <v>2014</v>
      </c>
      <c r="F342" s="80" t="s">
        <v>90</v>
      </c>
      <c r="G342" s="80" t="s">
        <v>2068</v>
      </c>
      <c r="H342" s="80" t="s">
        <v>2069</v>
      </c>
      <c r="I342" s="177"/>
      <c r="J342" s="81">
        <v>1.0040848385773271</v>
      </c>
      <c r="K342" s="81">
        <v>0.27371831917896838</v>
      </c>
      <c r="L342" s="81">
        <v>1.7161408780188869</v>
      </c>
      <c r="M342" s="81">
        <v>3.1089863543822811</v>
      </c>
      <c r="N342" s="81">
        <v>6.3925480872767713</v>
      </c>
      <c r="O342" s="81">
        <v>2.4328866766276835</v>
      </c>
      <c r="P342" s="81">
        <v>4.5844879855989529</v>
      </c>
      <c r="Q342" s="81">
        <v>0.20803808767929868</v>
      </c>
      <c r="R342" s="81">
        <v>0.25601790236626593</v>
      </c>
      <c r="S342" s="81">
        <v>0.6047975389345438</v>
      </c>
      <c r="T342" s="82"/>
      <c r="U342" s="81">
        <v>28088</v>
      </c>
      <c r="V342" s="81">
        <v>69</v>
      </c>
      <c r="W342" s="81">
        <v>32</v>
      </c>
      <c r="X342" s="81">
        <v>531</v>
      </c>
      <c r="Y342" s="81">
        <v>1559</v>
      </c>
      <c r="Z342" s="81">
        <v>1400</v>
      </c>
      <c r="AA342" s="81">
        <v>913</v>
      </c>
      <c r="AB342" s="81">
        <v>2803</v>
      </c>
      <c r="AC342" s="81">
        <v>42574</v>
      </c>
      <c r="AD342" s="81">
        <v>0.6047975389345438</v>
      </c>
      <c r="AE342" s="82"/>
      <c r="AF342" s="81">
        <v>340185.00863957882</v>
      </c>
      <c r="AG342" s="81">
        <v>179840.24070784551</v>
      </c>
      <c r="AH342" s="81">
        <v>252604.83925765808</v>
      </c>
      <c r="AI342" s="81">
        <v>3076817.7489859122</v>
      </c>
      <c r="AJ342" s="81">
        <v>7917754.068997547</v>
      </c>
      <c r="AK342" s="81">
        <v>0</v>
      </c>
      <c r="AL342" s="81">
        <v>0</v>
      </c>
      <c r="AM342" s="81">
        <v>384810.01416844607</v>
      </c>
      <c r="AN342" s="81">
        <v>0</v>
      </c>
      <c r="AO342" s="81">
        <v>0</v>
      </c>
      <c r="AP342" s="82"/>
      <c r="AQ342" s="81">
        <v>38</v>
      </c>
      <c r="AR342" s="81">
        <v>29</v>
      </c>
      <c r="AS342" s="81">
        <v>0</v>
      </c>
      <c r="AT342" s="81">
        <v>0</v>
      </c>
      <c r="AU342" s="81">
        <v>0</v>
      </c>
      <c r="AV342" s="81">
        <v>0</v>
      </c>
      <c r="AW342" s="81" t="s">
        <v>564</v>
      </c>
      <c r="AX342" s="82"/>
      <c r="AY342" s="81">
        <v>141.995</v>
      </c>
      <c r="AZ342" s="81">
        <v>3402.61</v>
      </c>
      <c r="BA342" s="81">
        <v>0</v>
      </c>
      <c r="BB342" s="81">
        <v>0</v>
      </c>
      <c r="BC342" s="81">
        <v>0</v>
      </c>
      <c r="BD342" s="81">
        <v>0</v>
      </c>
      <c r="BE342" s="81" t="s">
        <v>564</v>
      </c>
      <c r="BF342" s="82"/>
      <c r="BG342" s="81">
        <v>0</v>
      </c>
      <c r="BH342" s="81">
        <v>0</v>
      </c>
      <c r="BI342" s="81">
        <v>0</v>
      </c>
      <c r="BJ342" s="81">
        <v>0</v>
      </c>
      <c r="BK342" s="81">
        <v>0</v>
      </c>
      <c r="BL342" s="81">
        <v>0</v>
      </c>
      <c r="BM342" s="82"/>
      <c r="BN342" s="81">
        <v>0</v>
      </c>
      <c r="BO342" s="81">
        <v>0</v>
      </c>
      <c r="BP342" s="81">
        <v>0</v>
      </c>
      <c r="BQ342" s="81">
        <v>0</v>
      </c>
      <c r="BR342" s="81">
        <v>0</v>
      </c>
      <c r="BS342" s="81">
        <v>0</v>
      </c>
      <c r="BT342"/>
      <c r="BU342" s="80">
        <v>0</v>
      </c>
      <c r="BV342" s="80">
        <v>0</v>
      </c>
      <c r="BW342" s="80">
        <v>0</v>
      </c>
      <c r="BX342" s="80">
        <v>0</v>
      </c>
      <c r="BY342" s="80">
        <v>0</v>
      </c>
      <c r="BZ342" s="80">
        <v>0</v>
      </c>
      <c r="CA342" s="80">
        <v>0</v>
      </c>
      <c r="CB342" s="80">
        <v>0</v>
      </c>
      <c r="CC342" s="80">
        <v>0</v>
      </c>
    </row>
    <row r="343" spans="1:81">
      <c r="A343" s="80" t="s">
        <v>2080</v>
      </c>
      <c r="B343" s="80">
        <v>233</v>
      </c>
      <c r="C343" s="80">
        <v>12</v>
      </c>
      <c r="D343" s="80">
        <v>14</v>
      </c>
      <c r="E343" s="80">
        <v>2015</v>
      </c>
      <c r="F343" s="80" t="s">
        <v>91</v>
      </c>
      <c r="G343" s="80" t="s">
        <v>2068</v>
      </c>
      <c r="H343" s="80" t="s">
        <v>2069</v>
      </c>
      <c r="I343" s="177"/>
      <c r="J343" s="81">
        <v>0</v>
      </c>
      <c r="K343" s="81">
        <v>0.30386434562850095</v>
      </c>
      <c r="L343" s="81">
        <v>2.0450183635142283</v>
      </c>
      <c r="M343" s="81">
        <v>2.9727937469066812</v>
      </c>
      <c r="N343" s="81">
        <v>5.3412641321589165</v>
      </c>
      <c r="O343" s="81">
        <v>2.4045065032214139</v>
      </c>
      <c r="P343" s="81">
        <v>4.4875892200991352</v>
      </c>
      <c r="Q343" s="81">
        <v>0.19864559291354666</v>
      </c>
      <c r="R343" s="81">
        <v>0.21761466333634943</v>
      </c>
      <c r="S343" s="81">
        <v>0.58193721449001934</v>
      </c>
      <c r="T343" s="82"/>
      <c r="U343" s="81">
        <v>0</v>
      </c>
      <c r="V343" s="81">
        <v>69</v>
      </c>
      <c r="W343" s="81">
        <v>32</v>
      </c>
      <c r="X343" s="81">
        <v>531</v>
      </c>
      <c r="Y343" s="81">
        <v>1541</v>
      </c>
      <c r="Z343" s="81">
        <v>1397</v>
      </c>
      <c r="AA343" s="81">
        <v>893</v>
      </c>
      <c r="AB343" s="81">
        <v>2734</v>
      </c>
      <c r="AC343" s="81">
        <v>37278</v>
      </c>
      <c r="AD343" s="81">
        <v>0.58193721449001934</v>
      </c>
      <c r="AE343" s="82"/>
      <c r="AF343" s="81">
        <v>0</v>
      </c>
      <c r="AG343" s="81">
        <v>241239.77511082659</v>
      </c>
      <c r="AH343" s="81">
        <v>250657.74176361898</v>
      </c>
      <c r="AI343" s="81">
        <v>3297865.3555404195</v>
      </c>
      <c r="AJ343" s="81">
        <v>6862922.1451833891</v>
      </c>
      <c r="AK343" s="81">
        <v>0</v>
      </c>
      <c r="AL343" s="81">
        <v>0</v>
      </c>
      <c r="AM343" s="81">
        <v>374683.23130134598</v>
      </c>
      <c r="AN343" s="81">
        <v>0</v>
      </c>
      <c r="AO343" s="81">
        <v>0</v>
      </c>
      <c r="AP343" s="82"/>
      <c r="AQ343" s="81">
        <v>41</v>
      </c>
      <c r="AR343" s="81">
        <v>34</v>
      </c>
      <c r="AS343" s="81">
        <v>0</v>
      </c>
      <c r="AT343" s="81">
        <v>0</v>
      </c>
      <c r="AU343" s="81">
        <v>0</v>
      </c>
      <c r="AV343" s="81">
        <v>0</v>
      </c>
      <c r="AW343" s="81" t="s">
        <v>564</v>
      </c>
      <c r="AX343" s="82"/>
      <c r="AY343" s="81">
        <v>165.495</v>
      </c>
      <c r="AZ343" s="81">
        <v>3610.9100000000003</v>
      </c>
      <c r="BA343" s="81">
        <v>0</v>
      </c>
      <c r="BB343" s="81">
        <v>0</v>
      </c>
      <c r="BC343" s="81">
        <v>0</v>
      </c>
      <c r="BD343" s="81">
        <v>0</v>
      </c>
      <c r="BE343" s="81" t="s">
        <v>564</v>
      </c>
      <c r="BF343" s="82"/>
      <c r="BG343" s="81">
        <v>0</v>
      </c>
      <c r="BH343" s="81">
        <v>0</v>
      </c>
      <c r="BI343" s="81">
        <v>0</v>
      </c>
      <c r="BJ343" s="81">
        <v>0</v>
      </c>
      <c r="BK343" s="81">
        <v>0</v>
      </c>
      <c r="BL343" s="81">
        <v>0</v>
      </c>
      <c r="BM343" s="82"/>
      <c r="BN343" s="81">
        <v>0</v>
      </c>
      <c r="BO343" s="81">
        <v>0</v>
      </c>
      <c r="BP343" s="81">
        <v>0</v>
      </c>
      <c r="BQ343" s="81">
        <v>0</v>
      </c>
      <c r="BR343" s="81">
        <v>0</v>
      </c>
      <c r="BS343" s="81">
        <v>0</v>
      </c>
      <c r="BT343"/>
      <c r="BU343" s="80">
        <v>0</v>
      </c>
      <c r="BV343" s="80">
        <v>0</v>
      </c>
      <c r="BW343" s="80">
        <v>0</v>
      </c>
      <c r="BX343" s="80">
        <v>0</v>
      </c>
      <c r="BY343" s="80">
        <v>0</v>
      </c>
      <c r="BZ343" s="80">
        <v>0</v>
      </c>
      <c r="CA343" s="80">
        <v>0</v>
      </c>
      <c r="CB343" s="80">
        <v>0</v>
      </c>
      <c r="CC343" s="80">
        <v>0</v>
      </c>
    </row>
    <row r="344" spans="1:81">
      <c r="A344" s="80" t="s">
        <v>2081</v>
      </c>
      <c r="B344" s="80">
        <v>234</v>
      </c>
      <c r="C344" s="80">
        <v>13</v>
      </c>
      <c r="D344" s="80">
        <v>14</v>
      </c>
      <c r="E344" s="80">
        <v>2016</v>
      </c>
      <c r="F344" s="80" t="s">
        <v>92</v>
      </c>
      <c r="G344" s="80" t="s">
        <v>2068</v>
      </c>
      <c r="H344" s="80" t="s">
        <v>2069</v>
      </c>
      <c r="I344" s="177"/>
      <c r="J344" s="81">
        <v>0.85952202061994465</v>
      </c>
      <c r="K344" s="81">
        <v>0.2612781684764946</v>
      </c>
      <c r="L344" s="81">
        <v>1.9625478338344953</v>
      </c>
      <c r="M344" s="81">
        <v>2.1634444745129442</v>
      </c>
      <c r="N344" s="81">
        <v>3.8622340366583492</v>
      </c>
      <c r="O344" s="81">
        <v>2.3464025475429602</v>
      </c>
      <c r="P344" s="81">
        <v>4.1979357510284609</v>
      </c>
      <c r="Q344" s="81">
        <v>0.18555033716538105</v>
      </c>
      <c r="R344" s="81">
        <v>0.1838041405665457</v>
      </c>
      <c r="S344" s="81">
        <v>0.55374214943626998</v>
      </c>
      <c r="T344" s="82"/>
      <c r="U344" s="81">
        <v>26259</v>
      </c>
      <c r="V344" s="81">
        <v>69</v>
      </c>
      <c r="W344" s="81">
        <v>32</v>
      </c>
      <c r="X344" s="81">
        <v>531</v>
      </c>
      <c r="Y344" s="81">
        <v>1508</v>
      </c>
      <c r="Z344" s="81">
        <v>1380</v>
      </c>
      <c r="AA344" s="81">
        <v>864</v>
      </c>
      <c r="AB344" s="81">
        <v>2627</v>
      </c>
      <c r="AC344" s="81">
        <v>31391.937936375711</v>
      </c>
      <c r="AD344" s="81">
        <v>0.55374214943626998</v>
      </c>
      <c r="AE344" s="82"/>
      <c r="AF344" s="81">
        <v>312977.31083489559</v>
      </c>
      <c r="AG344" s="81">
        <v>237311.1683502385</v>
      </c>
      <c r="AH344" s="81">
        <v>216164.62746734181</v>
      </c>
      <c r="AI344" s="81">
        <v>3111902.837605502</v>
      </c>
      <c r="AJ344" s="81">
        <v>6179327.0323475348</v>
      </c>
      <c r="AK344" s="81">
        <v>0</v>
      </c>
      <c r="AL344" s="81">
        <v>0</v>
      </c>
      <c r="AM344" s="81">
        <v>360299.0298442106</v>
      </c>
      <c r="AN344" s="81">
        <v>0</v>
      </c>
      <c r="AO344" s="81">
        <v>0</v>
      </c>
      <c r="AP344" s="82"/>
      <c r="AQ344" s="81">
        <v>44</v>
      </c>
      <c r="AR344" s="81">
        <v>39</v>
      </c>
      <c r="AS344" s="81">
        <v>0</v>
      </c>
      <c r="AT344" s="81">
        <v>0</v>
      </c>
      <c r="AU344" s="81">
        <v>0</v>
      </c>
      <c r="AV344" s="81">
        <v>0</v>
      </c>
      <c r="AW344" s="81" t="s">
        <v>564</v>
      </c>
      <c r="AX344" s="82"/>
      <c r="AY344" s="81">
        <v>181.89500000000001</v>
      </c>
      <c r="AZ344" s="81">
        <v>3828.91</v>
      </c>
      <c r="BA344" s="81">
        <v>0</v>
      </c>
      <c r="BB344" s="81">
        <v>0</v>
      </c>
      <c r="BC344" s="81">
        <v>0</v>
      </c>
      <c r="BD344" s="81">
        <v>0</v>
      </c>
      <c r="BE344" s="81" t="s">
        <v>564</v>
      </c>
      <c r="BF344" s="82"/>
      <c r="BG344" s="81">
        <v>0</v>
      </c>
      <c r="BH344" s="81">
        <v>0</v>
      </c>
      <c r="BI344" s="81">
        <v>0</v>
      </c>
      <c r="BJ344" s="81">
        <v>0</v>
      </c>
      <c r="BK344" s="81">
        <v>0</v>
      </c>
      <c r="BL344" s="81">
        <v>0</v>
      </c>
      <c r="BM344" s="82"/>
      <c r="BN344" s="81">
        <v>0</v>
      </c>
      <c r="BO344" s="81">
        <v>0</v>
      </c>
      <c r="BP344" s="81">
        <v>0</v>
      </c>
      <c r="BQ344" s="81">
        <v>0</v>
      </c>
      <c r="BR344" s="81">
        <v>0</v>
      </c>
      <c r="BS344" s="81">
        <v>0</v>
      </c>
      <c r="BT344"/>
      <c r="BU344" s="80">
        <v>0</v>
      </c>
      <c r="BV344" s="80">
        <v>0</v>
      </c>
      <c r="BW344" s="80">
        <v>0</v>
      </c>
      <c r="BX344" s="80">
        <v>0</v>
      </c>
      <c r="BY344" s="80">
        <v>0</v>
      </c>
      <c r="BZ344" s="80">
        <v>0</v>
      </c>
      <c r="CA344" s="80">
        <v>0</v>
      </c>
      <c r="CB344" s="80">
        <v>0</v>
      </c>
      <c r="CC344" s="80">
        <v>0</v>
      </c>
    </row>
    <row r="345" spans="1:81">
      <c r="A345" s="80" t="s">
        <v>2082</v>
      </c>
      <c r="B345" s="80">
        <v>235</v>
      </c>
      <c r="C345" s="80">
        <v>14</v>
      </c>
      <c r="D345" s="80">
        <v>14</v>
      </c>
      <c r="E345" s="80">
        <v>2017</v>
      </c>
      <c r="F345" s="80" t="s">
        <v>71</v>
      </c>
      <c r="G345" s="80" t="s">
        <v>2068</v>
      </c>
      <c r="H345" s="80" t="s">
        <v>2069</v>
      </c>
      <c r="I345" s="177"/>
      <c r="J345" s="81">
        <v>0.7181650699221831</v>
      </c>
      <c r="K345" s="81">
        <v>0.27275657307162848</v>
      </c>
      <c r="L345" s="81">
        <v>1.8629328901677609</v>
      </c>
      <c r="M345" s="81">
        <v>2.0614552127337249</v>
      </c>
      <c r="N345" s="81">
        <v>4.6238813020907426</v>
      </c>
      <c r="O345" s="81">
        <v>2.2947344729079115</v>
      </c>
      <c r="P345" s="81">
        <v>4.0603006227656868</v>
      </c>
      <c r="Q345" s="81">
        <v>0.17450818340122398</v>
      </c>
      <c r="R345" s="81">
        <v>0.1100879051370529</v>
      </c>
      <c r="S345" s="81">
        <v>0.57711774924476544</v>
      </c>
      <c r="T345" s="82"/>
      <c r="U345" s="81">
        <v>22602</v>
      </c>
      <c r="V345" s="81">
        <v>69</v>
      </c>
      <c r="W345" s="81">
        <v>32</v>
      </c>
      <c r="X345" s="81">
        <v>531</v>
      </c>
      <c r="Y345" s="81">
        <v>1478</v>
      </c>
      <c r="Z345" s="81">
        <v>1372</v>
      </c>
      <c r="AA345" s="81">
        <v>841</v>
      </c>
      <c r="AB345" s="81">
        <v>2555</v>
      </c>
      <c r="AC345" s="81">
        <v>19175</v>
      </c>
      <c r="AD345" s="81">
        <v>0.57711774924476544</v>
      </c>
      <c r="AE345" s="82"/>
      <c r="AF345" s="81">
        <v>268807.01378405059</v>
      </c>
      <c r="AG345" s="81">
        <v>242211.81719307011</v>
      </c>
      <c r="AH345" s="81">
        <v>266157.56279113633</v>
      </c>
      <c r="AI345" s="81">
        <v>3043583.8134590439</v>
      </c>
      <c r="AJ345" s="81">
        <v>6874532.1564239953</v>
      </c>
      <c r="AK345" s="81">
        <v>0</v>
      </c>
      <c r="AL345" s="81">
        <v>0</v>
      </c>
      <c r="AM345" s="81">
        <v>350972.3839582213</v>
      </c>
      <c r="AN345" s="81">
        <v>0</v>
      </c>
      <c r="AO345" s="81">
        <v>0</v>
      </c>
      <c r="AP345" s="82"/>
      <c r="AQ345" s="81">
        <v>44</v>
      </c>
      <c r="AR345" s="81">
        <v>41</v>
      </c>
      <c r="AS345" s="81">
        <v>0</v>
      </c>
      <c r="AT345" s="81">
        <v>0</v>
      </c>
      <c r="AU345" s="81">
        <v>0</v>
      </c>
      <c r="AV345" s="81">
        <v>0</v>
      </c>
      <c r="AW345" s="81" t="s">
        <v>564</v>
      </c>
      <c r="AX345" s="82"/>
      <c r="AY345" s="81">
        <v>181.89500000000001</v>
      </c>
      <c r="AZ345" s="81">
        <v>3888.91</v>
      </c>
      <c r="BA345" s="81">
        <v>0</v>
      </c>
      <c r="BB345" s="81">
        <v>0</v>
      </c>
      <c r="BC345" s="81">
        <v>0</v>
      </c>
      <c r="BD345" s="81">
        <v>0</v>
      </c>
      <c r="BE345" s="81" t="s">
        <v>564</v>
      </c>
      <c r="BF345" s="82"/>
      <c r="BG345" s="81">
        <v>0</v>
      </c>
      <c r="BH345" s="81">
        <v>0</v>
      </c>
      <c r="BI345" s="81">
        <v>0</v>
      </c>
      <c r="BJ345" s="81">
        <v>0</v>
      </c>
      <c r="BK345" s="81">
        <v>0</v>
      </c>
      <c r="BL345" s="81">
        <v>0</v>
      </c>
      <c r="BM345" s="82"/>
      <c r="BN345" s="81">
        <v>0</v>
      </c>
      <c r="BO345" s="81">
        <v>0</v>
      </c>
      <c r="BP345" s="81">
        <v>0</v>
      </c>
      <c r="BQ345" s="81">
        <v>0</v>
      </c>
      <c r="BR345" s="81">
        <v>0</v>
      </c>
      <c r="BS345" s="81">
        <v>0</v>
      </c>
      <c r="BT345"/>
      <c r="BU345" s="80">
        <v>0</v>
      </c>
      <c r="BV345" s="80">
        <v>0</v>
      </c>
      <c r="BW345" s="80">
        <v>0</v>
      </c>
      <c r="BX345" s="80">
        <v>0</v>
      </c>
      <c r="BY345" s="80">
        <v>0</v>
      </c>
      <c r="BZ345" s="80">
        <v>0</v>
      </c>
      <c r="CA345" s="80">
        <v>0</v>
      </c>
      <c r="CB345" s="80">
        <v>0</v>
      </c>
      <c r="CC345" s="80">
        <v>0</v>
      </c>
    </row>
    <row r="346" spans="1:81">
      <c r="A346" s="80" t="s">
        <v>2083</v>
      </c>
      <c r="B346" s="80">
        <v>236</v>
      </c>
      <c r="C346" s="80">
        <v>15</v>
      </c>
      <c r="D346" s="80">
        <v>14</v>
      </c>
      <c r="E346" s="80">
        <v>2018</v>
      </c>
      <c r="F346" s="80" t="s">
        <v>93</v>
      </c>
      <c r="G346" s="80" t="s">
        <v>2068</v>
      </c>
      <c r="H346" s="80" t="s">
        <v>2069</v>
      </c>
      <c r="I346" s="177"/>
      <c r="J346" s="81">
        <v>0.63498815106905193</v>
      </c>
      <c r="K346" s="81">
        <v>0.27374714102979841</v>
      </c>
      <c r="L346" s="81">
        <v>1.6620857827472952</v>
      </c>
      <c r="M346" s="81">
        <v>1.9845493853359184</v>
      </c>
      <c r="N346" s="81">
        <v>3.4514788738393705</v>
      </c>
      <c r="O346" s="81">
        <v>2.222081197575049</v>
      </c>
      <c r="P346" s="81">
        <v>3.943405263931882</v>
      </c>
      <c r="Q346" s="81">
        <v>0.15527993320688302</v>
      </c>
      <c r="R346" s="81">
        <v>8.0946944508597393E-2</v>
      </c>
      <c r="S346" s="81">
        <v>0.51693293652050409</v>
      </c>
      <c r="T346" s="82"/>
      <c r="U346" s="81">
        <v>20264</v>
      </c>
      <c r="V346" s="81">
        <v>69</v>
      </c>
      <c r="W346" s="81">
        <v>32</v>
      </c>
      <c r="X346" s="81">
        <v>531</v>
      </c>
      <c r="Y346" s="81">
        <v>1444</v>
      </c>
      <c r="Z346" s="81">
        <v>1354</v>
      </c>
      <c r="AA346" s="81">
        <v>825</v>
      </c>
      <c r="AB346" s="81">
        <v>2450</v>
      </c>
      <c r="AC346" s="81">
        <v>14044</v>
      </c>
      <c r="AD346" s="81">
        <v>0.51693293652050409</v>
      </c>
      <c r="AE346" s="82"/>
      <c r="AF346" s="81">
        <v>239054.6684264217</v>
      </c>
      <c r="AG346" s="81">
        <v>245312.46260236099</v>
      </c>
      <c r="AH346" s="81">
        <v>240856.33943590749</v>
      </c>
      <c r="AI346" s="81">
        <v>2871919.155969461</v>
      </c>
      <c r="AJ346" s="81">
        <v>5382646.9221059401</v>
      </c>
      <c r="AK346" s="81">
        <v>0</v>
      </c>
      <c r="AL346" s="81">
        <v>0</v>
      </c>
      <c r="AM346" s="81">
        <v>337245.22124353971</v>
      </c>
      <c r="AN346" s="81">
        <v>0</v>
      </c>
      <c r="AO346" s="81">
        <v>0</v>
      </c>
      <c r="AP346" s="82"/>
      <c r="AQ346" s="81">
        <v>45</v>
      </c>
      <c r="AR346" s="81">
        <v>42</v>
      </c>
      <c r="AS346" s="81">
        <v>0</v>
      </c>
      <c r="AT346" s="81">
        <v>0</v>
      </c>
      <c r="AU346" s="81">
        <v>0</v>
      </c>
      <c r="AV346" s="81">
        <v>0</v>
      </c>
      <c r="AW346" s="81" t="s">
        <v>564</v>
      </c>
      <c r="AX346" s="82"/>
      <c r="AY346" s="81">
        <v>190.89500000000001</v>
      </c>
      <c r="AZ346" s="81">
        <v>3935.01</v>
      </c>
      <c r="BA346" s="81">
        <v>0</v>
      </c>
      <c r="BB346" s="81">
        <v>0</v>
      </c>
      <c r="BC346" s="81">
        <v>0</v>
      </c>
      <c r="BD346" s="81">
        <v>0</v>
      </c>
      <c r="BE346" s="81" t="s">
        <v>564</v>
      </c>
      <c r="BF346" s="82"/>
      <c r="BG346" s="81">
        <v>0</v>
      </c>
      <c r="BH346" s="81">
        <v>0</v>
      </c>
      <c r="BI346" s="81">
        <v>0</v>
      </c>
      <c r="BJ346" s="81">
        <v>0</v>
      </c>
      <c r="BK346" s="81">
        <v>0</v>
      </c>
      <c r="BL346" s="81">
        <v>0</v>
      </c>
      <c r="BM346" s="82"/>
      <c r="BN346" s="81">
        <v>0</v>
      </c>
      <c r="BO346" s="81">
        <v>0</v>
      </c>
      <c r="BP346" s="81">
        <v>0</v>
      </c>
      <c r="BQ346" s="81">
        <v>0</v>
      </c>
      <c r="BR346" s="81">
        <v>0</v>
      </c>
      <c r="BS346" s="81">
        <v>0</v>
      </c>
      <c r="BT346"/>
      <c r="BU346" s="80">
        <v>0</v>
      </c>
      <c r="BV346" s="80">
        <v>0</v>
      </c>
      <c r="BW346" s="80">
        <v>0</v>
      </c>
      <c r="BX346" s="80">
        <v>0</v>
      </c>
      <c r="BY346" s="80">
        <v>0</v>
      </c>
      <c r="BZ346" s="80">
        <v>0</v>
      </c>
      <c r="CA346" s="80">
        <v>0</v>
      </c>
      <c r="CB346" s="80">
        <v>0</v>
      </c>
      <c r="CC346" s="80">
        <v>0</v>
      </c>
    </row>
    <row r="347" spans="1:81">
      <c r="A347" s="80" t="s">
        <v>2084</v>
      </c>
      <c r="B347" s="80">
        <v>237</v>
      </c>
      <c r="C347" s="80">
        <v>16</v>
      </c>
      <c r="D347" s="80">
        <v>14</v>
      </c>
      <c r="E347" s="80">
        <v>2019</v>
      </c>
      <c r="F347" s="80" t="s">
        <v>73</v>
      </c>
      <c r="G347" s="80" t="s">
        <v>2068</v>
      </c>
      <c r="H347" s="80" t="s">
        <v>2069</v>
      </c>
      <c r="I347" s="177"/>
      <c r="J347" s="81">
        <v>0.54167804356444338</v>
      </c>
      <c r="K347" s="81">
        <v>0.20797347580274173</v>
      </c>
      <c r="L347" s="81">
        <v>1.6500233018993831</v>
      </c>
      <c r="M347" s="81">
        <v>1.6531662193728291</v>
      </c>
      <c r="N347" s="81">
        <v>2.4322726930771341</v>
      </c>
      <c r="O347" s="81">
        <v>2.0956172583852259</v>
      </c>
      <c r="P347" s="81">
        <v>3.9442464620098394</v>
      </c>
      <c r="Q347" s="81">
        <v>0.14692862880140492</v>
      </c>
      <c r="R347" s="81">
        <v>3.7779714099706832E-2</v>
      </c>
      <c r="S347" s="81">
        <v>0.28905892906957181</v>
      </c>
      <c r="T347" s="82"/>
      <c r="U347" s="81">
        <v>18488</v>
      </c>
      <c r="V347" s="81">
        <v>69</v>
      </c>
      <c r="W347" s="81">
        <v>32</v>
      </c>
      <c r="X347" s="81">
        <v>531</v>
      </c>
      <c r="Y347" s="81">
        <v>1420</v>
      </c>
      <c r="Z347" s="81">
        <v>1312</v>
      </c>
      <c r="AA347" s="81">
        <v>819</v>
      </c>
      <c r="AB347" s="81">
        <v>2381</v>
      </c>
      <c r="AC347" s="81">
        <v>6662</v>
      </c>
      <c r="AD347" s="81">
        <v>0.28905892906957181</v>
      </c>
      <c r="AE347" s="82"/>
      <c r="AF347" s="81">
        <v>201770.3405867246</v>
      </c>
      <c r="AG347" s="81">
        <v>168941.89421188991</v>
      </c>
      <c r="AH347" s="81">
        <v>267094.52427078207</v>
      </c>
      <c r="AI347" s="81">
        <v>2986736.9198966618</v>
      </c>
      <c r="AJ347" s="81">
        <v>4591509.8725007707</v>
      </c>
      <c r="AK347" s="81">
        <v>0</v>
      </c>
      <c r="AL347" s="81">
        <v>0</v>
      </c>
      <c r="AM347" s="81">
        <v>324274.27584159654</v>
      </c>
      <c r="AN347" s="81">
        <v>0</v>
      </c>
      <c r="AO347" s="81">
        <v>0</v>
      </c>
      <c r="AP347" s="82"/>
      <c r="AQ347" s="81">
        <v>50</v>
      </c>
      <c r="AR347" s="81">
        <v>43</v>
      </c>
      <c r="AS347" s="81">
        <v>0</v>
      </c>
      <c r="AT347" s="81">
        <v>0</v>
      </c>
      <c r="AU347" s="81">
        <v>0</v>
      </c>
      <c r="AV347" s="81">
        <v>0</v>
      </c>
      <c r="AW347" s="81" t="s">
        <v>564</v>
      </c>
      <c r="AX347" s="82"/>
      <c r="AY347" s="81">
        <v>223.095</v>
      </c>
      <c r="AZ347" s="81">
        <v>3957.11</v>
      </c>
      <c r="BA347" s="81">
        <v>0</v>
      </c>
      <c r="BB347" s="81">
        <v>0</v>
      </c>
      <c r="BC347" s="81">
        <v>0</v>
      </c>
      <c r="BD347" s="81">
        <v>0</v>
      </c>
      <c r="BE347" s="81" t="s">
        <v>564</v>
      </c>
      <c r="BF347" s="82"/>
      <c r="BG347" s="81">
        <v>0</v>
      </c>
      <c r="BH347" s="81">
        <v>0</v>
      </c>
      <c r="BI347" s="81">
        <v>0</v>
      </c>
      <c r="BJ347" s="81">
        <v>0</v>
      </c>
      <c r="BK347" s="81">
        <v>0</v>
      </c>
      <c r="BL347" s="81">
        <v>0</v>
      </c>
      <c r="BM347" s="82"/>
      <c r="BN347" s="81">
        <v>0</v>
      </c>
      <c r="BO347" s="81">
        <v>0</v>
      </c>
      <c r="BP347" s="81">
        <v>0</v>
      </c>
      <c r="BQ347" s="81">
        <v>0</v>
      </c>
      <c r="BR347" s="81">
        <v>0</v>
      </c>
      <c r="BS347" s="81">
        <v>0</v>
      </c>
      <c r="BT347"/>
      <c r="BU347" s="80">
        <v>0</v>
      </c>
      <c r="BV347" s="80">
        <v>0</v>
      </c>
      <c r="BW347" s="80">
        <v>0</v>
      </c>
      <c r="BX347" s="80">
        <v>0</v>
      </c>
      <c r="BY347" s="80">
        <v>0</v>
      </c>
      <c r="BZ347" s="80">
        <v>0</v>
      </c>
      <c r="CA347" s="80">
        <v>0</v>
      </c>
      <c r="CB347" s="80">
        <v>0</v>
      </c>
      <c r="CC347" s="80">
        <v>0</v>
      </c>
    </row>
    <row r="348" spans="1:81">
      <c r="A348" s="80" t="s">
        <v>2085</v>
      </c>
      <c r="B348" s="80">
        <v>238</v>
      </c>
      <c r="C348" s="80">
        <v>17</v>
      </c>
      <c r="D348" s="80">
        <v>14</v>
      </c>
      <c r="E348" s="80">
        <v>2020</v>
      </c>
      <c r="F348" s="80" t="s">
        <v>218</v>
      </c>
      <c r="G348" s="80" t="s">
        <v>2068</v>
      </c>
      <c r="H348" s="80" t="s">
        <v>2069</v>
      </c>
      <c r="I348" s="177"/>
      <c r="J348" s="81">
        <v>0</v>
      </c>
      <c r="K348" s="81">
        <v>0.20014023406201173</v>
      </c>
      <c r="L348" s="81">
        <v>3.3648621782004957</v>
      </c>
      <c r="M348" s="81">
        <v>2.0875639482781505</v>
      </c>
      <c r="N348" s="81">
        <v>4.2926125941280082</v>
      </c>
      <c r="O348" s="81">
        <v>1.8304595158403865</v>
      </c>
      <c r="P348" s="81">
        <v>3.5859620960513694</v>
      </c>
      <c r="Q348" s="81">
        <v>0.13602803561742088</v>
      </c>
      <c r="R348" s="81">
        <v>8.7482670504325968E-2</v>
      </c>
      <c r="S348" s="81">
        <v>0.54929575970680955</v>
      </c>
      <c r="T348" s="82"/>
      <c r="U348" s="81">
        <v>0</v>
      </c>
      <c r="V348" s="81">
        <v>49</v>
      </c>
      <c r="W348" s="81">
        <v>57</v>
      </c>
      <c r="X348" s="81">
        <v>491</v>
      </c>
      <c r="Y348" s="81">
        <v>1402</v>
      </c>
      <c r="Z348" s="81">
        <v>1308</v>
      </c>
      <c r="AA348" s="81">
        <v>809</v>
      </c>
      <c r="AB348" s="81">
        <v>2307</v>
      </c>
      <c r="AC348" s="81">
        <v>15507</v>
      </c>
      <c r="AD348" s="81">
        <v>0.54929575970680955</v>
      </c>
      <c r="AE348" s="82"/>
      <c r="AF348" s="81">
        <v>0</v>
      </c>
      <c r="AG348" s="81">
        <v>168226.28546739125</v>
      </c>
      <c r="AH348" s="81">
        <v>578236.49219077325</v>
      </c>
      <c r="AI348" s="81">
        <v>2925701.1699965037</v>
      </c>
      <c r="AJ348" s="81">
        <v>6300448.662266708</v>
      </c>
      <c r="AK348" s="81"/>
      <c r="AL348" s="81"/>
      <c r="AM348" s="81">
        <v>301089.13130459329</v>
      </c>
      <c r="AN348" s="81"/>
      <c r="AO348" s="81"/>
      <c r="AP348" s="82"/>
      <c r="AQ348" s="81">
        <v>55</v>
      </c>
      <c r="AR348" s="81">
        <v>46</v>
      </c>
      <c r="AS348" s="81">
        <v>0</v>
      </c>
      <c r="AT348" s="81">
        <v>0</v>
      </c>
      <c r="AU348" s="81">
        <v>0</v>
      </c>
      <c r="AV348" s="81">
        <v>0</v>
      </c>
      <c r="AW348" s="81">
        <v>0</v>
      </c>
      <c r="AX348" s="82"/>
      <c r="AY348" s="81">
        <v>250.995</v>
      </c>
      <c r="AZ348" s="81">
        <v>4105.6100000000006</v>
      </c>
      <c r="BA348" s="81">
        <v>0</v>
      </c>
      <c r="BB348" s="81">
        <v>0</v>
      </c>
      <c r="BC348" s="81">
        <v>0</v>
      </c>
      <c r="BD348" s="81">
        <v>0</v>
      </c>
      <c r="BE348" s="81">
        <v>0</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2086</v>
      </c>
      <c r="B349" s="80">
        <v>238</v>
      </c>
      <c r="C349" s="80">
        <v>18</v>
      </c>
      <c r="D349" s="80">
        <v>14</v>
      </c>
      <c r="E349" s="80">
        <v>2021</v>
      </c>
      <c r="F349" s="80" t="s">
        <v>75</v>
      </c>
      <c r="G349" s="174" t="s">
        <v>2068</v>
      </c>
      <c r="H349" s="80" t="s">
        <v>2069</v>
      </c>
      <c r="I349" s="177"/>
      <c r="J349" s="81">
        <v>0</v>
      </c>
      <c r="K349" s="81">
        <v>0.20441230783810876</v>
      </c>
      <c r="L349" s="81">
        <v>3.2739559615865366</v>
      </c>
      <c r="M349" s="81">
        <v>2.0042979512076458</v>
      </c>
      <c r="N349" s="81">
        <v>3.1808786937082805</v>
      </c>
      <c r="O349" s="81">
        <v>1.72604293130433</v>
      </c>
      <c r="P349" s="81">
        <v>3.6180523617773703</v>
      </c>
      <c r="Q349" s="81">
        <v>0.13360286951923492</v>
      </c>
      <c r="R349" s="81">
        <v>0.10261933717472313</v>
      </c>
      <c r="S349" s="81">
        <v>0.55749987385984123</v>
      </c>
      <c r="T349" s="82"/>
      <c r="U349" s="81">
        <v>0</v>
      </c>
      <c r="V349" s="81">
        <v>49</v>
      </c>
      <c r="W349" s="81">
        <v>57</v>
      </c>
      <c r="X349" s="81">
        <v>491</v>
      </c>
      <c r="Y349" s="81">
        <v>1369</v>
      </c>
      <c r="Z349" s="81">
        <v>1270</v>
      </c>
      <c r="AA349" s="81">
        <v>796</v>
      </c>
      <c r="AB349" s="81">
        <v>2239</v>
      </c>
      <c r="AC349" s="81">
        <v>17631</v>
      </c>
      <c r="AD349" s="81">
        <v>0.55749987385984123</v>
      </c>
      <c r="AE349" s="82"/>
      <c r="AF349" s="81">
        <v>0</v>
      </c>
      <c r="AG349" s="81">
        <v>179787.93846646408</v>
      </c>
      <c r="AH349" s="81">
        <v>556636.68704628653</v>
      </c>
      <c r="AI349" s="81">
        <v>3101920.6565308413</v>
      </c>
      <c r="AJ349" s="81">
        <v>4971903.0472693685</v>
      </c>
      <c r="AK349" s="81">
        <v>0</v>
      </c>
      <c r="AL349" s="81">
        <v>0</v>
      </c>
      <c r="AM349" s="81">
        <v>293899.84480167076</v>
      </c>
      <c r="AN349" s="81">
        <v>0</v>
      </c>
      <c r="AO349" s="81">
        <v>0</v>
      </c>
      <c r="AP349" s="82"/>
      <c r="AQ349" s="81">
        <v>56</v>
      </c>
      <c r="AR349" s="81">
        <v>47</v>
      </c>
      <c r="AS349" s="81">
        <v>0</v>
      </c>
      <c r="AT349" s="81">
        <v>0</v>
      </c>
      <c r="AU349" s="81">
        <v>0</v>
      </c>
      <c r="AV349" s="81">
        <v>0</v>
      </c>
      <c r="AW349" s="81"/>
      <c r="AX349" s="82"/>
      <c r="AY349" s="81">
        <v>253.995</v>
      </c>
      <c r="AZ349" s="81">
        <v>4127.6100000000006</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2087</v>
      </c>
      <c r="B350" s="80">
        <v>238</v>
      </c>
      <c r="C350" s="80">
        <v>19</v>
      </c>
      <c r="D350" s="80">
        <v>14</v>
      </c>
      <c r="E350" s="80">
        <v>2022</v>
      </c>
      <c r="F350" s="80" t="s">
        <v>568</v>
      </c>
      <c r="G350" s="174" t="s">
        <v>2068</v>
      </c>
      <c r="H350" s="80" t="s">
        <v>2069</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58</v>
      </c>
      <c r="AR350" s="81">
        <v>47</v>
      </c>
      <c r="AS350" s="81">
        <v>0</v>
      </c>
      <c r="AT350" s="81">
        <v>0</v>
      </c>
      <c r="AU350" s="81">
        <v>0</v>
      </c>
      <c r="AV350" s="81">
        <v>0</v>
      </c>
      <c r="AW350" s="81"/>
      <c r="AX350" s="82"/>
      <c r="AY350" s="81">
        <v>261.995</v>
      </c>
      <c r="AZ350" s="81">
        <v>4127.6100000000015</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2088</v>
      </c>
      <c r="B351" s="80">
        <v>290</v>
      </c>
      <c r="C351" s="80">
        <v>1</v>
      </c>
      <c r="D351" s="80">
        <v>18</v>
      </c>
      <c r="E351" s="80">
        <v>1990</v>
      </c>
      <c r="F351" s="80" t="s">
        <v>562</v>
      </c>
      <c r="G351" s="80" t="s">
        <v>2089</v>
      </c>
      <c r="H351" s="80" t="s">
        <v>2090</v>
      </c>
      <c r="I351" s="177"/>
      <c r="J351" s="81">
        <v>2.0730319178152965</v>
      </c>
      <c r="K351" s="81">
        <v>0.61448614007773628</v>
      </c>
      <c r="L351" s="81">
        <v>5.1592300030580125</v>
      </c>
      <c r="M351" s="81">
        <v>0.86771987785638993</v>
      </c>
      <c r="N351" s="81">
        <v>2.2201293724008817</v>
      </c>
      <c r="O351" s="81">
        <v>2.5309273133701975</v>
      </c>
      <c r="P351" s="81">
        <v>5.7246148865957851</v>
      </c>
      <c r="Q351" s="81">
        <v>0.21352988414135224</v>
      </c>
      <c r="R351" s="81">
        <v>0</v>
      </c>
      <c r="S351" s="81">
        <v>0.17138123455082863</v>
      </c>
      <c r="T351" s="82"/>
      <c r="U351" s="81">
        <v>95582</v>
      </c>
      <c r="V351" s="81">
        <v>211</v>
      </c>
      <c r="W351" s="81">
        <v>54</v>
      </c>
      <c r="X351" s="81">
        <v>369</v>
      </c>
      <c r="Y351" s="81">
        <v>842</v>
      </c>
      <c r="Z351" s="81">
        <v>1041</v>
      </c>
      <c r="AA351" s="81">
        <v>1390</v>
      </c>
      <c r="AB351" s="81">
        <v>3467</v>
      </c>
      <c r="AC351" s="81">
        <v>0</v>
      </c>
      <c r="AD351" s="81">
        <v>0.17138123455082863</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2091</v>
      </c>
      <c r="B352" s="80">
        <v>291</v>
      </c>
      <c r="C352" s="80">
        <v>2</v>
      </c>
      <c r="D352" s="80">
        <v>18</v>
      </c>
      <c r="E352" s="80">
        <v>2005</v>
      </c>
      <c r="F352" s="80" t="s">
        <v>565</v>
      </c>
      <c r="G352" s="80" t="s">
        <v>2089</v>
      </c>
      <c r="H352" s="80" t="s">
        <v>2090</v>
      </c>
      <c r="I352" s="177"/>
      <c r="J352" s="81">
        <v>0.65649263981376615</v>
      </c>
      <c r="K352" s="81">
        <v>0.40150237405664152</v>
      </c>
      <c r="L352" s="81">
        <v>3.2696399098921263</v>
      </c>
      <c r="M352" s="81">
        <v>1.034125545358094</v>
      </c>
      <c r="N352" s="81">
        <v>3.3480446127604337</v>
      </c>
      <c r="O352" s="81">
        <v>3.191404062328612</v>
      </c>
      <c r="P352" s="81">
        <v>6.7736097453220951</v>
      </c>
      <c r="Q352" s="81">
        <v>0.17627309025754792</v>
      </c>
      <c r="R352" s="81">
        <v>0</v>
      </c>
      <c r="S352" s="81">
        <v>0</v>
      </c>
      <c r="T352" s="82"/>
      <c r="U352" s="81">
        <v>43507</v>
      </c>
      <c r="V352" s="81">
        <v>174</v>
      </c>
      <c r="W352" s="81">
        <v>39</v>
      </c>
      <c r="X352" s="81">
        <v>220</v>
      </c>
      <c r="Y352" s="81">
        <v>910</v>
      </c>
      <c r="Z352" s="81">
        <v>1519</v>
      </c>
      <c r="AA352" s="81">
        <v>1347</v>
      </c>
      <c r="AB352" s="81">
        <v>2992</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2092</v>
      </c>
      <c r="B353" s="80">
        <v>292</v>
      </c>
      <c r="C353" s="80">
        <v>3</v>
      </c>
      <c r="D353" s="80">
        <v>18</v>
      </c>
      <c r="E353" s="80">
        <v>2006</v>
      </c>
      <c r="F353" s="80" t="s">
        <v>566</v>
      </c>
      <c r="G353" s="80" t="s">
        <v>2089</v>
      </c>
      <c r="H353" s="80" t="s">
        <v>2090</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2093</v>
      </c>
      <c r="B354" s="80">
        <v>293</v>
      </c>
      <c r="C354" s="80">
        <v>4</v>
      </c>
      <c r="D354" s="80">
        <v>18</v>
      </c>
      <c r="E354" s="80">
        <v>2007</v>
      </c>
      <c r="F354" s="80" t="s">
        <v>567</v>
      </c>
      <c r="G354" s="80" t="s">
        <v>2089</v>
      </c>
      <c r="H354" s="80" t="s">
        <v>2090</v>
      </c>
      <c r="I354" s="177"/>
      <c r="J354" s="81">
        <v>0.97118863400272581</v>
      </c>
      <c r="K354" s="81">
        <v>0.34163647496503491</v>
      </c>
      <c r="L354" s="81">
        <v>2.3890869017260554</v>
      </c>
      <c r="M354" s="81">
        <v>1.2503454389964843</v>
      </c>
      <c r="N354" s="81">
        <v>3.2283178122012877</v>
      </c>
      <c r="O354" s="81">
        <v>3.0982761059063297</v>
      </c>
      <c r="P354" s="81">
        <v>6.5312153038859764</v>
      </c>
      <c r="Q354" s="81">
        <v>0.18107731885296488</v>
      </c>
      <c r="R354" s="81">
        <v>0</v>
      </c>
      <c r="S354" s="81">
        <v>0</v>
      </c>
      <c r="T354" s="82"/>
      <c r="U354" s="81">
        <v>69674</v>
      </c>
      <c r="V354" s="81">
        <v>150</v>
      </c>
      <c r="W354" s="81">
        <v>31</v>
      </c>
      <c r="X354" s="81">
        <v>320</v>
      </c>
      <c r="Y354" s="81">
        <v>932</v>
      </c>
      <c r="Z354" s="81">
        <v>1533</v>
      </c>
      <c r="AA354" s="81">
        <v>1279</v>
      </c>
      <c r="AB354" s="81">
        <v>2911</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2094</v>
      </c>
      <c r="B355" s="80">
        <v>294</v>
      </c>
      <c r="C355" s="80">
        <v>5</v>
      </c>
      <c r="D355" s="80">
        <v>18</v>
      </c>
      <c r="E355" s="80">
        <v>2008</v>
      </c>
      <c r="F355" s="80" t="s">
        <v>84</v>
      </c>
      <c r="G355" s="80" t="s">
        <v>2089</v>
      </c>
      <c r="H355" s="80" t="s">
        <v>2090</v>
      </c>
      <c r="I355" s="177"/>
      <c r="J355" s="81">
        <v>0.75838145427938797</v>
      </c>
      <c r="K355" s="81">
        <v>0.2528904224643721</v>
      </c>
      <c r="L355" s="81">
        <v>2.049185899172461</v>
      </c>
      <c r="M355" s="81">
        <v>1.3658897821654938</v>
      </c>
      <c r="N355" s="81">
        <v>3.2205130283492061</v>
      </c>
      <c r="O355" s="81">
        <v>2.9756466358548948</v>
      </c>
      <c r="P355" s="81">
        <v>6.4217583813674484</v>
      </c>
      <c r="Q355" s="81">
        <v>0.17515118489036308</v>
      </c>
      <c r="R355" s="81">
        <v>0</v>
      </c>
      <c r="S355" s="81">
        <v>0</v>
      </c>
      <c r="T355" s="82"/>
      <c r="U355" s="81">
        <v>61692</v>
      </c>
      <c r="V355" s="81">
        <v>150</v>
      </c>
      <c r="W355" s="81">
        <v>31</v>
      </c>
      <c r="X355" s="81">
        <v>320</v>
      </c>
      <c r="Y355" s="81">
        <v>934</v>
      </c>
      <c r="Z355" s="81">
        <v>1524</v>
      </c>
      <c r="AA355" s="81">
        <v>1259</v>
      </c>
      <c r="AB355" s="81">
        <v>2862</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2095</v>
      </c>
      <c r="B356" s="80">
        <v>295</v>
      </c>
      <c r="C356" s="80">
        <v>6</v>
      </c>
      <c r="D356" s="80">
        <v>18</v>
      </c>
      <c r="E356" s="80">
        <v>2009</v>
      </c>
      <c r="F356" s="80" t="s">
        <v>85</v>
      </c>
      <c r="G356" s="80" t="s">
        <v>2089</v>
      </c>
      <c r="H356" s="80" t="s">
        <v>2090</v>
      </c>
      <c r="I356" s="177"/>
      <c r="J356" s="81">
        <v>0.46667689366996851</v>
      </c>
      <c r="K356" s="81">
        <v>0.23561297927276217</v>
      </c>
      <c r="L356" s="81">
        <v>0.49090712504703188</v>
      </c>
      <c r="M356" s="81">
        <v>1.4369891291788959</v>
      </c>
      <c r="N356" s="81">
        <v>3.2336303988032702</v>
      </c>
      <c r="O356" s="81">
        <v>3.0206255667172917</v>
      </c>
      <c r="P356" s="81">
        <v>6.2254764686088526</v>
      </c>
      <c r="Q356" s="81">
        <v>0.16580013101862487</v>
      </c>
      <c r="R356" s="81">
        <v>0</v>
      </c>
      <c r="S356" s="81">
        <v>0</v>
      </c>
      <c r="T356" s="82"/>
      <c r="U356" s="81">
        <v>39808</v>
      </c>
      <c r="V356" s="81">
        <v>119</v>
      </c>
      <c r="W356" s="81">
        <v>13</v>
      </c>
      <c r="X356" s="81">
        <v>343</v>
      </c>
      <c r="Y356" s="81">
        <v>942</v>
      </c>
      <c r="Z356" s="81">
        <v>1527</v>
      </c>
      <c r="AA356" s="81">
        <v>1253</v>
      </c>
      <c r="AB356" s="81">
        <v>2844</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2096</v>
      </c>
      <c r="B357" s="80">
        <v>296</v>
      </c>
      <c r="C357" s="80">
        <v>7</v>
      </c>
      <c r="D357" s="80">
        <v>18</v>
      </c>
      <c r="E357" s="80">
        <v>2010</v>
      </c>
      <c r="F357" s="80" t="s">
        <v>86</v>
      </c>
      <c r="G357" s="80" t="s">
        <v>2089</v>
      </c>
      <c r="H357" s="80" t="s">
        <v>2090</v>
      </c>
      <c r="I357" s="177"/>
      <c r="J357" s="81">
        <v>0.40376096817507906</v>
      </c>
      <c r="K357" s="81">
        <v>0.23045547758787138</v>
      </c>
      <c r="L357" s="81">
        <v>0.42000656747507886</v>
      </c>
      <c r="M357" s="81">
        <v>1.3424645561689936</v>
      </c>
      <c r="N357" s="81">
        <v>2.6810873322521767</v>
      </c>
      <c r="O357" s="81">
        <v>2.9889332987542212</v>
      </c>
      <c r="P357" s="81">
        <v>6.2422517326012592</v>
      </c>
      <c r="Q357" s="81">
        <v>0.17017304220466681</v>
      </c>
      <c r="R357" s="81">
        <v>0</v>
      </c>
      <c r="S357" s="81">
        <v>0</v>
      </c>
      <c r="T357" s="82"/>
      <c r="U357" s="81">
        <v>40120</v>
      </c>
      <c r="V357" s="81">
        <v>119</v>
      </c>
      <c r="W357" s="81">
        <v>13</v>
      </c>
      <c r="X357" s="81">
        <v>343</v>
      </c>
      <c r="Y357" s="81">
        <v>939</v>
      </c>
      <c r="Z357" s="81">
        <v>1518</v>
      </c>
      <c r="AA357" s="81">
        <v>1225</v>
      </c>
      <c r="AB357" s="81">
        <v>2797</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2097</v>
      </c>
      <c r="B358" s="80">
        <v>297</v>
      </c>
      <c r="C358" s="80">
        <v>8</v>
      </c>
      <c r="D358" s="80">
        <v>18</v>
      </c>
      <c r="E358" s="80">
        <v>2011</v>
      </c>
      <c r="F358" s="80" t="s">
        <v>87</v>
      </c>
      <c r="G358" s="80" t="s">
        <v>2089</v>
      </c>
      <c r="H358" s="80" t="s">
        <v>2090</v>
      </c>
      <c r="I358" s="177"/>
      <c r="J358" s="81">
        <v>0</v>
      </c>
      <c r="K358" s="81">
        <v>0.32829250814380778</v>
      </c>
      <c r="L358" s="81">
        <v>0.58239785094401286</v>
      </c>
      <c r="M358" s="81">
        <v>1.8351541798467048</v>
      </c>
      <c r="N358" s="81">
        <v>4.017815574427777</v>
      </c>
      <c r="O358" s="81">
        <v>2.9523592034552397</v>
      </c>
      <c r="P358" s="81">
        <v>5.9233036077219348</v>
      </c>
      <c r="Q358" s="81">
        <v>0.19102537552891516</v>
      </c>
      <c r="R358" s="81">
        <v>0</v>
      </c>
      <c r="S358" s="81">
        <v>0</v>
      </c>
      <c r="T358" s="82"/>
      <c r="U358" s="81">
        <v>0</v>
      </c>
      <c r="V358" s="81">
        <v>119</v>
      </c>
      <c r="W358" s="81">
        <v>13</v>
      </c>
      <c r="X358" s="81">
        <v>343</v>
      </c>
      <c r="Y358" s="81">
        <v>933</v>
      </c>
      <c r="Z358" s="81">
        <v>1532</v>
      </c>
      <c r="AA358" s="81">
        <v>1197</v>
      </c>
      <c r="AB358" s="81">
        <v>2722</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2098</v>
      </c>
      <c r="B359" s="80">
        <v>298</v>
      </c>
      <c r="C359" s="80">
        <v>9</v>
      </c>
      <c r="D359" s="80">
        <v>18</v>
      </c>
      <c r="E359" s="80">
        <v>2012</v>
      </c>
      <c r="F359" s="80" t="s">
        <v>88</v>
      </c>
      <c r="G359" s="80" t="s">
        <v>2089</v>
      </c>
      <c r="H359" s="80" t="s">
        <v>2090</v>
      </c>
      <c r="I359" s="177"/>
      <c r="J359" s="81">
        <v>0.52930176841787135</v>
      </c>
      <c r="K359" s="81">
        <v>0.3363140162154391</v>
      </c>
      <c r="L359" s="81">
        <v>0.58208361734750158</v>
      </c>
      <c r="M359" s="81">
        <v>2.1338842969739407</v>
      </c>
      <c r="N359" s="81">
        <v>4.8568723392573245</v>
      </c>
      <c r="O359" s="81">
        <v>2.9405982965652573</v>
      </c>
      <c r="P359" s="81">
        <v>5.8724025731049849</v>
      </c>
      <c r="Q359" s="81">
        <v>0.20342716325696633</v>
      </c>
      <c r="R359" s="81">
        <v>0</v>
      </c>
      <c r="S359" s="81">
        <v>0</v>
      </c>
      <c r="T359" s="82"/>
      <c r="U359" s="81">
        <v>37936</v>
      </c>
      <c r="V359" s="81">
        <v>119</v>
      </c>
      <c r="W359" s="81">
        <v>13</v>
      </c>
      <c r="X359" s="81">
        <v>343</v>
      </c>
      <c r="Y359" s="81">
        <v>942</v>
      </c>
      <c r="Z359" s="81">
        <v>1538</v>
      </c>
      <c r="AA359" s="81">
        <v>1180</v>
      </c>
      <c r="AB359" s="81">
        <v>2668</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2099</v>
      </c>
      <c r="B360" s="80">
        <v>299</v>
      </c>
      <c r="C360" s="80">
        <v>10</v>
      </c>
      <c r="D360" s="80">
        <v>18</v>
      </c>
      <c r="E360" s="80">
        <v>2013</v>
      </c>
      <c r="F360" s="80" t="s">
        <v>89</v>
      </c>
      <c r="G360" s="80" t="s">
        <v>2089</v>
      </c>
      <c r="H360" s="80" t="s">
        <v>2090</v>
      </c>
      <c r="I360" s="177"/>
      <c r="J360" s="81">
        <v>0.53300493333394616</v>
      </c>
      <c r="K360" s="81">
        <v>0.2851019993885357</v>
      </c>
      <c r="L360" s="81">
        <v>0.5224099292936204</v>
      </c>
      <c r="M360" s="81">
        <v>1.9980741983150887</v>
      </c>
      <c r="N360" s="81">
        <v>4.8841275645085718</v>
      </c>
      <c r="O360" s="81">
        <v>2.8387106010865848</v>
      </c>
      <c r="P360" s="81">
        <v>5.8395801537883827</v>
      </c>
      <c r="Q360" s="81">
        <v>0.20352420332471938</v>
      </c>
      <c r="R360" s="81">
        <v>0</v>
      </c>
      <c r="S360" s="81">
        <v>0</v>
      </c>
      <c r="T360" s="82"/>
      <c r="U360" s="81">
        <v>38065</v>
      </c>
      <c r="V360" s="81">
        <v>119</v>
      </c>
      <c r="W360" s="81">
        <v>13</v>
      </c>
      <c r="X360" s="81">
        <v>343</v>
      </c>
      <c r="Y360" s="81">
        <v>941</v>
      </c>
      <c r="Z360" s="81">
        <v>1551</v>
      </c>
      <c r="AA360" s="81">
        <v>1169</v>
      </c>
      <c r="AB360" s="81">
        <v>2631</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2100</v>
      </c>
      <c r="B361" s="80">
        <v>300</v>
      </c>
      <c r="C361" s="80">
        <v>11</v>
      </c>
      <c r="D361" s="80">
        <v>18</v>
      </c>
      <c r="E361" s="80">
        <v>2014</v>
      </c>
      <c r="F361" s="80" t="s">
        <v>90</v>
      </c>
      <c r="G361" s="80" t="s">
        <v>2089</v>
      </c>
      <c r="H361" s="80" t="s">
        <v>2090</v>
      </c>
      <c r="I361" s="177"/>
      <c r="J361" s="81">
        <v>0.47149121907814562</v>
      </c>
      <c r="K361" s="81">
        <v>0.2754632451111606</v>
      </c>
      <c r="L361" s="81">
        <v>0.22167525905837529</v>
      </c>
      <c r="M361" s="81">
        <v>2.6356338298839916</v>
      </c>
      <c r="N361" s="81">
        <v>4.3720029602585715</v>
      </c>
      <c r="O361" s="81">
        <v>2.6709620156976781</v>
      </c>
      <c r="P361" s="81">
        <v>5.8096961657590231</v>
      </c>
      <c r="Q361" s="81">
        <v>0.19044799607031054</v>
      </c>
      <c r="R361" s="81">
        <v>0</v>
      </c>
      <c r="S361" s="81">
        <v>0</v>
      </c>
      <c r="T361" s="82"/>
      <c r="U361" s="81">
        <v>34889</v>
      </c>
      <c r="V361" s="81">
        <v>97</v>
      </c>
      <c r="W361" s="81">
        <v>5</v>
      </c>
      <c r="X361" s="81">
        <v>422</v>
      </c>
      <c r="Y361" s="81">
        <v>945</v>
      </c>
      <c r="Z361" s="81">
        <v>1537</v>
      </c>
      <c r="AA361" s="81">
        <v>1157</v>
      </c>
      <c r="AB361" s="81">
        <v>2566</v>
      </c>
      <c r="AC361" s="81">
        <v>0</v>
      </c>
      <c r="AD361" s="81">
        <v>0</v>
      </c>
      <c r="AE361" s="82"/>
      <c r="AF361" s="81">
        <v>407516.94305302226</v>
      </c>
      <c r="AG361" s="81">
        <v>196250.44472429095</v>
      </c>
      <c r="AH361" s="81">
        <v>50099.722615935381</v>
      </c>
      <c r="AI361" s="81">
        <v>2712919.8505586549</v>
      </c>
      <c r="AJ361" s="81">
        <v>5555851.6523593804</v>
      </c>
      <c r="AK361" s="81">
        <v>0</v>
      </c>
      <c r="AL361" s="81">
        <v>0</v>
      </c>
      <c r="AM361" s="81">
        <v>352273.45571039338</v>
      </c>
      <c r="AN361" s="81">
        <v>0</v>
      </c>
      <c r="AO361" s="81">
        <v>0</v>
      </c>
      <c r="AP361" s="82"/>
      <c r="AQ361" s="81">
        <v>57</v>
      </c>
      <c r="AR361" s="81">
        <v>11</v>
      </c>
      <c r="AS361" s="81">
        <v>1</v>
      </c>
      <c r="AT361" s="81">
        <v>0</v>
      </c>
      <c r="AU361" s="81">
        <v>0</v>
      </c>
      <c r="AV361" s="81">
        <v>0</v>
      </c>
      <c r="AW361" s="81" t="s">
        <v>564</v>
      </c>
      <c r="AX361" s="82"/>
      <c r="AY361" s="81">
        <v>238.93899999999999</v>
      </c>
      <c r="AZ361" s="81">
        <v>379.7</v>
      </c>
      <c r="BA361" s="81">
        <v>19500</v>
      </c>
      <c r="BB361" s="81">
        <v>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2101</v>
      </c>
      <c r="B362" s="80">
        <v>301</v>
      </c>
      <c r="C362" s="80">
        <v>12</v>
      </c>
      <c r="D362" s="80">
        <v>18</v>
      </c>
      <c r="E362" s="80">
        <v>2015</v>
      </c>
      <c r="F362" s="80" t="s">
        <v>91</v>
      </c>
      <c r="G362" s="80" t="s">
        <v>2089</v>
      </c>
      <c r="H362" s="80" t="s">
        <v>2090</v>
      </c>
      <c r="I362" s="177"/>
      <c r="J362" s="81">
        <v>0</v>
      </c>
      <c r="K362" s="81">
        <v>0.24587249397113195</v>
      </c>
      <c r="L362" s="81">
        <v>0.21407891456197226</v>
      </c>
      <c r="M362" s="81">
        <v>2.3997068456937773</v>
      </c>
      <c r="N362" s="81">
        <v>3.8876574020330978</v>
      </c>
      <c r="O362" s="81">
        <v>2.5921165310318179</v>
      </c>
      <c r="P362" s="81">
        <v>5.8092420363209412</v>
      </c>
      <c r="Q362" s="81">
        <v>0.18157108145243347</v>
      </c>
      <c r="R362" s="81">
        <v>0</v>
      </c>
      <c r="S362" s="81">
        <v>0</v>
      </c>
      <c r="T362" s="82"/>
      <c r="U362" s="81">
        <v>0</v>
      </c>
      <c r="V362" s="81">
        <v>97</v>
      </c>
      <c r="W362" s="81">
        <v>5</v>
      </c>
      <c r="X362" s="81">
        <v>422</v>
      </c>
      <c r="Y362" s="81">
        <v>946</v>
      </c>
      <c r="Z362" s="81">
        <v>1506</v>
      </c>
      <c r="AA362" s="81">
        <v>1156</v>
      </c>
      <c r="AB362" s="81">
        <v>2499</v>
      </c>
      <c r="AC362" s="81">
        <v>0</v>
      </c>
      <c r="AD362" s="81">
        <v>0</v>
      </c>
      <c r="AE362" s="82"/>
      <c r="AF362" s="81">
        <v>0</v>
      </c>
      <c r="AG362" s="81">
        <v>166419.86470348664</v>
      </c>
      <c r="AH362" s="81">
        <v>39195.565697654914</v>
      </c>
      <c r="AI362" s="81">
        <v>2579422.4992438722</v>
      </c>
      <c r="AJ362" s="81">
        <v>4998352.1018646378</v>
      </c>
      <c r="AK362" s="81">
        <v>0</v>
      </c>
      <c r="AL362" s="81">
        <v>0</v>
      </c>
      <c r="AM362" s="81">
        <v>342477.46708926983</v>
      </c>
      <c r="AN362" s="81">
        <v>0</v>
      </c>
      <c r="AO362" s="81">
        <v>0</v>
      </c>
      <c r="AP362" s="82"/>
      <c r="AQ362" s="81">
        <v>58</v>
      </c>
      <c r="AR362" s="81">
        <v>14</v>
      </c>
      <c r="AS362" s="81">
        <v>1</v>
      </c>
      <c r="AT362" s="81">
        <v>1</v>
      </c>
      <c r="AU362" s="81">
        <v>0</v>
      </c>
      <c r="AV362" s="81">
        <v>0</v>
      </c>
      <c r="AW362" s="81" t="s">
        <v>564</v>
      </c>
      <c r="AX362" s="82"/>
      <c r="AY362" s="81">
        <v>243.93899999999999</v>
      </c>
      <c r="AZ362" s="81">
        <v>470.2</v>
      </c>
      <c r="BA362" s="81">
        <v>19500</v>
      </c>
      <c r="BB362" s="81">
        <v>45</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2102</v>
      </c>
      <c r="B363" s="80">
        <v>302</v>
      </c>
      <c r="C363" s="80">
        <v>13</v>
      </c>
      <c r="D363" s="80">
        <v>18</v>
      </c>
      <c r="E363" s="80">
        <v>2016</v>
      </c>
      <c r="F363" s="80" t="s">
        <v>92</v>
      </c>
      <c r="G363" s="80" t="s">
        <v>2089</v>
      </c>
      <c r="H363" s="80" t="s">
        <v>2090</v>
      </c>
      <c r="I363" s="177"/>
      <c r="J363" s="81">
        <v>0</v>
      </c>
      <c r="K363" s="81">
        <v>0.23323816453399845</v>
      </c>
      <c r="L363" s="81">
        <v>0.23096576070367614</v>
      </c>
      <c r="M363" s="81">
        <v>1.7084108848118462</v>
      </c>
      <c r="N363" s="81">
        <v>3.2341415569355041</v>
      </c>
      <c r="O363" s="81">
        <v>2.5368352180681857</v>
      </c>
      <c r="P363" s="81">
        <v>5.5875302241698259</v>
      </c>
      <c r="Q363" s="81">
        <v>0.17375478851421294</v>
      </c>
      <c r="R363" s="81">
        <v>0</v>
      </c>
      <c r="S363" s="81">
        <v>0</v>
      </c>
      <c r="T363" s="82"/>
      <c r="U363" s="81">
        <v>0</v>
      </c>
      <c r="V363" s="81">
        <v>97</v>
      </c>
      <c r="W363" s="81">
        <v>5</v>
      </c>
      <c r="X363" s="81">
        <v>422</v>
      </c>
      <c r="Y363" s="81">
        <v>942</v>
      </c>
      <c r="Z363" s="81">
        <v>1492</v>
      </c>
      <c r="AA363" s="81">
        <v>1150</v>
      </c>
      <c r="AB363" s="81">
        <v>2460</v>
      </c>
      <c r="AC363" s="81">
        <v>0</v>
      </c>
      <c r="AD363" s="81">
        <v>0</v>
      </c>
      <c r="AE363" s="82"/>
      <c r="AF363" s="81">
        <v>0</v>
      </c>
      <c r="AG363" s="81">
        <v>165902.07340692269</v>
      </c>
      <c r="AH363" s="81">
        <v>36466.80081415466</v>
      </c>
      <c r="AI363" s="81">
        <v>2485034.8364718938</v>
      </c>
      <c r="AJ363" s="81">
        <v>5382300.062601395</v>
      </c>
      <c r="AK363" s="81">
        <v>0</v>
      </c>
      <c r="AL363" s="81">
        <v>0</v>
      </c>
      <c r="AM363" s="81">
        <v>337394.59970184928</v>
      </c>
      <c r="AN363" s="81">
        <v>0</v>
      </c>
      <c r="AO363" s="81">
        <v>0</v>
      </c>
      <c r="AP363" s="82"/>
      <c r="AQ363" s="81">
        <v>58</v>
      </c>
      <c r="AR363" s="81">
        <v>15</v>
      </c>
      <c r="AS363" s="81">
        <v>1</v>
      </c>
      <c r="AT363" s="81">
        <v>1</v>
      </c>
      <c r="AU363" s="81">
        <v>0</v>
      </c>
      <c r="AV363" s="81">
        <v>0</v>
      </c>
      <c r="AW363" s="81" t="s">
        <v>564</v>
      </c>
      <c r="AX363" s="82"/>
      <c r="AY363" s="81">
        <v>243.93899999999999</v>
      </c>
      <c r="AZ363" s="81">
        <v>509.8</v>
      </c>
      <c r="BA363" s="81">
        <v>19500</v>
      </c>
      <c r="BB363" s="81">
        <v>45</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2103</v>
      </c>
      <c r="B364" s="80">
        <v>303</v>
      </c>
      <c r="C364" s="80">
        <v>14</v>
      </c>
      <c r="D364" s="80">
        <v>18</v>
      </c>
      <c r="E364" s="80">
        <v>2017</v>
      </c>
      <c r="F364" s="80" t="s">
        <v>71</v>
      </c>
      <c r="G364" s="80" t="s">
        <v>2089</v>
      </c>
      <c r="H364" s="80" t="s">
        <v>2090</v>
      </c>
      <c r="I364" s="177"/>
      <c r="J364" s="81">
        <v>0</v>
      </c>
      <c r="K364" s="81">
        <v>0.23635876244936666</v>
      </c>
      <c r="L364" s="81">
        <v>0.21833214681560742</v>
      </c>
      <c r="M364" s="81">
        <v>1.7282027791850598</v>
      </c>
      <c r="N364" s="81">
        <v>3.2650029152970017</v>
      </c>
      <c r="O364" s="81">
        <v>2.5038028468973352</v>
      </c>
      <c r="P364" s="81">
        <v>5.5328234407722672</v>
      </c>
      <c r="Q364" s="81">
        <v>0.16474118918346467</v>
      </c>
      <c r="R364" s="81">
        <v>0</v>
      </c>
      <c r="S364" s="81">
        <v>0</v>
      </c>
      <c r="T364" s="82"/>
      <c r="U364" s="81">
        <v>0</v>
      </c>
      <c r="V364" s="81">
        <v>97</v>
      </c>
      <c r="W364" s="81">
        <v>5</v>
      </c>
      <c r="X364" s="81">
        <v>422</v>
      </c>
      <c r="Y364" s="81">
        <v>954</v>
      </c>
      <c r="Z364" s="81">
        <v>1497</v>
      </c>
      <c r="AA364" s="81">
        <v>1146</v>
      </c>
      <c r="AB364" s="81">
        <v>2412</v>
      </c>
      <c r="AC364" s="81">
        <v>0</v>
      </c>
      <c r="AD364" s="81">
        <v>0</v>
      </c>
      <c r="AE364" s="82"/>
      <c r="AF364" s="81">
        <v>0</v>
      </c>
      <c r="AG364" s="81">
        <v>169049.9858171317</v>
      </c>
      <c r="AH364" s="81">
        <v>45564.496606670567</v>
      </c>
      <c r="AI364" s="81">
        <v>2582917.4407465099</v>
      </c>
      <c r="AJ364" s="81">
        <v>5154990.6143711889</v>
      </c>
      <c r="AK364" s="81">
        <v>0</v>
      </c>
      <c r="AL364" s="81">
        <v>0</v>
      </c>
      <c r="AM364" s="81">
        <v>331328.91980713501</v>
      </c>
      <c r="AN364" s="81">
        <v>0</v>
      </c>
      <c r="AO364" s="81">
        <v>0</v>
      </c>
      <c r="AP364" s="82"/>
      <c r="AQ364" s="81">
        <v>58</v>
      </c>
      <c r="AR364" s="81">
        <v>15</v>
      </c>
      <c r="AS364" s="81">
        <v>1</v>
      </c>
      <c r="AT364" s="81">
        <v>1</v>
      </c>
      <c r="AU364" s="81">
        <v>0</v>
      </c>
      <c r="AV364" s="81">
        <v>0</v>
      </c>
      <c r="AW364" s="81" t="s">
        <v>564</v>
      </c>
      <c r="AX364" s="82"/>
      <c r="AY364" s="81">
        <v>243.93899999999999</v>
      </c>
      <c r="AZ364" s="81">
        <v>509.8</v>
      </c>
      <c r="BA364" s="81">
        <v>19500</v>
      </c>
      <c r="BB364" s="81">
        <v>45</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2104</v>
      </c>
      <c r="B365" s="80">
        <v>304</v>
      </c>
      <c r="C365" s="80">
        <v>15</v>
      </c>
      <c r="D365" s="80">
        <v>18</v>
      </c>
      <c r="E365" s="80">
        <v>2018</v>
      </c>
      <c r="F365" s="80" t="s">
        <v>93</v>
      </c>
      <c r="G365" s="80" t="s">
        <v>2089</v>
      </c>
      <c r="H365" s="80" t="s">
        <v>2090</v>
      </c>
      <c r="I365" s="177"/>
      <c r="J365" s="81">
        <v>0</v>
      </c>
      <c r="K365" s="81">
        <v>0.22392130526487836</v>
      </c>
      <c r="L365" s="81">
        <v>0.19944407435129011</v>
      </c>
      <c r="M365" s="81">
        <v>1.7096289525998383</v>
      </c>
      <c r="N365" s="81">
        <v>3.1102176569923046</v>
      </c>
      <c r="O365" s="81">
        <v>2.4370683740021768</v>
      </c>
      <c r="P365" s="81">
        <v>5.4873081733258182</v>
      </c>
      <c r="Q365" s="81">
        <v>0.14970253152435009</v>
      </c>
      <c r="R365" s="81">
        <v>0</v>
      </c>
      <c r="S365" s="81">
        <v>0</v>
      </c>
      <c r="T365" s="82"/>
      <c r="U365" s="81">
        <v>0</v>
      </c>
      <c r="V365" s="81">
        <v>97</v>
      </c>
      <c r="W365" s="81">
        <v>5</v>
      </c>
      <c r="X365" s="81">
        <v>422</v>
      </c>
      <c r="Y365" s="81">
        <v>946</v>
      </c>
      <c r="Z365" s="81">
        <v>1485</v>
      </c>
      <c r="AA365" s="81">
        <v>1148</v>
      </c>
      <c r="AB365" s="81">
        <v>2362</v>
      </c>
      <c r="AC365" s="81">
        <v>0</v>
      </c>
      <c r="AD365" s="81">
        <v>0</v>
      </c>
      <c r="AE365" s="82"/>
      <c r="AF365" s="81">
        <v>0</v>
      </c>
      <c r="AG365" s="81">
        <v>150732.17652537211</v>
      </c>
      <c r="AH365" s="81">
        <v>41976.889250727123</v>
      </c>
      <c r="AI365" s="81">
        <v>2453148.6367522888</v>
      </c>
      <c r="AJ365" s="81">
        <v>5028066.7625475219</v>
      </c>
      <c r="AK365" s="81">
        <v>0</v>
      </c>
      <c r="AL365" s="81">
        <v>0</v>
      </c>
      <c r="AM365" s="81">
        <v>325131.92350091471</v>
      </c>
      <c r="AN365" s="81">
        <v>0</v>
      </c>
      <c r="AO365" s="81">
        <v>0</v>
      </c>
      <c r="AP365" s="82"/>
      <c r="AQ365" s="81">
        <v>59</v>
      </c>
      <c r="AR365" s="81">
        <v>16</v>
      </c>
      <c r="AS365" s="81">
        <v>1</v>
      </c>
      <c r="AT365" s="81">
        <v>1</v>
      </c>
      <c r="AU365" s="81">
        <v>0</v>
      </c>
      <c r="AV365" s="81">
        <v>0</v>
      </c>
      <c r="AW365" s="81" t="s">
        <v>564</v>
      </c>
      <c r="AX365" s="82"/>
      <c r="AY365" s="81">
        <v>253.84299999999999</v>
      </c>
      <c r="AZ365" s="81">
        <v>520</v>
      </c>
      <c r="BA365" s="81">
        <v>19500</v>
      </c>
      <c r="BB365" s="81">
        <v>45</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2105</v>
      </c>
      <c r="B366" s="80">
        <v>305</v>
      </c>
      <c r="C366" s="80">
        <v>16</v>
      </c>
      <c r="D366" s="80">
        <v>18</v>
      </c>
      <c r="E366" s="80">
        <v>2019</v>
      </c>
      <c r="F366" s="80" t="s">
        <v>73</v>
      </c>
      <c r="G366" s="80" t="s">
        <v>2089</v>
      </c>
      <c r="H366" s="80" t="s">
        <v>2090</v>
      </c>
      <c r="I366" s="177"/>
      <c r="J366" s="81">
        <v>0</v>
      </c>
      <c r="K366" s="81">
        <v>0.19142623413722631</v>
      </c>
      <c r="L366" s="81">
        <v>0.19634286933796319</v>
      </c>
      <c r="M366" s="81">
        <v>1.4437999291003014</v>
      </c>
      <c r="N366" s="81">
        <v>2.4201439970091339</v>
      </c>
      <c r="O366" s="81">
        <v>2.3352076461579276</v>
      </c>
      <c r="P366" s="81">
        <v>5.4468165427754922</v>
      </c>
      <c r="Q366" s="81">
        <v>0.14162167286821684</v>
      </c>
      <c r="R366" s="81">
        <v>0</v>
      </c>
      <c r="S366" s="81">
        <v>0</v>
      </c>
      <c r="T366" s="82"/>
      <c r="U366" s="81">
        <v>0</v>
      </c>
      <c r="V366" s="81">
        <v>97</v>
      </c>
      <c r="W366" s="81">
        <v>5</v>
      </c>
      <c r="X366" s="81">
        <v>422</v>
      </c>
      <c r="Y366" s="81">
        <v>936</v>
      </c>
      <c r="Z366" s="81">
        <v>1462</v>
      </c>
      <c r="AA366" s="81">
        <v>1131</v>
      </c>
      <c r="AB366" s="81">
        <v>2295</v>
      </c>
      <c r="AC366" s="81">
        <v>0</v>
      </c>
      <c r="AD366" s="81">
        <v>0</v>
      </c>
      <c r="AE366" s="82"/>
      <c r="AF366" s="81">
        <v>0</v>
      </c>
      <c r="AG366" s="81">
        <v>146473.53726186961</v>
      </c>
      <c r="AH366" s="81">
        <v>46146.07380696015</v>
      </c>
      <c r="AI366" s="81">
        <v>2589832.4860591032</v>
      </c>
      <c r="AJ366" s="81">
        <v>4592657.8512345459</v>
      </c>
      <c r="AK366" s="81">
        <v>0</v>
      </c>
      <c r="AL366" s="81">
        <v>0</v>
      </c>
      <c r="AM366" s="81">
        <v>312561.72324924992</v>
      </c>
      <c r="AN366" s="81">
        <v>0</v>
      </c>
      <c r="AO366" s="81">
        <v>0</v>
      </c>
      <c r="AP366" s="82"/>
      <c r="AQ366" s="81">
        <v>62</v>
      </c>
      <c r="AR366" s="81">
        <v>17</v>
      </c>
      <c r="AS366" s="81">
        <v>1</v>
      </c>
      <c r="AT366" s="81">
        <v>1</v>
      </c>
      <c r="AU366" s="81">
        <v>0</v>
      </c>
      <c r="AV366" s="81">
        <v>0</v>
      </c>
      <c r="AW366" s="81" t="s">
        <v>564</v>
      </c>
      <c r="AX366" s="82"/>
      <c r="AY366" s="81">
        <v>273.84300000000002</v>
      </c>
      <c r="AZ366" s="81">
        <v>533.4</v>
      </c>
      <c r="BA366" s="81">
        <v>19500</v>
      </c>
      <c r="BB366" s="81">
        <v>45</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2106</v>
      </c>
      <c r="B367" s="80">
        <v>306</v>
      </c>
      <c r="C367" s="80">
        <v>17</v>
      </c>
      <c r="D367" s="80">
        <v>18</v>
      </c>
      <c r="E367" s="80">
        <v>2020</v>
      </c>
      <c r="F367" s="80" t="s">
        <v>218</v>
      </c>
      <c r="G367" s="80" t="s">
        <v>2089</v>
      </c>
      <c r="H367" s="80" t="s">
        <v>2090</v>
      </c>
      <c r="I367" s="177"/>
      <c r="J367" s="81">
        <v>0.50812164592825748</v>
      </c>
      <c r="K367" s="81">
        <v>0.22420960432925741</v>
      </c>
      <c r="L367" s="81">
        <v>0.32519061837907703</v>
      </c>
      <c r="M367" s="81">
        <v>1.6415641562188272</v>
      </c>
      <c r="N367" s="81">
        <v>3.5877458667908755</v>
      </c>
      <c r="O367" s="81">
        <v>1.9969921476332044</v>
      </c>
      <c r="P367" s="81">
        <v>4.955631178473956</v>
      </c>
      <c r="Q367" s="81">
        <v>0.1327260980384978</v>
      </c>
      <c r="R367" s="81">
        <v>0</v>
      </c>
      <c r="S367" s="81">
        <v>0</v>
      </c>
      <c r="T367" s="82"/>
      <c r="U367" s="81">
        <v>47978</v>
      </c>
      <c r="V367" s="81">
        <v>90</v>
      </c>
      <c r="W367" s="81">
        <v>8</v>
      </c>
      <c r="X367" s="81">
        <v>413</v>
      </c>
      <c r="Y367" s="81">
        <v>949</v>
      </c>
      <c r="Z367" s="81">
        <v>1427</v>
      </c>
      <c r="AA367" s="81">
        <v>1118</v>
      </c>
      <c r="AB367" s="81">
        <v>2251</v>
      </c>
      <c r="AC367" s="81">
        <v>0</v>
      </c>
      <c r="AD367" s="81">
        <v>0</v>
      </c>
      <c r="AE367" s="82"/>
      <c r="AF367" s="81">
        <v>506585.09093651728</v>
      </c>
      <c r="AG367" s="81">
        <v>144243.24695000675</v>
      </c>
      <c r="AH367" s="81">
        <v>81385.460419231924</v>
      </c>
      <c r="AI367" s="81">
        <v>2264529.4689878561</v>
      </c>
      <c r="AJ367" s="81">
        <v>5579487.1626237743</v>
      </c>
      <c r="AK367" s="81"/>
      <c r="AL367" s="81"/>
      <c r="AM367" s="81">
        <v>293780.50913161662</v>
      </c>
      <c r="AN367" s="81"/>
      <c r="AO367" s="81"/>
      <c r="AP367" s="82"/>
      <c r="AQ367" s="81">
        <v>64</v>
      </c>
      <c r="AR367" s="81">
        <v>18</v>
      </c>
      <c r="AS367" s="81">
        <v>1</v>
      </c>
      <c r="AT367" s="81">
        <v>1</v>
      </c>
      <c r="AU367" s="81">
        <v>0</v>
      </c>
      <c r="AV367" s="81">
        <v>0</v>
      </c>
      <c r="AW367" s="81">
        <v>1</v>
      </c>
      <c r="AX367" s="82"/>
      <c r="AY367" s="81">
        <v>283.24299999999988</v>
      </c>
      <c r="AZ367" s="81">
        <v>582.9</v>
      </c>
      <c r="BA367" s="81">
        <v>19500</v>
      </c>
      <c r="BB367" s="81">
        <v>45</v>
      </c>
      <c r="BC367" s="81">
        <v>0</v>
      </c>
      <c r="BD367" s="81">
        <v>0</v>
      </c>
      <c r="BE367" s="81">
        <v>19500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2107</v>
      </c>
      <c r="B368" s="80">
        <v>306</v>
      </c>
      <c r="C368" s="80">
        <v>18</v>
      </c>
      <c r="D368" s="80">
        <v>18</v>
      </c>
      <c r="E368" s="80">
        <v>2021</v>
      </c>
      <c r="F368" s="80" t="s">
        <v>75</v>
      </c>
      <c r="G368" s="174" t="s">
        <v>2089</v>
      </c>
      <c r="H368" s="80" t="s">
        <v>2090</v>
      </c>
      <c r="I368" s="177"/>
      <c r="J368" s="81">
        <v>0.69425694781876379</v>
      </c>
      <c r="K368" s="81">
        <v>0.22219764776396267</v>
      </c>
      <c r="L368" s="81">
        <v>0.334566126929009</v>
      </c>
      <c r="M368" s="81">
        <v>1.7398527250554925</v>
      </c>
      <c r="N368" s="81">
        <v>3.0118549658284133</v>
      </c>
      <c r="O368" s="81">
        <v>1.9203926471913531</v>
      </c>
      <c r="P368" s="81">
        <v>5.1134534007531922</v>
      </c>
      <c r="Q368" s="81">
        <v>0.13145472155018958</v>
      </c>
      <c r="R368" s="81">
        <v>0</v>
      </c>
      <c r="S368" s="81">
        <v>0</v>
      </c>
      <c r="T368" s="82"/>
      <c r="U368" s="81">
        <v>77012</v>
      </c>
      <c r="V368" s="81">
        <v>90</v>
      </c>
      <c r="W368" s="81">
        <v>8</v>
      </c>
      <c r="X368" s="81">
        <v>413</v>
      </c>
      <c r="Y368" s="81">
        <v>945</v>
      </c>
      <c r="Z368" s="81">
        <v>1413</v>
      </c>
      <c r="AA368" s="81">
        <v>1125</v>
      </c>
      <c r="AB368" s="81">
        <v>2203</v>
      </c>
      <c r="AC368" s="81">
        <v>0</v>
      </c>
      <c r="AD368" s="81">
        <v>0</v>
      </c>
      <c r="AE368" s="82"/>
      <c r="AF368" s="81">
        <v>742929.05531346332</v>
      </c>
      <c r="AG368" s="81">
        <v>147183.88740450249</v>
      </c>
      <c r="AH368" s="81">
        <v>86367.438736926008</v>
      </c>
      <c r="AI368" s="81">
        <v>2641745.8699248554</v>
      </c>
      <c r="AJ368" s="81">
        <v>5099907.3281672625</v>
      </c>
      <c r="AK368" s="81">
        <v>0</v>
      </c>
      <c r="AL368" s="81">
        <v>0</v>
      </c>
      <c r="AM368" s="81">
        <v>289174.34484058985</v>
      </c>
      <c r="AN368" s="81">
        <v>0</v>
      </c>
      <c r="AO368" s="81">
        <v>0</v>
      </c>
      <c r="AP368" s="82"/>
      <c r="AQ368" s="81">
        <v>65</v>
      </c>
      <c r="AR368" s="81">
        <v>18</v>
      </c>
      <c r="AS368" s="81">
        <v>1</v>
      </c>
      <c r="AT368" s="81">
        <v>1</v>
      </c>
      <c r="AU368" s="81">
        <v>0</v>
      </c>
      <c r="AV368" s="81">
        <v>0</v>
      </c>
      <c r="AW368" s="81"/>
      <c r="AX368" s="82"/>
      <c r="AY368" s="81">
        <v>293.14299999999997</v>
      </c>
      <c r="AZ368" s="81">
        <v>582.9</v>
      </c>
      <c r="BA368" s="81">
        <v>19500</v>
      </c>
      <c r="BB368" s="81">
        <v>45</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2108</v>
      </c>
      <c r="B369" s="80">
        <v>306</v>
      </c>
      <c r="C369" s="80">
        <v>19</v>
      </c>
      <c r="D369" s="80">
        <v>18</v>
      </c>
      <c r="E369" s="80">
        <v>2022</v>
      </c>
      <c r="F369" s="80" t="s">
        <v>568</v>
      </c>
      <c r="G369" s="174" t="s">
        <v>2089</v>
      </c>
      <c r="H369" s="80" t="s">
        <v>2090</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69</v>
      </c>
      <c r="AR369" s="81">
        <v>18</v>
      </c>
      <c r="AS369" s="81">
        <v>1</v>
      </c>
      <c r="AT369" s="81">
        <v>1</v>
      </c>
      <c r="AU369" s="81">
        <v>0</v>
      </c>
      <c r="AV369" s="81">
        <v>0</v>
      </c>
      <c r="AW369" s="81"/>
      <c r="AX369" s="82"/>
      <c r="AY369" s="81">
        <v>326.38900000000001</v>
      </c>
      <c r="AZ369" s="81">
        <v>582.9</v>
      </c>
      <c r="BA369" s="81">
        <v>19500</v>
      </c>
      <c r="BB369" s="81">
        <v>45</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2109</v>
      </c>
      <c r="B370" s="80">
        <v>256</v>
      </c>
      <c r="C370" s="80">
        <v>1</v>
      </c>
      <c r="D370" s="80">
        <v>16</v>
      </c>
      <c r="E370" s="80">
        <v>1990</v>
      </c>
      <c r="F370" s="80" t="s">
        <v>562</v>
      </c>
      <c r="G370" s="80" t="s">
        <v>1667</v>
      </c>
      <c r="H370" s="80" t="s">
        <v>1668</v>
      </c>
      <c r="I370" s="177"/>
      <c r="J370" s="81">
        <v>0</v>
      </c>
      <c r="K370" s="81">
        <v>0.60665649660139209</v>
      </c>
      <c r="L370" s="81">
        <v>4.7877502248475441</v>
      </c>
      <c r="M370" s="81">
        <v>2.5706344549033817</v>
      </c>
      <c r="N370" s="81">
        <v>5.184029650823585</v>
      </c>
      <c r="O370" s="81">
        <v>2.5844147301753315</v>
      </c>
      <c r="P370" s="81">
        <v>4.4520206420216137</v>
      </c>
      <c r="Q370" s="81">
        <v>0.24518675187964331</v>
      </c>
      <c r="R370" s="81">
        <v>0</v>
      </c>
      <c r="S370" s="81">
        <v>0.19965856537093832</v>
      </c>
      <c r="T370" s="82"/>
      <c r="U370" s="81">
        <v>0</v>
      </c>
      <c r="V370" s="81">
        <v>111</v>
      </c>
      <c r="W370" s="81">
        <v>56</v>
      </c>
      <c r="X370" s="81">
        <v>862</v>
      </c>
      <c r="Y370" s="81">
        <v>1109</v>
      </c>
      <c r="Z370" s="81">
        <v>1063</v>
      </c>
      <c r="AA370" s="81">
        <v>1081</v>
      </c>
      <c r="AB370" s="81">
        <v>3981</v>
      </c>
      <c r="AC370" s="81">
        <v>0</v>
      </c>
      <c r="AD370" s="81">
        <v>0.19965856537093832</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2110</v>
      </c>
      <c r="B371" s="80">
        <v>257</v>
      </c>
      <c r="C371" s="80">
        <v>2</v>
      </c>
      <c r="D371" s="80">
        <v>16</v>
      </c>
      <c r="E371" s="80">
        <v>2005</v>
      </c>
      <c r="F371" s="80" t="s">
        <v>565</v>
      </c>
      <c r="G371" s="80" t="s">
        <v>1667</v>
      </c>
      <c r="H371" s="80" t="s">
        <v>1668</v>
      </c>
      <c r="I371" s="177"/>
      <c r="J371" s="81">
        <v>0</v>
      </c>
      <c r="K371" s="81">
        <v>0.31799438819932663</v>
      </c>
      <c r="L371" s="81">
        <v>6.0811594798843016</v>
      </c>
      <c r="M371" s="81">
        <v>4.304263601083842</v>
      </c>
      <c r="N371" s="81">
        <v>6.4204949974631491</v>
      </c>
      <c r="O371" s="81">
        <v>3.1808991114980372</v>
      </c>
      <c r="P371" s="81">
        <v>4.133561403604129</v>
      </c>
      <c r="Q371" s="81">
        <v>0.1885862840623031</v>
      </c>
      <c r="R371" s="81">
        <v>0</v>
      </c>
      <c r="S371" s="81">
        <v>0</v>
      </c>
      <c r="T371" s="82"/>
      <c r="U371" s="81">
        <v>0</v>
      </c>
      <c r="V371" s="81">
        <v>97</v>
      </c>
      <c r="W371" s="81">
        <v>54</v>
      </c>
      <c r="X371" s="81">
        <v>699</v>
      </c>
      <c r="Y371" s="81">
        <v>1309</v>
      </c>
      <c r="Z371" s="81">
        <v>1514</v>
      </c>
      <c r="AA371" s="81">
        <v>822</v>
      </c>
      <c r="AB371" s="81">
        <v>3201</v>
      </c>
      <c r="AC371" s="81">
        <v>0</v>
      </c>
      <c r="AD371" s="81">
        <v>0</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2111</v>
      </c>
      <c r="B372" s="80">
        <v>258</v>
      </c>
      <c r="C372" s="80">
        <v>3</v>
      </c>
      <c r="D372" s="80">
        <v>16</v>
      </c>
      <c r="E372" s="80">
        <v>2006</v>
      </c>
      <c r="F372" s="80" t="s">
        <v>566</v>
      </c>
      <c r="G372" s="80" t="s">
        <v>1667</v>
      </c>
      <c r="H372" s="80" t="s">
        <v>1668</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2112</v>
      </c>
      <c r="B373" s="80">
        <v>259</v>
      </c>
      <c r="C373" s="80">
        <v>4</v>
      </c>
      <c r="D373" s="80">
        <v>16</v>
      </c>
      <c r="E373" s="80">
        <v>2007</v>
      </c>
      <c r="F373" s="80" t="s">
        <v>567</v>
      </c>
      <c r="G373" s="80" t="s">
        <v>1667</v>
      </c>
      <c r="H373" s="80" t="s">
        <v>1668</v>
      </c>
      <c r="I373" s="177"/>
      <c r="J373" s="81">
        <v>0</v>
      </c>
      <c r="K373" s="81">
        <v>0.37569587580702707</v>
      </c>
      <c r="L373" s="81">
        <v>4.8420601779298318</v>
      </c>
      <c r="M373" s="81">
        <v>4.6556092235561746</v>
      </c>
      <c r="N373" s="81">
        <v>6.2128551563117655</v>
      </c>
      <c r="O373" s="81">
        <v>3.015412883243473</v>
      </c>
      <c r="P373" s="81">
        <v>4.2077571621595347</v>
      </c>
      <c r="Q373" s="81">
        <v>0.18997256330366016</v>
      </c>
      <c r="R373" s="81">
        <v>0</v>
      </c>
      <c r="S373" s="81">
        <v>0</v>
      </c>
      <c r="T373" s="82"/>
      <c r="U373" s="81">
        <v>0</v>
      </c>
      <c r="V373" s="81">
        <v>125</v>
      </c>
      <c r="W373" s="81">
        <v>59</v>
      </c>
      <c r="X373" s="81">
        <v>947</v>
      </c>
      <c r="Y373" s="81">
        <v>1270</v>
      </c>
      <c r="Z373" s="81">
        <v>1492</v>
      </c>
      <c r="AA373" s="81">
        <v>824</v>
      </c>
      <c r="AB373" s="81">
        <v>3054</v>
      </c>
      <c r="AC373" s="81">
        <v>0</v>
      </c>
      <c r="AD373" s="81">
        <v>0</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2113</v>
      </c>
      <c r="B374" s="80">
        <v>260</v>
      </c>
      <c r="C374" s="80">
        <v>5</v>
      </c>
      <c r="D374" s="80">
        <v>16</v>
      </c>
      <c r="E374" s="80">
        <v>2008</v>
      </c>
      <c r="F374" s="80" t="s">
        <v>84</v>
      </c>
      <c r="G374" s="80" t="s">
        <v>1667</v>
      </c>
      <c r="H374" s="80" t="s">
        <v>1668</v>
      </c>
      <c r="I374" s="177"/>
      <c r="J374" s="81">
        <v>0</v>
      </c>
      <c r="K374" s="81">
        <v>0.32973229351449113</v>
      </c>
      <c r="L374" s="81">
        <v>4.1809362149482414</v>
      </c>
      <c r="M374" s="81">
        <v>5.4475136196920939</v>
      </c>
      <c r="N374" s="81">
        <v>6.3658899091994163</v>
      </c>
      <c r="O374" s="81">
        <v>2.8741153858126016</v>
      </c>
      <c r="P374" s="81">
        <v>4.1978611182409926</v>
      </c>
      <c r="Q374" s="81">
        <v>0.18475940851991829</v>
      </c>
      <c r="R374" s="81">
        <v>0</v>
      </c>
      <c r="S374" s="81">
        <v>0</v>
      </c>
      <c r="T374" s="82"/>
      <c r="U374" s="81">
        <v>0</v>
      </c>
      <c r="V374" s="81">
        <v>125</v>
      </c>
      <c r="W374" s="81">
        <v>59</v>
      </c>
      <c r="X374" s="81">
        <v>947</v>
      </c>
      <c r="Y374" s="81">
        <v>1284</v>
      </c>
      <c r="Z374" s="81">
        <v>1472</v>
      </c>
      <c r="AA374" s="81">
        <v>823</v>
      </c>
      <c r="AB374" s="81">
        <v>3019</v>
      </c>
      <c r="AC374" s="81">
        <v>0</v>
      </c>
      <c r="AD374" s="81">
        <v>0</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2114</v>
      </c>
      <c r="B375" s="80">
        <v>261</v>
      </c>
      <c r="C375" s="80">
        <v>6</v>
      </c>
      <c r="D375" s="80">
        <v>16</v>
      </c>
      <c r="E375" s="80">
        <v>2009</v>
      </c>
      <c r="F375" s="80" t="s">
        <v>85</v>
      </c>
      <c r="G375" s="80" t="s">
        <v>1667</v>
      </c>
      <c r="H375" s="80" t="s">
        <v>1668</v>
      </c>
      <c r="I375" s="177"/>
      <c r="J375" s="81">
        <v>0</v>
      </c>
      <c r="K375" s="81">
        <v>0.26276032522371412</v>
      </c>
      <c r="L375" s="81">
        <v>5.1945176607078958</v>
      </c>
      <c r="M375" s="81">
        <v>4.5639949542757225</v>
      </c>
      <c r="N375" s="81">
        <v>5.4635903854766852</v>
      </c>
      <c r="O375" s="81">
        <v>2.8781992138661816</v>
      </c>
      <c r="P375" s="81">
        <v>4.0890400109058946</v>
      </c>
      <c r="Q375" s="81">
        <v>0.17314570644350064</v>
      </c>
      <c r="R375" s="81">
        <v>0</v>
      </c>
      <c r="S375" s="81">
        <v>0</v>
      </c>
      <c r="T375" s="82"/>
      <c r="U375" s="81">
        <v>0</v>
      </c>
      <c r="V375" s="81">
        <v>122</v>
      </c>
      <c r="W375" s="81">
        <v>84</v>
      </c>
      <c r="X375" s="81">
        <v>1002</v>
      </c>
      <c r="Y375" s="81">
        <v>1283</v>
      </c>
      <c r="Z375" s="81">
        <v>1455</v>
      </c>
      <c r="AA375" s="81">
        <v>823</v>
      </c>
      <c r="AB375" s="81">
        <v>2970</v>
      </c>
      <c r="AC375" s="81">
        <v>0</v>
      </c>
      <c r="AD375" s="81">
        <v>0</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6.78</v>
      </c>
      <c r="BL375" s="81">
        <v>0</v>
      </c>
      <c r="BM375" s="82"/>
      <c r="BN375" s="81">
        <v>0</v>
      </c>
      <c r="BO375" s="81">
        <v>0</v>
      </c>
      <c r="BP375" s="81">
        <v>0</v>
      </c>
      <c r="BQ375" s="81">
        <v>0</v>
      </c>
      <c r="BR375" s="81">
        <v>1</v>
      </c>
      <c r="BS375" s="81">
        <v>0</v>
      </c>
      <c r="BT375"/>
      <c r="BU375" s="80"/>
      <c r="BV375" s="80"/>
      <c r="BW375" s="80"/>
      <c r="BX375" s="80"/>
      <c r="BY375" s="80"/>
      <c r="BZ375" s="80"/>
      <c r="CA375" s="80"/>
      <c r="CB375" s="80"/>
      <c r="CC375" s="80"/>
    </row>
    <row r="376" spans="1:81">
      <c r="A376" s="80" t="s">
        <v>2115</v>
      </c>
      <c r="B376" s="80">
        <v>262</v>
      </c>
      <c r="C376" s="80">
        <v>7</v>
      </c>
      <c r="D376" s="80">
        <v>16</v>
      </c>
      <c r="E376" s="80">
        <v>2010</v>
      </c>
      <c r="F376" s="80" t="s">
        <v>86</v>
      </c>
      <c r="G376" s="80" t="s">
        <v>1667</v>
      </c>
      <c r="H376" s="80" t="s">
        <v>1668</v>
      </c>
      <c r="I376" s="177"/>
      <c r="J376" s="81">
        <v>0</v>
      </c>
      <c r="K376" s="81">
        <v>0.27403437875748454</v>
      </c>
      <c r="L376" s="81">
        <v>4.7291005821496634</v>
      </c>
      <c r="M376" s="81">
        <v>4.0854120146013235</v>
      </c>
      <c r="N376" s="81">
        <v>5.1878606662625595</v>
      </c>
      <c r="O376" s="81">
        <v>2.845196717193577</v>
      </c>
      <c r="P376" s="81">
        <v>4.2294440310686081</v>
      </c>
      <c r="Q376" s="81">
        <v>0.17485782027036556</v>
      </c>
      <c r="R376" s="81">
        <v>0</v>
      </c>
      <c r="S376" s="81">
        <v>0</v>
      </c>
      <c r="T376" s="82"/>
      <c r="U376" s="81">
        <v>0</v>
      </c>
      <c r="V376" s="81">
        <v>122</v>
      </c>
      <c r="W376" s="81">
        <v>84</v>
      </c>
      <c r="X376" s="81">
        <v>1002</v>
      </c>
      <c r="Y376" s="81">
        <v>1239</v>
      </c>
      <c r="Z376" s="81">
        <v>1445</v>
      </c>
      <c r="AA376" s="81">
        <v>830</v>
      </c>
      <c r="AB376" s="81">
        <v>2874</v>
      </c>
      <c r="AC376" s="81">
        <v>0</v>
      </c>
      <c r="AD376" s="81">
        <v>0</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7.3689999999999998</v>
      </c>
      <c r="BL376" s="81">
        <v>0</v>
      </c>
      <c r="BM376" s="82"/>
      <c r="BN376" s="81">
        <v>0</v>
      </c>
      <c r="BO376" s="81">
        <v>0</v>
      </c>
      <c r="BP376" s="81">
        <v>0</v>
      </c>
      <c r="BQ376" s="81">
        <v>0</v>
      </c>
      <c r="BR376" s="81">
        <v>1</v>
      </c>
      <c r="BS376" s="81">
        <v>0</v>
      </c>
      <c r="BT376"/>
      <c r="BU376" s="80">
        <v>3.4790000000000001</v>
      </c>
      <c r="BV376" s="80">
        <v>3.89</v>
      </c>
      <c r="BW376" s="80">
        <v>0</v>
      </c>
      <c r="BX376" s="80">
        <v>0</v>
      </c>
      <c r="BY376" s="80">
        <v>0</v>
      </c>
      <c r="BZ376" s="80">
        <v>0</v>
      </c>
      <c r="CA376" s="80">
        <v>0</v>
      </c>
      <c r="CB376" s="80">
        <v>0</v>
      </c>
      <c r="CC376" s="80">
        <v>0</v>
      </c>
    </row>
    <row r="377" spans="1:81">
      <c r="A377" s="80" t="s">
        <v>2116</v>
      </c>
      <c r="B377" s="80">
        <v>263</v>
      </c>
      <c r="C377" s="80">
        <v>8</v>
      </c>
      <c r="D377" s="80">
        <v>16</v>
      </c>
      <c r="E377" s="80">
        <v>2011</v>
      </c>
      <c r="F377" s="80" t="s">
        <v>87</v>
      </c>
      <c r="G377" s="80" t="s">
        <v>1667</v>
      </c>
      <c r="H377" s="80" t="s">
        <v>1668</v>
      </c>
      <c r="I377" s="177"/>
      <c r="J377" s="81">
        <v>0</v>
      </c>
      <c r="K377" s="81">
        <v>0.38397313683460349</v>
      </c>
      <c r="L377" s="81">
        <v>4.4125954283081397</v>
      </c>
      <c r="M377" s="81">
        <v>5.1610239654160681</v>
      </c>
      <c r="N377" s="81">
        <v>6.2344378239605618</v>
      </c>
      <c r="O377" s="81">
        <v>2.7866262455589275</v>
      </c>
      <c r="P377" s="81">
        <v>4.11711662625284</v>
      </c>
      <c r="Q377" s="81">
        <v>0.19895552521104867</v>
      </c>
      <c r="R377" s="81">
        <v>0</v>
      </c>
      <c r="S377" s="81">
        <v>0.87052413000000006</v>
      </c>
      <c r="T377" s="82"/>
      <c r="U377" s="81">
        <v>0</v>
      </c>
      <c r="V377" s="81">
        <v>122</v>
      </c>
      <c r="W377" s="81">
        <v>84</v>
      </c>
      <c r="X377" s="81">
        <v>1002</v>
      </c>
      <c r="Y377" s="81">
        <v>1237</v>
      </c>
      <c r="Z377" s="81">
        <v>1446</v>
      </c>
      <c r="AA377" s="81">
        <v>832</v>
      </c>
      <c r="AB377" s="81">
        <v>2835</v>
      </c>
      <c r="AC377" s="81">
        <v>0</v>
      </c>
      <c r="AD377" s="81">
        <v>0.87052413000000006</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2117</v>
      </c>
      <c r="B378" s="80">
        <v>264</v>
      </c>
      <c r="C378" s="80">
        <v>9</v>
      </c>
      <c r="D378" s="80">
        <v>16</v>
      </c>
      <c r="E378" s="80">
        <v>2012</v>
      </c>
      <c r="F378" s="80" t="s">
        <v>88</v>
      </c>
      <c r="G378" s="80" t="s">
        <v>1667</v>
      </c>
      <c r="H378" s="80" t="s">
        <v>1668</v>
      </c>
      <c r="I378" s="177"/>
      <c r="J378" s="81">
        <v>0</v>
      </c>
      <c r="K378" s="81">
        <v>0.43256058919884666</v>
      </c>
      <c r="L378" s="81">
        <v>4.4521775751349466</v>
      </c>
      <c r="M378" s="81">
        <v>6.4099753667347308</v>
      </c>
      <c r="N378" s="81">
        <v>6.8485906294655923</v>
      </c>
      <c r="O378" s="81">
        <v>2.7991130729333791</v>
      </c>
      <c r="P378" s="81">
        <v>4.2002608234750918</v>
      </c>
      <c r="Q378" s="81">
        <v>0.21372051672011869</v>
      </c>
      <c r="R378" s="81">
        <v>0</v>
      </c>
      <c r="S378" s="81">
        <v>6.9753976535177828E-2</v>
      </c>
      <c r="T378" s="82"/>
      <c r="U378" s="81">
        <v>0</v>
      </c>
      <c r="V378" s="81">
        <v>122</v>
      </c>
      <c r="W378" s="81">
        <v>84</v>
      </c>
      <c r="X378" s="81">
        <v>1002</v>
      </c>
      <c r="Y378" s="81">
        <v>1237</v>
      </c>
      <c r="Z378" s="81">
        <v>1464</v>
      </c>
      <c r="AA378" s="81">
        <v>844</v>
      </c>
      <c r="AB378" s="81">
        <v>2803</v>
      </c>
      <c r="AC378" s="81">
        <v>0</v>
      </c>
      <c r="AD378" s="81">
        <v>6.9753976535177828E-2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2118</v>
      </c>
      <c r="B379" s="80">
        <v>265</v>
      </c>
      <c r="C379" s="80">
        <v>10</v>
      </c>
      <c r="D379" s="80">
        <v>16</v>
      </c>
      <c r="E379" s="80">
        <v>2013</v>
      </c>
      <c r="F379" s="80" t="s">
        <v>89</v>
      </c>
      <c r="G379" s="80" t="s">
        <v>1667</v>
      </c>
      <c r="H379" s="80" t="s">
        <v>1668</v>
      </c>
      <c r="I379" s="177"/>
      <c r="J379" s="81">
        <v>0</v>
      </c>
      <c r="K379" s="81">
        <v>0.35751280242256595</v>
      </c>
      <c r="L379" s="81">
        <v>3.9316238602665501</v>
      </c>
      <c r="M379" s="81">
        <v>5.96143034204374</v>
      </c>
      <c r="N379" s="81">
        <v>6.6371952491227537</v>
      </c>
      <c r="O379" s="81">
        <v>2.7160841599048946</v>
      </c>
      <c r="P379" s="81">
        <v>4.301008137221384</v>
      </c>
      <c r="Q379" s="81">
        <v>0.21505027945371336</v>
      </c>
      <c r="R379" s="81">
        <v>0</v>
      </c>
      <c r="S379" s="81">
        <v>0.26041396516056298</v>
      </c>
      <c r="T379" s="82"/>
      <c r="U379" s="81">
        <v>0</v>
      </c>
      <c r="V379" s="81">
        <v>122</v>
      </c>
      <c r="W379" s="81">
        <v>84</v>
      </c>
      <c r="X379" s="81">
        <v>1002</v>
      </c>
      <c r="Y379" s="81">
        <v>1237</v>
      </c>
      <c r="Z379" s="81">
        <v>1484</v>
      </c>
      <c r="AA379" s="81">
        <v>861</v>
      </c>
      <c r="AB379" s="81">
        <v>2780</v>
      </c>
      <c r="AC379" s="81">
        <v>0</v>
      </c>
      <c r="AD379" s="81">
        <v>0.26041396516056298</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2119</v>
      </c>
      <c r="B380" s="80">
        <v>266</v>
      </c>
      <c r="C380" s="80">
        <v>11</v>
      </c>
      <c r="D380" s="80">
        <v>16</v>
      </c>
      <c r="E380" s="80">
        <v>2014</v>
      </c>
      <c r="F380" s="80" t="s">
        <v>90</v>
      </c>
      <c r="G380" s="80" t="s">
        <v>1667</v>
      </c>
      <c r="H380" s="80" t="s">
        <v>1668</v>
      </c>
      <c r="I380" s="177"/>
      <c r="J380" s="81">
        <v>0</v>
      </c>
      <c r="K380" s="81">
        <v>0.2596957229676059</v>
      </c>
      <c r="L380" s="81">
        <v>5.548220493845017</v>
      </c>
      <c r="M380" s="81">
        <v>5.9764325243339123</v>
      </c>
      <c r="N380" s="81">
        <v>6.874534301319291</v>
      </c>
      <c r="O380" s="81">
        <v>2.5302021436927906</v>
      </c>
      <c r="P380" s="81">
        <v>4.3384420805668071</v>
      </c>
      <c r="Q380" s="81">
        <v>0.19905749238525833</v>
      </c>
      <c r="R380" s="81">
        <v>0</v>
      </c>
      <c r="S380" s="81">
        <v>0.32366743422303934</v>
      </c>
      <c r="T380" s="82"/>
      <c r="U380" s="81">
        <v>0</v>
      </c>
      <c r="V380" s="81">
        <v>77</v>
      </c>
      <c r="W380" s="81">
        <v>121</v>
      </c>
      <c r="X380" s="81">
        <v>955</v>
      </c>
      <c r="Y380" s="81">
        <v>1210</v>
      </c>
      <c r="Z380" s="81">
        <v>1456</v>
      </c>
      <c r="AA380" s="81">
        <v>864</v>
      </c>
      <c r="AB380" s="81">
        <v>2682</v>
      </c>
      <c r="AC380" s="81">
        <v>0</v>
      </c>
      <c r="AD380" s="81">
        <v>0.32366743422303934</v>
      </c>
      <c r="AE380" s="82"/>
      <c r="AF380" s="81">
        <v>0</v>
      </c>
      <c r="AG380" s="81">
        <v>182227.09700216554</v>
      </c>
      <c r="AH380" s="81">
        <v>902418.63629233162</v>
      </c>
      <c r="AI380" s="81">
        <v>6289070.137822099</v>
      </c>
      <c r="AJ380" s="81">
        <v>5204180.8082155352</v>
      </c>
      <c r="AK380" s="81">
        <v>0</v>
      </c>
      <c r="AL380" s="81">
        <v>0</v>
      </c>
      <c r="AM380" s="81">
        <v>368198.52229745709</v>
      </c>
      <c r="AN380" s="81">
        <v>0</v>
      </c>
      <c r="AO380" s="81">
        <v>0</v>
      </c>
      <c r="AP380" s="82"/>
      <c r="AQ380" s="81">
        <v>7</v>
      </c>
      <c r="AR380" s="81">
        <v>3</v>
      </c>
      <c r="AS380" s="81">
        <v>0</v>
      </c>
      <c r="AT380" s="81">
        <v>0</v>
      </c>
      <c r="AU380" s="81">
        <v>0</v>
      </c>
      <c r="AV380" s="81">
        <v>0</v>
      </c>
      <c r="AW380" s="81" t="s">
        <v>564</v>
      </c>
      <c r="AX380" s="82"/>
      <c r="AY380" s="81">
        <v>34.799999999999997</v>
      </c>
      <c r="AZ380" s="81">
        <v>57.2</v>
      </c>
      <c r="BA380" s="81">
        <v>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2120</v>
      </c>
      <c r="B381" s="80">
        <v>267</v>
      </c>
      <c r="C381" s="80">
        <v>12</v>
      </c>
      <c r="D381" s="80">
        <v>16</v>
      </c>
      <c r="E381" s="80">
        <v>2015</v>
      </c>
      <c r="F381" s="80" t="s">
        <v>91</v>
      </c>
      <c r="G381" s="80" t="s">
        <v>1667</v>
      </c>
      <c r="H381" s="80" t="s">
        <v>1668</v>
      </c>
      <c r="I381" s="177"/>
      <c r="J381" s="81">
        <v>0</v>
      </c>
      <c r="K381" s="81">
        <v>0.24902120223150323</v>
      </c>
      <c r="L381" s="81">
        <v>5.8400808808457398</v>
      </c>
      <c r="M381" s="81">
        <v>5.7826338001371331</v>
      </c>
      <c r="N381" s="81">
        <v>6.2802536616050917</v>
      </c>
      <c r="O381" s="81">
        <v>2.5129416569099963</v>
      </c>
      <c r="P381" s="81">
        <v>4.2765267931739803</v>
      </c>
      <c r="Q381" s="81">
        <v>0.18963606346172523</v>
      </c>
      <c r="R381" s="81">
        <v>0</v>
      </c>
      <c r="S381" s="81">
        <v>0.26674109299545179</v>
      </c>
      <c r="T381" s="82"/>
      <c r="U381" s="81">
        <v>0</v>
      </c>
      <c r="V381" s="81">
        <v>77</v>
      </c>
      <c r="W381" s="81">
        <v>121</v>
      </c>
      <c r="X381" s="81">
        <v>955</v>
      </c>
      <c r="Y381" s="81">
        <v>1201</v>
      </c>
      <c r="Z381" s="81">
        <v>1460</v>
      </c>
      <c r="AA381" s="81">
        <v>851</v>
      </c>
      <c r="AB381" s="81">
        <v>2610</v>
      </c>
      <c r="AC381" s="81">
        <v>0</v>
      </c>
      <c r="AD381" s="81">
        <v>0.26674109299545179</v>
      </c>
      <c r="AE381" s="82"/>
      <c r="AF381" s="81">
        <v>0</v>
      </c>
      <c r="AG381" s="81">
        <v>165902.87242875074</v>
      </c>
      <c r="AH381" s="81">
        <v>755133.34605504433</v>
      </c>
      <c r="AI381" s="81">
        <v>6073877.511831427</v>
      </c>
      <c r="AJ381" s="81">
        <v>4957193.2090961952</v>
      </c>
      <c r="AK381" s="81">
        <v>0</v>
      </c>
      <c r="AL381" s="81">
        <v>0</v>
      </c>
      <c r="AM381" s="81">
        <v>357689.55146178236</v>
      </c>
      <c r="AN381" s="81">
        <v>0</v>
      </c>
      <c r="AO381" s="81">
        <v>0</v>
      </c>
      <c r="AP381" s="82"/>
      <c r="AQ381" s="81">
        <v>8</v>
      </c>
      <c r="AR381" s="81">
        <v>4</v>
      </c>
      <c r="AS381" s="81">
        <v>0</v>
      </c>
      <c r="AT381" s="81">
        <v>0</v>
      </c>
      <c r="AU381" s="81">
        <v>0</v>
      </c>
      <c r="AV381" s="81">
        <v>0</v>
      </c>
      <c r="AW381" s="81" t="s">
        <v>564</v>
      </c>
      <c r="AX381" s="82"/>
      <c r="AY381" s="81">
        <v>39.299999999999997</v>
      </c>
      <c r="AZ381" s="81">
        <v>67.7</v>
      </c>
      <c r="BA381" s="81">
        <v>0</v>
      </c>
      <c r="BB381" s="81">
        <v>0</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2121</v>
      </c>
      <c r="B382" s="80">
        <v>268</v>
      </c>
      <c r="C382" s="80">
        <v>13</v>
      </c>
      <c r="D382" s="80">
        <v>16</v>
      </c>
      <c r="E382" s="80">
        <v>2016</v>
      </c>
      <c r="F382" s="80" t="s">
        <v>92</v>
      </c>
      <c r="G382" s="80" t="s">
        <v>1667</v>
      </c>
      <c r="H382" s="80" t="s">
        <v>1668</v>
      </c>
      <c r="I382" s="177"/>
      <c r="J382" s="81">
        <v>0</v>
      </c>
      <c r="K382" s="81">
        <v>0.23489623606235607</v>
      </c>
      <c r="L382" s="81">
        <v>6.280120310867483</v>
      </c>
      <c r="M382" s="81">
        <v>4.9579378501497011</v>
      </c>
      <c r="N382" s="81">
        <v>6.2430241292354296</v>
      </c>
      <c r="O382" s="81">
        <v>2.5096305508502965</v>
      </c>
      <c r="P382" s="81">
        <v>4.2173706387647032</v>
      </c>
      <c r="Q382" s="81">
        <v>0.17954661479802006</v>
      </c>
      <c r="R382" s="81">
        <v>0</v>
      </c>
      <c r="S382" s="81">
        <v>0.28029606616016167</v>
      </c>
      <c r="T382" s="82"/>
      <c r="U382" s="81">
        <v>0</v>
      </c>
      <c r="V382" s="81">
        <v>77</v>
      </c>
      <c r="W382" s="81">
        <v>121</v>
      </c>
      <c r="X382" s="81">
        <v>955</v>
      </c>
      <c r="Y382" s="81">
        <v>1174</v>
      </c>
      <c r="Z382" s="81">
        <v>1476</v>
      </c>
      <c r="AA382" s="81">
        <v>868</v>
      </c>
      <c r="AB382" s="81">
        <v>2542</v>
      </c>
      <c r="AC382" s="81">
        <v>0</v>
      </c>
      <c r="AD382" s="81">
        <v>0.28029606616016173</v>
      </c>
      <c r="AE382" s="82"/>
      <c r="AF382" s="81">
        <v>0</v>
      </c>
      <c r="AG382" s="81">
        <v>158139.3663445416</v>
      </c>
      <c r="AH382" s="81">
        <v>640012.72043256159</v>
      </c>
      <c r="AI382" s="81">
        <v>6062940.7515570689</v>
      </c>
      <c r="AJ382" s="81">
        <v>5043733.166325151</v>
      </c>
      <c r="AK382" s="81">
        <v>0</v>
      </c>
      <c r="AL382" s="81">
        <v>0</v>
      </c>
      <c r="AM382" s="81">
        <v>348641.08635857771</v>
      </c>
      <c r="AN382" s="81">
        <v>0</v>
      </c>
      <c r="AO382" s="81">
        <v>0</v>
      </c>
      <c r="AP382" s="82"/>
      <c r="AQ382" s="81">
        <v>8</v>
      </c>
      <c r="AR382" s="81">
        <v>4</v>
      </c>
      <c r="AS382" s="81">
        <v>0</v>
      </c>
      <c r="AT382" s="81">
        <v>0</v>
      </c>
      <c r="AU382" s="81">
        <v>0</v>
      </c>
      <c r="AV382" s="81">
        <v>0</v>
      </c>
      <c r="AW382" s="81" t="s">
        <v>564</v>
      </c>
      <c r="AX382" s="82"/>
      <c r="AY382" s="81">
        <v>39.299999999999997</v>
      </c>
      <c r="AZ382" s="81">
        <v>67.7</v>
      </c>
      <c r="BA382" s="81">
        <v>0</v>
      </c>
      <c r="BB382" s="81">
        <v>0</v>
      </c>
      <c r="BC382" s="81">
        <v>0</v>
      </c>
      <c r="BD382" s="81">
        <v>0</v>
      </c>
      <c r="BE382" s="81" t="s">
        <v>564</v>
      </c>
      <c r="BF382" s="82"/>
      <c r="BG382" s="81">
        <v>0</v>
      </c>
      <c r="BH382" s="81">
        <v>0</v>
      </c>
      <c r="BI382" s="81">
        <v>0</v>
      </c>
      <c r="BJ382" s="81">
        <v>0</v>
      </c>
      <c r="BK382" s="81">
        <v>0</v>
      </c>
      <c r="BL382" s="81">
        <v>0</v>
      </c>
      <c r="BM382" s="82"/>
      <c r="BN382" s="81">
        <v>0</v>
      </c>
      <c r="BO382" s="81">
        <v>0</v>
      </c>
      <c r="BP382" s="81">
        <v>0</v>
      </c>
      <c r="BQ382" s="81">
        <v>0</v>
      </c>
      <c r="BR382" s="81">
        <v>0</v>
      </c>
      <c r="BS382" s="81">
        <v>0</v>
      </c>
      <c r="BT382"/>
      <c r="BU382" s="80">
        <v>0</v>
      </c>
      <c r="BV382" s="80">
        <v>0</v>
      </c>
      <c r="BW382" s="80">
        <v>0</v>
      </c>
      <c r="BX382" s="80">
        <v>0</v>
      </c>
      <c r="BY382" s="80">
        <v>0</v>
      </c>
      <c r="BZ382" s="80">
        <v>0</v>
      </c>
      <c r="CA382" s="80">
        <v>0</v>
      </c>
      <c r="CB382" s="80">
        <v>0</v>
      </c>
      <c r="CC382" s="80">
        <v>0</v>
      </c>
    </row>
    <row r="383" spans="1:81">
      <c r="A383" s="80" t="s">
        <v>2122</v>
      </c>
      <c r="B383" s="80">
        <v>269</v>
      </c>
      <c r="C383" s="80">
        <v>14</v>
      </c>
      <c r="D383" s="80">
        <v>16</v>
      </c>
      <c r="E383" s="80">
        <v>2017</v>
      </c>
      <c r="F383" s="80" t="s">
        <v>71</v>
      </c>
      <c r="G383" s="80" t="s">
        <v>1667</v>
      </c>
      <c r="H383" s="80" t="s">
        <v>1668</v>
      </c>
      <c r="I383" s="177"/>
      <c r="J383" s="81">
        <v>0</v>
      </c>
      <c r="K383" s="81">
        <v>0.24002878270834183</v>
      </c>
      <c r="L383" s="81">
        <v>5.6691277515733516</v>
      </c>
      <c r="M383" s="81">
        <v>4.9712745566387824</v>
      </c>
      <c r="N383" s="81">
        <v>6.1143632163975576</v>
      </c>
      <c r="O383" s="81">
        <v>2.4720244540509428</v>
      </c>
      <c r="P383" s="81">
        <v>4.1761712707399736</v>
      </c>
      <c r="Q383" s="81">
        <v>0.17095654914022057</v>
      </c>
      <c r="R383" s="81">
        <v>0</v>
      </c>
      <c r="S383" s="81">
        <v>0.24951477858125004</v>
      </c>
      <c r="T383" s="82"/>
      <c r="U383" s="81">
        <v>0</v>
      </c>
      <c r="V383" s="81">
        <v>77</v>
      </c>
      <c r="W383" s="81">
        <v>121</v>
      </c>
      <c r="X383" s="81">
        <v>955</v>
      </c>
      <c r="Y383" s="81">
        <v>1175</v>
      </c>
      <c r="Z383" s="81">
        <v>1478</v>
      </c>
      <c r="AA383" s="81">
        <v>865</v>
      </c>
      <c r="AB383" s="81">
        <v>2503</v>
      </c>
      <c r="AC383" s="81">
        <v>0</v>
      </c>
      <c r="AD383" s="81">
        <v>0.24951477858125001</v>
      </c>
      <c r="AE383" s="82"/>
      <c r="AF383" s="81">
        <v>0</v>
      </c>
      <c r="AG383" s="81">
        <v>158598.8478904753</v>
      </c>
      <c r="AH383" s="81">
        <v>781843.25338570063</v>
      </c>
      <c r="AI383" s="81">
        <v>5912939.7809619587</v>
      </c>
      <c r="AJ383" s="81">
        <v>4423782.4326982172</v>
      </c>
      <c r="AK383" s="81">
        <v>0</v>
      </c>
      <c r="AL383" s="81">
        <v>0</v>
      </c>
      <c r="AM383" s="81">
        <v>343829.306085099</v>
      </c>
      <c r="AN383" s="81">
        <v>0</v>
      </c>
      <c r="AO383" s="81">
        <v>0</v>
      </c>
      <c r="AP383" s="82"/>
      <c r="AQ383" s="81">
        <v>10</v>
      </c>
      <c r="AR383" s="81">
        <v>4</v>
      </c>
      <c r="AS383" s="81">
        <v>0</v>
      </c>
      <c r="AT383" s="81">
        <v>0</v>
      </c>
      <c r="AU383" s="81">
        <v>0</v>
      </c>
      <c r="AV383" s="81">
        <v>0</v>
      </c>
      <c r="AW383" s="81" t="s">
        <v>564</v>
      </c>
      <c r="AX383" s="82"/>
      <c r="AY383" s="81">
        <v>52.5</v>
      </c>
      <c r="AZ383" s="81">
        <v>67.7</v>
      </c>
      <c r="BA383" s="81">
        <v>0</v>
      </c>
      <c r="BB383" s="81">
        <v>0</v>
      </c>
      <c r="BC383" s="81">
        <v>0</v>
      </c>
      <c r="BD383" s="81">
        <v>0</v>
      </c>
      <c r="BE383" s="81" t="s">
        <v>564</v>
      </c>
      <c r="BF383" s="82"/>
      <c r="BG383" s="81">
        <v>0</v>
      </c>
      <c r="BH383" s="81">
        <v>0</v>
      </c>
      <c r="BI383" s="81">
        <v>0</v>
      </c>
      <c r="BJ383" s="81">
        <v>0</v>
      </c>
      <c r="BK383" s="81">
        <v>0</v>
      </c>
      <c r="BL383" s="81">
        <v>0</v>
      </c>
      <c r="BM383" s="82"/>
      <c r="BN383" s="81">
        <v>0</v>
      </c>
      <c r="BO383" s="81">
        <v>0</v>
      </c>
      <c r="BP383" s="81">
        <v>0</v>
      </c>
      <c r="BQ383" s="81">
        <v>0</v>
      </c>
      <c r="BR383" s="81">
        <v>0</v>
      </c>
      <c r="BS383" s="81">
        <v>0</v>
      </c>
      <c r="BT383"/>
      <c r="BU383" s="80">
        <v>0</v>
      </c>
      <c r="BV383" s="80">
        <v>0</v>
      </c>
      <c r="BW383" s="80">
        <v>0</v>
      </c>
      <c r="BX383" s="80">
        <v>0</v>
      </c>
      <c r="BY383" s="80">
        <v>0</v>
      </c>
      <c r="BZ383" s="80">
        <v>0</v>
      </c>
      <c r="CA383" s="80">
        <v>0</v>
      </c>
      <c r="CB383" s="80">
        <v>0</v>
      </c>
      <c r="CC383" s="80">
        <v>0</v>
      </c>
    </row>
    <row r="384" spans="1:81">
      <c r="A384" s="80" t="s">
        <v>2123</v>
      </c>
      <c r="B384" s="80">
        <v>270</v>
      </c>
      <c r="C384" s="80">
        <v>15</v>
      </c>
      <c r="D384" s="80">
        <v>16</v>
      </c>
      <c r="E384" s="80">
        <v>2018</v>
      </c>
      <c r="F384" s="80" t="s">
        <v>93</v>
      </c>
      <c r="G384" s="80" t="s">
        <v>1667</v>
      </c>
      <c r="H384" s="80" t="s">
        <v>1668</v>
      </c>
      <c r="I384" s="177"/>
      <c r="J384" s="81">
        <v>0</v>
      </c>
      <c r="K384" s="81">
        <v>0.22340178391799592</v>
      </c>
      <c r="L384" s="81">
        <v>5.2006945084394607</v>
      </c>
      <c r="M384" s="81">
        <v>4.9957932624585863</v>
      </c>
      <c r="N384" s="81">
        <v>5.4090062661740843</v>
      </c>
      <c r="O384" s="81">
        <v>2.4321450035496475</v>
      </c>
      <c r="P384" s="81">
        <v>4.1680598668467885</v>
      </c>
      <c r="Q384" s="81">
        <v>0.15236447323646807</v>
      </c>
      <c r="R384" s="81">
        <v>0</v>
      </c>
      <c r="S384" s="81">
        <v>0.25580103297880202</v>
      </c>
      <c r="T384" s="82"/>
      <c r="U384" s="81">
        <v>0</v>
      </c>
      <c r="V384" s="81">
        <v>77</v>
      </c>
      <c r="W384" s="81">
        <v>121</v>
      </c>
      <c r="X384" s="81">
        <v>955</v>
      </c>
      <c r="Y384" s="81">
        <v>1129</v>
      </c>
      <c r="Z384" s="81">
        <v>1482</v>
      </c>
      <c r="AA384" s="81">
        <v>872</v>
      </c>
      <c r="AB384" s="81">
        <v>2404</v>
      </c>
      <c r="AC384" s="81">
        <v>0</v>
      </c>
      <c r="AD384" s="81">
        <v>0.25580103297880202</v>
      </c>
      <c r="AE384" s="82"/>
      <c r="AF384" s="81">
        <v>0</v>
      </c>
      <c r="AG384" s="81">
        <v>143494.01702807899</v>
      </c>
      <c r="AH384" s="81">
        <v>736887.36251755944</v>
      </c>
      <c r="AI384" s="81">
        <v>6044232.2599540576</v>
      </c>
      <c r="AJ384" s="81">
        <v>4119582.5067164721</v>
      </c>
      <c r="AK384" s="81">
        <v>0</v>
      </c>
      <c r="AL384" s="81">
        <v>0</v>
      </c>
      <c r="AM384" s="81">
        <v>330913.2701508039</v>
      </c>
      <c r="AN384" s="81">
        <v>0</v>
      </c>
      <c r="AO384" s="81">
        <v>0</v>
      </c>
      <c r="AP384" s="82"/>
      <c r="AQ384" s="81">
        <v>12</v>
      </c>
      <c r="AR384" s="81">
        <v>4</v>
      </c>
      <c r="AS384" s="81">
        <v>0</v>
      </c>
      <c r="AT384" s="81">
        <v>0</v>
      </c>
      <c r="AU384" s="81">
        <v>0</v>
      </c>
      <c r="AV384" s="81">
        <v>0</v>
      </c>
      <c r="AW384" s="81" t="s">
        <v>564</v>
      </c>
      <c r="AX384" s="82"/>
      <c r="AY384" s="81">
        <v>66</v>
      </c>
      <c r="AZ384" s="81">
        <v>68</v>
      </c>
      <c r="BA384" s="81">
        <v>0</v>
      </c>
      <c r="BB384" s="81">
        <v>0</v>
      </c>
      <c r="BC384" s="81">
        <v>0</v>
      </c>
      <c r="BD384" s="81">
        <v>0</v>
      </c>
      <c r="BE384" s="81" t="s">
        <v>564</v>
      </c>
      <c r="BF384" s="82"/>
      <c r="BG384" s="81">
        <v>0</v>
      </c>
      <c r="BH384" s="81">
        <v>0</v>
      </c>
      <c r="BI384" s="81">
        <v>0</v>
      </c>
      <c r="BJ384" s="81">
        <v>0</v>
      </c>
      <c r="BK384" s="81">
        <v>0</v>
      </c>
      <c r="BL384" s="81">
        <v>0</v>
      </c>
      <c r="BM384" s="82"/>
      <c r="BN384" s="81">
        <v>0</v>
      </c>
      <c r="BO384" s="81">
        <v>0</v>
      </c>
      <c r="BP384" s="81">
        <v>0</v>
      </c>
      <c r="BQ384" s="81">
        <v>0</v>
      </c>
      <c r="BR384" s="81">
        <v>0</v>
      </c>
      <c r="BS384" s="81">
        <v>0</v>
      </c>
      <c r="BT384"/>
      <c r="BU384" s="80">
        <v>0</v>
      </c>
      <c r="BV384" s="80">
        <v>0</v>
      </c>
      <c r="BW384" s="80">
        <v>0</v>
      </c>
      <c r="BX384" s="80">
        <v>0</v>
      </c>
      <c r="BY384" s="80">
        <v>0</v>
      </c>
      <c r="BZ384" s="80">
        <v>0</v>
      </c>
      <c r="CA384" s="80">
        <v>0</v>
      </c>
      <c r="CB384" s="80">
        <v>0</v>
      </c>
      <c r="CC384" s="80">
        <v>0</v>
      </c>
    </row>
    <row r="385" spans="1:81">
      <c r="A385" s="80" t="s">
        <v>2124</v>
      </c>
      <c r="B385" s="80">
        <v>271</v>
      </c>
      <c r="C385" s="80">
        <v>16</v>
      </c>
      <c r="D385" s="80">
        <v>16</v>
      </c>
      <c r="E385" s="80">
        <v>2019</v>
      </c>
      <c r="F385" s="80" t="s">
        <v>73</v>
      </c>
      <c r="G385" s="80" t="s">
        <v>1667</v>
      </c>
      <c r="H385" s="80" t="s">
        <v>1668</v>
      </c>
      <c r="I385" s="177"/>
      <c r="J385" s="81">
        <v>0</v>
      </c>
      <c r="K385" s="81">
        <v>0.20730040523733453</v>
      </c>
      <c r="L385" s="81">
        <v>5.2239953943717268</v>
      </c>
      <c r="M385" s="81">
        <v>4.481680189187669</v>
      </c>
      <c r="N385" s="81">
        <v>5.3545545636832346</v>
      </c>
      <c r="O385" s="81">
        <v>2.3064567996252032</v>
      </c>
      <c r="P385" s="81">
        <v>3.9683261107400574</v>
      </c>
      <c r="Q385" s="81">
        <v>0.14334951898599901</v>
      </c>
      <c r="R385" s="81">
        <v>0</v>
      </c>
      <c r="S385" s="81">
        <v>0.23117960138029398</v>
      </c>
      <c r="T385" s="82"/>
      <c r="U385" s="81">
        <v>0</v>
      </c>
      <c r="V385" s="81">
        <v>77</v>
      </c>
      <c r="W385" s="81">
        <v>121</v>
      </c>
      <c r="X385" s="81">
        <v>955</v>
      </c>
      <c r="Y385" s="81">
        <v>1104</v>
      </c>
      <c r="Z385" s="81">
        <v>1444</v>
      </c>
      <c r="AA385" s="81">
        <v>824</v>
      </c>
      <c r="AB385" s="81">
        <v>2323</v>
      </c>
      <c r="AC385" s="81">
        <v>0</v>
      </c>
      <c r="AD385" s="81">
        <v>0.231179601380294</v>
      </c>
      <c r="AE385" s="82"/>
      <c r="AF385" s="81">
        <v>0</v>
      </c>
      <c r="AG385" s="81">
        <v>143451.52442250971</v>
      </c>
      <c r="AH385" s="81">
        <v>795618.24167866877</v>
      </c>
      <c r="AI385" s="81">
        <v>5922845.8514211029</v>
      </c>
      <c r="AJ385" s="81">
        <v>4097013.203864533</v>
      </c>
      <c r="AK385" s="81">
        <v>0</v>
      </c>
      <c r="AL385" s="81">
        <v>0</v>
      </c>
      <c r="AM385" s="81">
        <v>316375.11246536276</v>
      </c>
      <c r="AN385" s="81">
        <v>0</v>
      </c>
      <c r="AO385" s="81">
        <v>0</v>
      </c>
      <c r="AP385" s="82"/>
      <c r="AQ385" s="81">
        <v>12</v>
      </c>
      <c r="AR385" s="81">
        <v>4</v>
      </c>
      <c r="AS385" s="81">
        <v>0</v>
      </c>
      <c r="AT385" s="81">
        <v>0</v>
      </c>
      <c r="AU385" s="81">
        <v>0</v>
      </c>
      <c r="AV385" s="81">
        <v>0</v>
      </c>
      <c r="AW385" s="81" t="s">
        <v>564</v>
      </c>
      <c r="AX385" s="82"/>
      <c r="AY385" s="81">
        <v>66.3</v>
      </c>
      <c r="AZ385" s="81">
        <v>67.7</v>
      </c>
      <c r="BA385" s="81">
        <v>0</v>
      </c>
      <c r="BB385" s="81">
        <v>0</v>
      </c>
      <c r="BC385" s="81">
        <v>0</v>
      </c>
      <c r="BD385" s="81">
        <v>0</v>
      </c>
      <c r="BE385" s="81" t="s">
        <v>564</v>
      </c>
      <c r="BF385" s="82"/>
      <c r="BG385" s="81">
        <v>0</v>
      </c>
      <c r="BH385" s="81">
        <v>0</v>
      </c>
      <c r="BI385" s="81">
        <v>0</v>
      </c>
      <c r="BJ385" s="81">
        <v>0</v>
      </c>
      <c r="BK385" s="81">
        <v>3.3780000000000001</v>
      </c>
      <c r="BL385" s="81">
        <v>0</v>
      </c>
      <c r="BM385" s="82"/>
      <c r="BN385" s="81">
        <v>0</v>
      </c>
      <c r="BO385" s="81">
        <v>0</v>
      </c>
      <c r="BP385" s="81">
        <v>0</v>
      </c>
      <c r="BQ385" s="81">
        <v>0</v>
      </c>
      <c r="BR385" s="81">
        <v>1</v>
      </c>
      <c r="BS385" s="81">
        <v>0</v>
      </c>
      <c r="BT385"/>
      <c r="BU385" s="80">
        <v>0</v>
      </c>
      <c r="BV385" s="80">
        <v>3.3780000000000001</v>
      </c>
      <c r="BW385" s="80">
        <v>0</v>
      </c>
      <c r="BX385" s="80">
        <v>0</v>
      </c>
      <c r="BY385" s="80">
        <v>0</v>
      </c>
      <c r="BZ385" s="80">
        <v>0</v>
      </c>
      <c r="CA385" s="80">
        <v>0</v>
      </c>
      <c r="CB385" s="80">
        <v>0</v>
      </c>
      <c r="CC385" s="80">
        <v>0</v>
      </c>
    </row>
    <row r="386" spans="1:81">
      <c r="A386" s="80" t="s">
        <v>2125</v>
      </c>
      <c r="B386" s="80">
        <v>272</v>
      </c>
      <c r="C386" s="80">
        <v>17</v>
      </c>
      <c r="D386" s="80">
        <v>16</v>
      </c>
      <c r="E386" s="80">
        <v>2020</v>
      </c>
      <c r="F386" s="80" t="s">
        <v>218</v>
      </c>
      <c r="G386" s="174" t="s">
        <v>1667</v>
      </c>
      <c r="H386" s="80" t="s">
        <v>1668</v>
      </c>
      <c r="I386" s="177"/>
      <c r="J386" s="81">
        <v>0</v>
      </c>
      <c r="K386" s="81">
        <v>0.24443230126459375</v>
      </c>
      <c r="L386" s="81">
        <v>4.7130176987393835</v>
      </c>
      <c r="M386" s="81">
        <v>3.8647106296956313</v>
      </c>
      <c r="N386" s="81">
        <v>4.8499610081082256</v>
      </c>
      <c r="O386" s="81">
        <v>1.9871961104689209</v>
      </c>
      <c r="P386" s="81">
        <v>3.7854284672779595</v>
      </c>
      <c r="Q386" s="81">
        <v>0.1331388402358632</v>
      </c>
      <c r="R386" s="81">
        <v>0</v>
      </c>
      <c r="S386" s="81">
        <v>0.27400109139497109</v>
      </c>
      <c r="T386" s="82"/>
      <c r="U386" s="81">
        <v>0</v>
      </c>
      <c r="V386" s="81">
        <v>84</v>
      </c>
      <c r="W386" s="81">
        <v>97</v>
      </c>
      <c r="X386" s="81">
        <v>866</v>
      </c>
      <c r="Y386" s="81">
        <v>1091</v>
      </c>
      <c r="Z386" s="81">
        <v>1420</v>
      </c>
      <c r="AA386" s="81">
        <v>854</v>
      </c>
      <c r="AB386" s="81">
        <v>2258</v>
      </c>
      <c r="AC386" s="81">
        <v>0</v>
      </c>
      <c r="AD386" s="81">
        <v>0.27400109139497109</v>
      </c>
      <c r="AE386" s="82"/>
      <c r="AF386" s="81"/>
      <c r="AG386" s="81">
        <v>156607.92108687904</v>
      </c>
      <c r="AH386" s="81">
        <v>691155.97721213801</v>
      </c>
      <c r="AI386" s="81">
        <v>4972296.31588371</v>
      </c>
      <c r="AJ386" s="81">
        <v>4133383.573164064</v>
      </c>
      <c r="AK386" s="81"/>
      <c r="AL386" s="81"/>
      <c r="AM386" s="81">
        <v>294694.08690323873</v>
      </c>
      <c r="AN386" s="81"/>
      <c r="AO386" s="81"/>
      <c r="AP386" s="82"/>
      <c r="AQ386" s="81">
        <v>12</v>
      </c>
      <c r="AR386" s="81">
        <v>4</v>
      </c>
      <c r="AS386" s="81">
        <v>0</v>
      </c>
      <c r="AT386" s="81">
        <v>0</v>
      </c>
      <c r="AU386" s="81">
        <v>0</v>
      </c>
      <c r="AV386" s="81">
        <v>0</v>
      </c>
      <c r="AW386" s="81">
        <v>0</v>
      </c>
      <c r="AX386" s="82"/>
      <c r="AY386" s="81">
        <v>66.299999999999983</v>
      </c>
      <c r="AZ386" s="81">
        <v>67.7</v>
      </c>
      <c r="BA386" s="81">
        <v>0</v>
      </c>
      <c r="BB386" s="81">
        <v>0</v>
      </c>
      <c r="BC386" s="81">
        <v>0</v>
      </c>
      <c r="BD386" s="81">
        <v>0</v>
      </c>
      <c r="BE386" s="81">
        <v>0</v>
      </c>
      <c r="BF386" s="82"/>
      <c r="BG386" s="81">
        <v>0</v>
      </c>
      <c r="BH386" s="81">
        <v>0</v>
      </c>
      <c r="BI386" s="81">
        <v>0</v>
      </c>
      <c r="BJ386" s="81">
        <v>0</v>
      </c>
      <c r="BK386" s="81">
        <v>3.1920000000000002</v>
      </c>
      <c r="BL386" s="81">
        <v>0</v>
      </c>
      <c r="BM386" s="82"/>
      <c r="BN386" s="81">
        <v>0</v>
      </c>
      <c r="BO386" s="81">
        <v>0</v>
      </c>
      <c r="BP386" s="81">
        <v>0</v>
      </c>
      <c r="BQ386" s="81">
        <v>0</v>
      </c>
      <c r="BR386" s="81">
        <v>1</v>
      </c>
      <c r="BS386" s="81">
        <v>0</v>
      </c>
      <c r="BT386"/>
      <c r="BU386" s="80">
        <v>0</v>
      </c>
      <c r="BV386" s="80">
        <v>3.1920000000000002</v>
      </c>
      <c r="BW386" s="80">
        <v>0</v>
      </c>
      <c r="BX386" s="80">
        <v>0</v>
      </c>
      <c r="BY386" s="80">
        <v>0</v>
      </c>
      <c r="BZ386" s="80">
        <v>0</v>
      </c>
      <c r="CA386" s="80">
        <v>0</v>
      </c>
      <c r="CB386" s="80">
        <v>0</v>
      </c>
      <c r="CC386" s="80">
        <v>0</v>
      </c>
    </row>
    <row r="387" spans="1:81">
      <c r="A387" s="80" t="s">
        <v>1678</v>
      </c>
      <c r="B387" s="80">
        <v>272</v>
      </c>
      <c r="C387" s="80">
        <v>18</v>
      </c>
      <c r="D387" s="80">
        <v>16</v>
      </c>
      <c r="E387" s="80">
        <v>2021</v>
      </c>
      <c r="F387" s="80" t="s">
        <v>75</v>
      </c>
      <c r="G387" s="174" t="s">
        <v>1667</v>
      </c>
      <c r="H387" s="80" t="s">
        <v>1668</v>
      </c>
      <c r="I387" s="177"/>
      <c r="J387" s="81">
        <v>0</v>
      </c>
      <c r="K387" s="81">
        <v>0.23545615635300954</v>
      </c>
      <c r="L387" s="81">
        <v>4.3010478435853852</v>
      </c>
      <c r="M387" s="81">
        <v>3.9034806134930125</v>
      </c>
      <c r="N387" s="81">
        <v>4.5436744899170494</v>
      </c>
      <c r="O387" s="81">
        <v>1.8728245349113126</v>
      </c>
      <c r="P387" s="81">
        <v>3.9589492551609156</v>
      </c>
      <c r="Q387" s="81">
        <v>0.13211110009628677</v>
      </c>
      <c r="R387" s="81">
        <v>0</v>
      </c>
      <c r="S387" s="81">
        <v>0.23744856864646671</v>
      </c>
      <c r="T387" s="82"/>
      <c r="U387" s="81"/>
      <c r="V387" s="81">
        <v>84</v>
      </c>
      <c r="W387" s="81">
        <v>97</v>
      </c>
      <c r="X387" s="81">
        <v>866</v>
      </c>
      <c r="Y387" s="81">
        <v>1076</v>
      </c>
      <c r="Z387" s="81">
        <v>1378</v>
      </c>
      <c r="AA387" s="81">
        <v>871</v>
      </c>
      <c r="AB387" s="81">
        <v>2214</v>
      </c>
      <c r="AC387" s="81">
        <v>0</v>
      </c>
      <c r="AD387" s="81">
        <v>0.23744856864646671</v>
      </c>
      <c r="AE387" s="82"/>
      <c r="AF387" s="81">
        <v>0</v>
      </c>
      <c r="AG387" s="81">
        <v>159312.29406216284</v>
      </c>
      <c r="AH387" s="81">
        <v>619661.55634719518</v>
      </c>
      <c r="AI387" s="81">
        <v>5425509.861052312</v>
      </c>
      <c r="AJ387" s="81">
        <v>3972698.2020584955</v>
      </c>
      <c r="AK387" s="81">
        <v>0</v>
      </c>
      <c r="AL387" s="81">
        <v>0</v>
      </c>
      <c r="AM387" s="81">
        <v>290618.24760647566</v>
      </c>
      <c r="AN387" s="81">
        <v>0</v>
      </c>
      <c r="AO387" s="81">
        <v>0</v>
      </c>
      <c r="AP387" s="82"/>
      <c r="AQ387" s="81">
        <v>13</v>
      </c>
      <c r="AR387" s="81">
        <v>4</v>
      </c>
      <c r="AS387" s="81">
        <v>0</v>
      </c>
      <c r="AT387" s="81">
        <v>0</v>
      </c>
      <c r="AU387" s="81">
        <v>0</v>
      </c>
      <c r="AV387" s="81">
        <v>0</v>
      </c>
      <c r="AW387" s="81"/>
      <c r="AX387" s="82"/>
      <c r="AY387" s="81">
        <v>69.5</v>
      </c>
      <c r="AZ387" s="81">
        <v>67.7</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1666</v>
      </c>
      <c r="B388" s="80">
        <v>272</v>
      </c>
      <c r="C388" s="80">
        <v>19</v>
      </c>
      <c r="D388" s="80">
        <v>16</v>
      </c>
      <c r="E388" s="80">
        <v>2022</v>
      </c>
      <c r="F388" s="80" t="s">
        <v>568</v>
      </c>
      <c r="G388" s="80" t="s">
        <v>1667</v>
      </c>
      <c r="H388" s="80" t="s">
        <v>1668</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14</v>
      </c>
      <c r="AR388" s="81">
        <v>4</v>
      </c>
      <c r="AS388" s="81">
        <v>0</v>
      </c>
      <c r="AT388" s="81">
        <v>0</v>
      </c>
      <c r="AU388" s="81">
        <v>0</v>
      </c>
      <c r="AV388" s="81">
        <v>0</v>
      </c>
      <c r="AW388" s="81"/>
      <c r="AX388" s="82"/>
      <c r="AY388" s="81">
        <v>75</v>
      </c>
      <c r="AZ388" s="81">
        <v>67.7</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2126</v>
      </c>
      <c r="B389" s="80">
        <v>358</v>
      </c>
      <c r="C389" s="80">
        <v>1</v>
      </c>
      <c r="D389" s="80">
        <v>22</v>
      </c>
      <c r="E389" s="80">
        <v>1990</v>
      </c>
      <c r="F389" s="80" t="s">
        <v>562</v>
      </c>
      <c r="G389" s="80" t="s">
        <v>2127</v>
      </c>
      <c r="H389" s="80" t="s">
        <v>2128</v>
      </c>
      <c r="I389" s="177"/>
      <c r="J389" s="81">
        <v>7.829236737522062</v>
      </c>
      <c r="K389" s="81">
        <v>1.1660294551940045</v>
      </c>
      <c r="L389" s="81">
        <v>0.98308398558384247</v>
      </c>
      <c r="M389" s="81">
        <v>1.5943119434821404</v>
      </c>
      <c r="N389" s="81">
        <v>3.1173726637000159</v>
      </c>
      <c r="O389" s="81">
        <v>2.8542830604194158</v>
      </c>
      <c r="P389" s="81">
        <v>5.3374826568547746</v>
      </c>
      <c r="Q389" s="81">
        <v>0.20466103403568317</v>
      </c>
      <c r="R389" s="81">
        <v>0</v>
      </c>
      <c r="S389" s="81">
        <v>0.2025974645664419</v>
      </c>
      <c r="T389" s="82"/>
      <c r="U389" s="81">
        <v>654698</v>
      </c>
      <c r="V389" s="81">
        <v>313</v>
      </c>
      <c r="W389" s="81">
        <v>13</v>
      </c>
      <c r="X389" s="81">
        <v>561</v>
      </c>
      <c r="Y389" s="81">
        <v>899</v>
      </c>
      <c r="Z389" s="81">
        <v>1174</v>
      </c>
      <c r="AA389" s="81">
        <v>1296</v>
      </c>
      <c r="AB389" s="81">
        <v>3323</v>
      </c>
      <c r="AC389" s="81">
        <v>0</v>
      </c>
      <c r="AD389" s="81">
        <v>0.2025974645664419</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2129</v>
      </c>
      <c r="B390" s="80">
        <v>359</v>
      </c>
      <c r="C390" s="80">
        <v>2</v>
      </c>
      <c r="D390" s="80">
        <v>22</v>
      </c>
      <c r="E390" s="80">
        <v>2005</v>
      </c>
      <c r="F390" s="80" t="s">
        <v>565</v>
      </c>
      <c r="G390" s="80" t="s">
        <v>2127</v>
      </c>
      <c r="H390" s="80" t="s">
        <v>2128</v>
      </c>
      <c r="I390" s="177"/>
      <c r="J390" s="81">
        <v>3.8277942435597723</v>
      </c>
      <c r="K390" s="81">
        <v>0.74233470299028237</v>
      </c>
      <c r="L390" s="81">
        <v>2.8113182683306146</v>
      </c>
      <c r="M390" s="81">
        <v>2.1974076893707943</v>
      </c>
      <c r="N390" s="81">
        <v>3.6292664468057345</v>
      </c>
      <c r="O390" s="81">
        <v>3.4834416954185907</v>
      </c>
      <c r="P390" s="81">
        <v>5.7025044181108067</v>
      </c>
      <c r="Q390" s="81">
        <v>0.17692115308937714</v>
      </c>
      <c r="R390" s="81">
        <v>0</v>
      </c>
      <c r="S390" s="81">
        <v>0.17746144680603215</v>
      </c>
      <c r="T390" s="82"/>
      <c r="U390" s="81">
        <v>334383</v>
      </c>
      <c r="V390" s="81">
        <v>270</v>
      </c>
      <c r="W390" s="81">
        <v>39</v>
      </c>
      <c r="X390" s="81">
        <v>410</v>
      </c>
      <c r="Y390" s="81">
        <v>895</v>
      </c>
      <c r="Z390" s="81">
        <v>1658</v>
      </c>
      <c r="AA390" s="81">
        <v>1134</v>
      </c>
      <c r="AB390" s="81">
        <v>3003</v>
      </c>
      <c r="AC390" s="81">
        <v>0</v>
      </c>
      <c r="AD390" s="81">
        <v>0.17746144680603215</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2130</v>
      </c>
      <c r="B391" s="80">
        <v>360</v>
      </c>
      <c r="C391" s="80">
        <v>3</v>
      </c>
      <c r="D391" s="80">
        <v>22</v>
      </c>
      <c r="E391" s="80">
        <v>2006</v>
      </c>
      <c r="F391" s="80" t="s">
        <v>566</v>
      </c>
      <c r="G391" s="80" t="s">
        <v>2127</v>
      </c>
      <c r="H391" s="80" t="s">
        <v>2128</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2131</v>
      </c>
      <c r="B392" s="80">
        <v>361</v>
      </c>
      <c r="C392" s="80">
        <v>4</v>
      </c>
      <c r="D392" s="80">
        <v>22</v>
      </c>
      <c r="E392" s="80">
        <v>2007</v>
      </c>
      <c r="F392" s="80" t="s">
        <v>567</v>
      </c>
      <c r="G392" s="80" t="s">
        <v>2127</v>
      </c>
      <c r="H392" s="80" t="s">
        <v>2128</v>
      </c>
      <c r="I392" s="177"/>
      <c r="J392" s="81">
        <v>3.631888343331322</v>
      </c>
      <c r="K392" s="81">
        <v>0.65254759032776111</v>
      </c>
      <c r="L392" s="81">
        <v>1.9035070177712461</v>
      </c>
      <c r="M392" s="81">
        <v>2.6604443292990214</v>
      </c>
      <c r="N392" s="81">
        <v>3.7587661379607993</v>
      </c>
      <c r="O392" s="81">
        <v>3.3125078523029838</v>
      </c>
      <c r="P392" s="81">
        <v>5.5456605316811345</v>
      </c>
      <c r="Q392" s="81">
        <v>0.17914897914687009</v>
      </c>
      <c r="R392" s="81">
        <v>0</v>
      </c>
      <c r="S392" s="81">
        <v>0.16954320278440321</v>
      </c>
      <c r="T392" s="82"/>
      <c r="U392" s="81">
        <v>389759</v>
      </c>
      <c r="V392" s="81">
        <v>234</v>
      </c>
      <c r="W392" s="81">
        <v>32</v>
      </c>
      <c r="X392" s="81">
        <v>596</v>
      </c>
      <c r="Y392" s="81">
        <v>876</v>
      </c>
      <c r="Z392" s="81">
        <v>1639</v>
      </c>
      <c r="AA392" s="81">
        <v>1086</v>
      </c>
      <c r="AB392" s="81">
        <v>2880</v>
      </c>
      <c r="AC392" s="81">
        <v>0</v>
      </c>
      <c r="AD392" s="81">
        <v>0.16954320278440321</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2132</v>
      </c>
      <c r="B393" s="80">
        <v>362</v>
      </c>
      <c r="C393" s="80">
        <v>5</v>
      </c>
      <c r="D393" s="80">
        <v>22</v>
      </c>
      <c r="E393" s="80">
        <v>2008</v>
      </c>
      <c r="F393" s="80" t="s">
        <v>84</v>
      </c>
      <c r="G393" s="80" t="s">
        <v>2127</v>
      </c>
      <c r="H393" s="80" t="s">
        <v>2128</v>
      </c>
      <c r="I393" s="177"/>
      <c r="J393" s="81">
        <v>3.0728213219584952</v>
      </c>
      <c r="K393" s="81">
        <v>0.48561395139830243</v>
      </c>
      <c r="L393" s="81">
        <v>1.6471072570670227</v>
      </c>
      <c r="M393" s="81">
        <v>2.8189054403027662</v>
      </c>
      <c r="N393" s="81">
        <v>3.8857129234467309</v>
      </c>
      <c r="O393" s="81">
        <v>3.1396586551539833</v>
      </c>
      <c r="P393" s="81">
        <v>5.3251117951927052</v>
      </c>
      <c r="Q393" s="81">
        <v>0.17154045116970221</v>
      </c>
      <c r="R393" s="81">
        <v>0</v>
      </c>
      <c r="S393" s="81">
        <v>0.17239730410392823</v>
      </c>
      <c r="T393" s="82"/>
      <c r="U393" s="81">
        <v>358015</v>
      </c>
      <c r="V393" s="81">
        <v>234</v>
      </c>
      <c r="W393" s="81">
        <v>32</v>
      </c>
      <c r="X393" s="81">
        <v>596</v>
      </c>
      <c r="Y393" s="81">
        <v>876</v>
      </c>
      <c r="Z393" s="81">
        <v>1608</v>
      </c>
      <c r="AA393" s="81">
        <v>1044</v>
      </c>
      <c r="AB393" s="81">
        <v>2803</v>
      </c>
      <c r="AC393" s="81">
        <v>0</v>
      </c>
      <c r="AD393" s="81">
        <v>0.17239730410392823</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2133</v>
      </c>
      <c r="B394" s="80">
        <v>363</v>
      </c>
      <c r="C394" s="80">
        <v>6</v>
      </c>
      <c r="D394" s="80">
        <v>22</v>
      </c>
      <c r="E394" s="80">
        <v>2009</v>
      </c>
      <c r="F394" s="80" t="s">
        <v>85</v>
      </c>
      <c r="G394" s="80" t="s">
        <v>2127</v>
      </c>
      <c r="H394" s="80" t="s">
        <v>2128</v>
      </c>
      <c r="I394" s="177"/>
      <c r="J394" s="81">
        <v>2.9674162054746378</v>
      </c>
      <c r="K394" s="81">
        <v>0.41494781717165424</v>
      </c>
      <c r="L394" s="81">
        <v>2.5595621295659035</v>
      </c>
      <c r="M394" s="81">
        <v>2.6303440044370308</v>
      </c>
      <c r="N394" s="81">
        <v>3.5096234367799339</v>
      </c>
      <c r="O394" s="81">
        <v>3.1373360503036181</v>
      </c>
      <c r="P394" s="81">
        <v>5.1870689810276476</v>
      </c>
      <c r="Q394" s="81">
        <v>0.16026180034113913</v>
      </c>
      <c r="R394" s="81">
        <v>0</v>
      </c>
      <c r="S394" s="81">
        <v>0.16212863421030685</v>
      </c>
      <c r="T394" s="82"/>
      <c r="U394" s="81">
        <v>300307</v>
      </c>
      <c r="V394" s="81">
        <v>196</v>
      </c>
      <c r="W394" s="81">
        <v>66</v>
      </c>
      <c r="X394" s="81">
        <v>570</v>
      </c>
      <c r="Y394" s="81">
        <v>860</v>
      </c>
      <c r="Z394" s="81">
        <v>1586</v>
      </c>
      <c r="AA394" s="81">
        <v>1044</v>
      </c>
      <c r="AB394" s="81">
        <v>2749</v>
      </c>
      <c r="AC394" s="81">
        <v>0</v>
      </c>
      <c r="AD394" s="81">
        <v>0.16212863421030685</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2134</v>
      </c>
      <c r="B395" s="80">
        <v>364</v>
      </c>
      <c r="C395" s="80">
        <v>7</v>
      </c>
      <c r="D395" s="80">
        <v>22</v>
      </c>
      <c r="E395" s="80">
        <v>2010</v>
      </c>
      <c r="F395" s="80" t="s">
        <v>86</v>
      </c>
      <c r="G395" s="80" t="s">
        <v>2127</v>
      </c>
      <c r="H395" s="80" t="s">
        <v>2128</v>
      </c>
      <c r="I395" s="177"/>
      <c r="J395" s="81">
        <v>3.140198357460851</v>
      </c>
      <c r="K395" s="81">
        <v>0.43919519461032797</v>
      </c>
      <c r="L395" s="81">
        <v>3.0482991297719182</v>
      </c>
      <c r="M395" s="81">
        <v>2.6893725947481109</v>
      </c>
      <c r="N395" s="81">
        <v>3.9347775667462228</v>
      </c>
      <c r="O395" s="81">
        <v>3.101165972027601</v>
      </c>
      <c r="P395" s="81">
        <v>5.121194278583074</v>
      </c>
      <c r="Q395" s="81">
        <v>0.16366302593155302</v>
      </c>
      <c r="R395" s="81">
        <v>0</v>
      </c>
      <c r="S395" s="81">
        <v>0.21687714353412102</v>
      </c>
      <c r="T395" s="82"/>
      <c r="U395" s="81">
        <v>298139</v>
      </c>
      <c r="V395" s="81">
        <v>196</v>
      </c>
      <c r="W395" s="81">
        <v>66</v>
      </c>
      <c r="X395" s="81">
        <v>570</v>
      </c>
      <c r="Y395" s="81">
        <v>861</v>
      </c>
      <c r="Z395" s="81">
        <v>1575</v>
      </c>
      <c r="AA395" s="81">
        <v>1005</v>
      </c>
      <c r="AB395" s="81">
        <v>2690</v>
      </c>
      <c r="AC395" s="81">
        <v>0</v>
      </c>
      <c r="AD395" s="81">
        <v>0.21687714353412102</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2135</v>
      </c>
      <c r="B396" s="80">
        <v>365</v>
      </c>
      <c r="C396" s="80">
        <v>8</v>
      </c>
      <c r="D396" s="80">
        <v>22</v>
      </c>
      <c r="E396" s="80">
        <v>2011</v>
      </c>
      <c r="F396" s="80" t="s">
        <v>87</v>
      </c>
      <c r="G396" s="80" t="s">
        <v>2127</v>
      </c>
      <c r="H396" s="80" t="s">
        <v>2128</v>
      </c>
      <c r="I396" s="177"/>
      <c r="J396" s="81">
        <v>2.9742966404072653</v>
      </c>
      <c r="K396" s="81">
        <v>0.57254197826934894</v>
      </c>
      <c r="L396" s="81">
        <v>2.5693668151203113</v>
      </c>
      <c r="M396" s="81">
        <v>3.078606447335611</v>
      </c>
      <c r="N396" s="81">
        <v>3.8820406085280617</v>
      </c>
      <c r="O396" s="81">
        <v>3.0699139759165779</v>
      </c>
      <c r="P396" s="81">
        <v>4.9435090259934942</v>
      </c>
      <c r="Q396" s="81">
        <v>0.18667431995110739</v>
      </c>
      <c r="R396" s="81">
        <v>0</v>
      </c>
      <c r="S396" s="81">
        <v>0.24635228196760761</v>
      </c>
      <c r="T396" s="82"/>
      <c r="U396" s="81">
        <v>280717</v>
      </c>
      <c r="V396" s="81">
        <v>196</v>
      </c>
      <c r="W396" s="81">
        <v>66</v>
      </c>
      <c r="X396" s="81">
        <v>570</v>
      </c>
      <c r="Y396" s="81">
        <v>859</v>
      </c>
      <c r="Z396" s="81">
        <v>1593</v>
      </c>
      <c r="AA396" s="81">
        <v>999</v>
      </c>
      <c r="AB396" s="81">
        <v>2660</v>
      </c>
      <c r="AC396" s="81">
        <v>0</v>
      </c>
      <c r="AD396" s="81">
        <v>0.24635228196760761</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2136</v>
      </c>
      <c r="B397" s="80">
        <v>366</v>
      </c>
      <c r="C397" s="80">
        <v>9</v>
      </c>
      <c r="D397" s="80">
        <v>22</v>
      </c>
      <c r="E397" s="80">
        <v>2012</v>
      </c>
      <c r="F397" s="80" t="s">
        <v>88</v>
      </c>
      <c r="G397" s="80" t="s">
        <v>2127</v>
      </c>
      <c r="H397" s="80" t="s">
        <v>2128</v>
      </c>
      <c r="I397" s="177"/>
      <c r="J397" s="81">
        <v>3.0234710963400091</v>
      </c>
      <c r="K397" s="81">
        <v>0.51677848450843022</v>
      </c>
      <c r="L397" s="81">
        <v>2.4963405292718082</v>
      </c>
      <c r="M397" s="81">
        <v>2.9924670363750749</v>
      </c>
      <c r="N397" s="81">
        <v>3.7631474248835559</v>
      </c>
      <c r="O397" s="81">
        <v>3.0323724956778273</v>
      </c>
      <c r="P397" s="81">
        <v>4.8074075301859462</v>
      </c>
      <c r="Q397" s="81">
        <v>0.19877609243287531</v>
      </c>
      <c r="R397" s="81">
        <v>0</v>
      </c>
      <c r="S397" s="81">
        <v>0.25037185798479367</v>
      </c>
      <c r="T397" s="82"/>
      <c r="U397" s="81">
        <v>308559</v>
      </c>
      <c r="V397" s="81">
        <v>196</v>
      </c>
      <c r="W397" s="81">
        <v>66</v>
      </c>
      <c r="X397" s="81">
        <v>570</v>
      </c>
      <c r="Y397" s="81">
        <v>866</v>
      </c>
      <c r="Z397" s="81">
        <v>1586</v>
      </c>
      <c r="AA397" s="81">
        <v>966</v>
      </c>
      <c r="AB397" s="81">
        <v>2607</v>
      </c>
      <c r="AC397" s="81">
        <v>0</v>
      </c>
      <c r="AD397" s="81">
        <v>0.25037185798479367</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2137</v>
      </c>
      <c r="B398" s="80">
        <v>367</v>
      </c>
      <c r="C398" s="80">
        <v>10</v>
      </c>
      <c r="D398" s="80">
        <v>22</v>
      </c>
      <c r="E398" s="80">
        <v>2013</v>
      </c>
      <c r="F398" s="80" t="s">
        <v>89</v>
      </c>
      <c r="G398" s="80" t="s">
        <v>2127</v>
      </c>
      <c r="H398" s="80" t="s">
        <v>2128</v>
      </c>
      <c r="I398" s="177"/>
      <c r="J398" s="81">
        <v>3.9629993231074874</v>
      </c>
      <c r="K398" s="81">
        <v>0.41721436345387591</v>
      </c>
      <c r="L398" s="81">
        <v>2.4201361208695764</v>
      </c>
      <c r="M398" s="81">
        <v>3.0504929526144466</v>
      </c>
      <c r="N398" s="81">
        <v>3.5556294049430459</v>
      </c>
      <c r="O398" s="81">
        <v>2.8716550181204719</v>
      </c>
      <c r="P398" s="81">
        <v>4.7955491425464905</v>
      </c>
      <c r="Q398" s="81">
        <v>0.1991922552493928</v>
      </c>
      <c r="R398" s="81">
        <v>0</v>
      </c>
      <c r="S398" s="81">
        <v>0.38190648044264142</v>
      </c>
      <c r="T398" s="82"/>
      <c r="U398" s="81">
        <v>355049</v>
      </c>
      <c r="V398" s="81">
        <v>196</v>
      </c>
      <c r="W398" s="81">
        <v>66</v>
      </c>
      <c r="X398" s="81">
        <v>570</v>
      </c>
      <c r="Y398" s="81">
        <v>874</v>
      </c>
      <c r="Z398" s="81">
        <v>1569</v>
      </c>
      <c r="AA398" s="81">
        <v>960</v>
      </c>
      <c r="AB398" s="81">
        <v>2575</v>
      </c>
      <c r="AC398" s="81">
        <v>0</v>
      </c>
      <c r="AD398" s="81">
        <v>0.38190648044264142</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2138</v>
      </c>
      <c r="B399" s="80">
        <v>368</v>
      </c>
      <c r="C399" s="80">
        <v>11</v>
      </c>
      <c r="D399" s="80">
        <v>22</v>
      </c>
      <c r="E399" s="80">
        <v>2014</v>
      </c>
      <c r="F399" s="80" t="s">
        <v>90</v>
      </c>
      <c r="G399" s="80" t="s">
        <v>2127</v>
      </c>
      <c r="H399" s="80" t="s">
        <v>2128</v>
      </c>
      <c r="I399" s="177"/>
      <c r="J399" s="81">
        <v>3.3960139213578215</v>
      </c>
      <c r="K399" s="81">
        <v>0.43640376405321918</v>
      </c>
      <c r="L399" s="81">
        <v>1.425751339791494</v>
      </c>
      <c r="M399" s="81">
        <v>2.4803335476310964</v>
      </c>
      <c r="N399" s="81">
        <v>3.4800700514192351</v>
      </c>
      <c r="O399" s="81">
        <v>2.7005042110567286</v>
      </c>
      <c r="P399" s="81">
        <v>4.7903631306258498</v>
      </c>
      <c r="Q399" s="81">
        <v>0.18644012709611071</v>
      </c>
      <c r="R399" s="81">
        <v>0</v>
      </c>
      <c r="S399" s="81">
        <v>0.42969048316240804</v>
      </c>
      <c r="T399" s="82"/>
      <c r="U399" s="81">
        <v>368875</v>
      </c>
      <c r="V399" s="81">
        <v>176</v>
      </c>
      <c r="W399" s="81">
        <v>49</v>
      </c>
      <c r="X399" s="81">
        <v>496</v>
      </c>
      <c r="Y399" s="81">
        <v>867</v>
      </c>
      <c r="Z399" s="81">
        <v>1554</v>
      </c>
      <c r="AA399" s="81">
        <v>954</v>
      </c>
      <c r="AB399" s="81">
        <v>2512</v>
      </c>
      <c r="AC399" s="81">
        <v>0</v>
      </c>
      <c r="AD399" s="81">
        <v>0.42969048316240804</v>
      </c>
      <c r="AE399" s="82"/>
      <c r="AF399" s="81">
        <v>3714813.0690015997</v>
      </c>
      <c r="AG399" s="81">
        <v>356543.54156166333</v>
      </c>
      <c r="AH399" s="81">
        <v>344626.33978314901</v>
      </c>
      <c r="AI399" s="81">
        <v>3245645.4329109397</v>
      </c>
      <c r="AJ399" s="81">
        <v>4775108.5447725449</v>
      </c>
      <c r="AK399" s="81">
        <v>0</v>
      </c>
      <c r="AL399" s="81">
        <v>0</v>
      </c>
      <c r="AM399" s="81">
        <v>344860.06264400156</v>
      </c>
      <c r="AN399" s="81">
        <v>0</v>
      </c>
      <c r="AO399" s="81">
        <v>0</v>
      </c>
      <c r="AP399" s="82"/>
      <c r="AQ399" s="81">
        <v>39</v>
      </c>
      <c r="AR399" s="81">
        <v>18</v>
      </c>
      <c r="AS399" s="81">
        <v>0</v>
      </c>
      <c r="AT399" s="81">
        <v>0</v>
      </c>
      <c r="AU399" s="81">
        <v>0</v>
      </c>
      <c r="AV399" s="81">
        <v>0</v>
      </c>
      <c r="AW399" s="81" t="s">
        <v>564</v>
      </c>
      <c r="AX399" s="82"/>
      <c r="AY399" s="81">
        <v>192.5</v>
      </c>
      <c r="AZ399" s="81">
        <v>405.9</v>
      </c>
      <c r="BA399" s="81">
        <v>0</v>
      </c>
      <c r="BB399" s="81">
        <v>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2139</v>
      </c>
      <c r="B400" s="80">
        <v>369</v>
      </c>
      <c r="C400" s="80">
        <v>12</v>
      </c>
      <c r="D400" s="80">
        <v>22</v>
      </c>
      <c r="E400" s="80">
        <v>2015</v>
      </c>
      <c r="F400" s="80" t="s">
        <v>91</v>
      </c>
      <c r="G400" s="80" t="s">
        <v>2127</v>
      </c>
      <c r="H400" s="80" t="s">
        <v>2128</v>
      </c>
      <c r="I400" s="177"/>
      <c r="J400" s="81">
        <v>3.2508402464473236</v>
      </c>
      <c r="K400" s="81">
        <v>0.42978375139143216</v>
      </c>
      <c r="L400" s="81">
        <v>1.272230999905922</v>
      </c>
      <c r="M400" s="81">
        <v>3.2354054614546501</v>
      </c>
      <c r="N400" s="81">
        <v>3.2963545840760688</v>
      </c>
      <c r="O400" s="81">
        <v>2.6489158972496467</v>
      </c>
      <c r="P400" s="81">
        <v>4.7087022387826316</v>
      </c>
      <c r="Q400" s="81">
        <v>0.17670302924862674</v>
      </c>
      <c r="R400" s="81">
        <v>0</v>
      </c>
      <c r="S400" s="81">
        <v>0.3608541163191894</v>
      </c>
      <c r="T400" s="82"/>
      <c r="U400" s="81">
        <v>381969</v>
      </c>
      <c r="V400" s="81">
        <v>176</v>
      </c>
      <c r="W400" s="81">
        <v>49</v>
      </c>
      <c r="X400" s="81">
        <v>496</v>
      </c>
      <c r="Y400" s="81">
        <v>864</v>
      </c>
      <c r="Z400" s="81">
        <v>1539</v>
      </c>
      <c r="AA400" s="81">
        <v>937</v>
      </c>
      <c r="AB400" s="81">
        <v>2432</v>
      </c>
      <c r="AC400" s="81">
        <v>0</v>
      </c>
      <c r="AD400" s="81">
        <v>0.3608541163191894</v>
      </c>
      <c r="AE400" s="82"/>
      <c r="AF400" s="81">
        <v>3660866.4049564484</v>
      </c>
      <c r="AG400" s="81">
        <v>329990.70542204566</v>
      </c>
      <c r="AH400" s="81">
        <v>264488.54104470555</v>
      </c>
      <c r="AI400" s="81">
        <v>3191343.7600445938</v>
      </c>
      <c r="AJ400" s="81">
        <v>4834220.1339674657</v>
      </c>
      <c r="AK400" s="81">
        <v>0</v>
      </c>
      <c r="AL400" s="81">
        <v>0</v>
      </c>
      <c r="AM400" s="81">
        <v>333295.39814369916</v>
      </c>
      <c r="AN400" s="81">
        <v>0</v>
      </c>
      <c r="AO400" s="81">
        <v>0</v>
      </c>
      <c r="AP400" s="82"/>
      <c r="AQ400" s="81">
        <v>40</v>
      </c>
      <c r="AR400" s="81">
        <v>30</v>
      </c>
      <c r="AS400" s="81">
        <v>0</v>
      </c>
      <c r="AT400" s="81">
        <v>0</v>
      </c>
      <c r="AU400" s="81">
        <v>0</v>
      </c>
      <c r="AV400" s="81">
        <v>0</v>
      </c>
      <c r="AW400" s="81" t="s">
        <v>564</v>
      </c>
      <c r="AX400" s="82"/>
      <c r="AY400" s="81">
        <v>198</v>
      </c>
      <c r="AZ400" s="81">
        <v>1200.9000000000001</v>
      </c>
      <c r="BA400" s="81">
        <v>0</v>
      </c>
      <c r="BB400" s="81">
        <v>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2140</v>
      </c>
      <c r="B401" s="80">
        <v>370</v>
      </c>
      <c r="C401" s="80">
        <v>13</v>
      </c>
      <c r="D401" s="80">
        <v>22</v>
      </c>
      <c r="E401" s="80">
        <v>2016</v>
      </c>
      <c r="F401" s="80" t="s">
        <v>92</v>
      </c>
      <c r="G401" s="80" t="s">
        <v>2127</v>
      </c>
      <c r="H401" s="80" t="s">
        <v>2128</v>
      </c>
      <c r="I401" s="177"/>
      <c r="J401" s="81">
        <v>2.873455076988801</v>
      </c>
      <c r="K401" s="81">
        <v>0.42728351713620938</v>
      </c>
      <c r="L401" s="81">
        <v>1.2092958438514425</v>
      </c>
      <c r="M401" s="81">
        <v>2.1528736082593127</v>
      </c>
      <c r="N401" s="81">
        <v>3.1908746166864703</v>
      </c>
      <c r="O401" s="81">
        <v>2.5946451359062008</v>
      </c>
      <c r="P401" s="81">
        <v>4.5429050083467715</v>
      </c>
      <c r="Q401" s="81">
        <v>0.16775106614685195</v>
      </c>
      <c r="R401" s="81">
        <v>0</v>
      </c>
      <c r="S401" s="81">
        <v>0.37578224592698378</v>
      </c>
      <c r="T401" s="82"/>
      <c r="U401" s="81">
        <v>332235</v>
      </c>
      <c r="V401" s="81">
        <v>176</v>
      </c>
      <c r="W401" s="81">
        <v>49</v>
      </c>
      <c r="X401" s="81">
        <v>496</v>
      </c>
      <c r="Y401" s="81">
        <v>852</v>
      </c>
      <c r="Z401" s="81">
        <v>1526</v>
      </c>
      <c r="AA401" s="81">
        <v>935</v>
      </c>
      <c r="AB401" s="81">
        <v>2375</v>
      </c>
      <c r="AC401" s="81">
        <v>0</v>
      </c>
      <c r="AD401" s="81">
        <v>0.37578224592698378</v>
      </c>
      <c r="AE401" s="82"/>
      <c r="AF401" s="81">
        <v>3315079.474068739</v>
      </c>
      <c r="AG401" s="81">
        <v>316247.00425866188</v>
      </c>
      <c r="AH401" s="81">
        <v>193006.05678899959</v>
      </c>
      <c r="AI401" s="81">
        <v>3171061.576002249</v>
      </c>
      <c r="AJ401" s="81">
        <v>4765461.3164795795</v>
      </c>
      <c r="AK401" s="81">
        <v>0</v>
      </c>
      <c r="AL401" s="81">
        <v>0</v>
      </c>
      <c r="AM401" s="81">
        <v>325736.65621621627</v>
      </c>
      <c r="AN401" s="81">
        <v>0</v>
      </c>
      <c r="AO401" s="81">
        <v>0</v>
      </c>
      <c r="AP401" s="82"/>
      <c r="AQ401" s="81">
        <v>50</v>
      </c>
      <c r="AR401" s="81">
        <v>49</v>
      </c>
      <c r="AS401" s="81">
        <v>0</v>
      </c>
      <c r="AT401" s="81">
        <v>0</v>
      </c>
      <c r="AU401" s="81">
        <v>0</v>
      </c>
      <c r="AV401" s="81">
        <v>0</v>
      </c>
      <c r="AW401" s="81" t="s">
        <v>564</v>
      </c>
      <c r="AX401" s="82"/>
      <c r="AY401" s="81">
        <v>265.10000000000002</v>
      </c>
      <c r="AZ401" s="81">
        <v>2022.7</v>
      </c>
      <c r="BA401" s="81">
        <v>0</v>
      </c>
      <c r="BB401" s="81">
        <v>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2141</v>
      </c>
      <c r="B402" s="80">
        <v>371</v>
      </c>
      <c r="C402" s="80">
        <v>14</v>
      </c>
      <c r="D402" s="80">
        <v>22</v>
      </c>
      <c r="E402" s="80">
        <v>2017</v>
      </c>
      <c r="F402" s="80" t="s">
        <v>71</v>
      </c>
      <c r="G402" s="80" t="s">
        <v>2127</v>
      </c>
      <c r="H402" s="80" t="s">
        <v>2128</v>
      </c>
      <c r="I402" s="177"/>
      <c r="J402" s="81">
        <v>2.4564884301711754</v>
      </c>
      <c r="K402" s="81">
        <v>0.42534456674285748</v>
      </c>
      <c r="L402" s="81">
        <v>1.2982051502993726</v>
      </c>
      <c r="M402" s="81">
        <v>1.9063451616748324</v>
      </c>
      <c r="N402" s="81">
        <v>3.101367636628479</v>
      </c>
      <c r="O402" s="81">
        <v>2.5155106758407428</v>
      </c>
      <c r="P402" s="81">
        <v>4.4417081723477194</v>
      </c>
      <c r="Q402" s="81">
        <v>0.15914053515649779</v>
      </c>
      <c r="R402" s="81">
        <v>0</v>
      </c>
      <c r="S402" s="81">
        <v>0.22605966468723612</v>
      </c>
      <c r="T402" s="82"/>
      <c r="U402" s="81">
        <v>288940</v>
      </c>
      <c r="V402" s="81">
        <v>176</v>
      </c>
      <c r="W402" s="81">
        <v>49</v>
      </c>
      <c r="X402" s="81">
        <v>496</v>
      </c>
      <c r="Y402" s="81">
        <v>857</v>
      </c>
      <c r="Z402" s="81">
        <v>1504</v>
      </c>
      <c r="AA402" s="81">
        <v>920</v>
      </c>
      <c r="AB402" s="81">
        <v>2330</v>
      </c>
      <c r="AC402" s="81">
        <v>0</v>
      </c>
      <c r="AD402" s="81">
        <v>0.22605966468723609</v>
      </c>
      <c r="AE402" s="82"/>
      <c r="AF402" s="81">
        <v>2872344.789195878</v>
      </c>
      <c r="AG402" s="81">
        <v>318285.93458439183</v>
      </c>
      <c r="AH402" s="81">
        <v>265968.91977917438</v>
      </c>
      <c r="AI402" s="81">
        <v>2994186.82855165</v>
      </c>
      <c r="AJ402" s="81">
        <v>4410954.7794888774</v>
      </c>
      <c r="AK402" s="81">
        <v>0</v>
      </c>
      <c r="AL402" s="81">
        <v>0</v>
      </c>
      <c r="AM402" s="81">
        <v>320064.83546874969</v>
      </c>
      <c r="AN402" s="81">
        <v>0</v>
      </c>
      <c r="AO402" s="81">
        <v>0</v>
      </c>
      <c r="AP402" s="82"/>
      <c r="AQ402" s="81">
        <v>52</v>
      </c>
      <c r="AR402" s="81">
        <v>56</v>
      </c>
      <c r="AS402" s="81">
        <v>0</v>
      </c>
      <c r="AT402" s="81">
        <v>0</v>
      </c>
      <c r="AU402" s="81">
        <v>0</v>
      </c>
      <c r="AV402" s="81">
        <v>0</v>
      </c>
      <c r="AW402" s="81" t="s">
        <v>564</v>
      </c>
      <c r="AX402" s="82"/>
      <c r="AY402" s="81">
        <v>274.60000000000002</v>
      </c>
      <c r="AZ402" s="81">
        <v>2276.5</v>
      </c>
      <c r="BA402" s="81">
        <v>0</v>
      </c>
      <c r="BB402" s="81">
        <v>0</v>
      </c>
      <c r="BC402" s="81">
        <v>0</v>
      </c>
      <c r="BD402" s="81">
        <v>0</v>
      </c>
      <c r="BE402" s="81" t="s">
        <v>564</v>
      </c>
      <c r="BF402" s="82"/>
      <c r="BG402" s="81">
        <v>0</v>
      </c>
      <c r="BH402" s="81">
        <v>0</v>
      </c>
      <c r="BI402" s="81">
        <v>0</v>
      </c>
      <c r="BJ402" s="81">
        <v>0</v>
      </c>
      <c r="BK402" s="81">
        <v>0</v>
      </c>
      <c r="BL402" s="81">
        <v>0</v>
      </c>
      <c r="BM402" s="82"/>
      <c r="BN402" s="81">
        <v>0</v>
      </c>
      <c r="BO402" s="81">
        <v>0</v>
      </c>
      <c r="BP402" s="81">
        <v>0</v>
      </c>
      <c r="BQ402" s="81">
        <v>0</v>
      </c>
      <c r="BR402" s="81">
        <v>0</v>
      </c>
      <c r="BS402" s="81">
        <v>0</v>
      </c>
      <c r="BT402"/>
      <c r="BU402" s="80">
        <v>0</v>
      </c>
      <c r="BV402" s="80">
        <v>0</v>
      </c>
      <c r="BW402" s="80">
        <v>0</v>
      </c>
      <c r="BX402" s="80">
        <v>0</v>
      </c>
      <c r="BY402" s="80">
        <v>0</v>
      </c>
      <c r="BZ402" s="80">
        <v>0</v>
      </c>
      <c r="CA402" s="80">
        <v>0</v>
      </c>
      <c r="CB402" s="80">
        <v>0</v>
      </c>
      <c r="CC402" s="80">
        <v>0</v>
      </c>
    </row>
    <row r="403" spans="1:81">
      <c r="A403" s="80" t="s">
        <v>2142</v>
      </c>
      <c r="B403" s="80">
        <v>372</v>
      </c>
      <c r="C403" s="80">
        <v>15</v>
      </c>
      <c r="D403" s="80">
        <v>22</v>
      </c>
      <c r="E403" s="80">
        <v>2018</v>
      </c>
      <c r="F403" s="80" t="s">
        <v>93</v>
      </c>
      <c r="G403" s="80" t="s">
        <v>2127</v>
      </c>
      <c r="H403" s="80" t="s">
        <v>2128</v>
      </c>
      <c r="I403" s="177"/>
      <c r="J403" s="81">
        <v>1.9761266177298864</v>
      </c>
      <c r="K403" s="81">
        <v>0.40067218651838582</v>
      </c>
      <c r="L403" s="81">
        <v>1.150090230806641</v>
      </c>
      <c r="M403" s="81">
        <v>1.9711218742235679</v>
      </c>
      <c r="N403" s="81">
        <v>2.7516862027162108</v>
      </c>
      <c r="O403" s="81">
        <v>2.4354272505180008</v>
      </c>
      <c r="P403" s="81">
        <v>4.2875569960568463</v>
      </c>
      <c r="Q403" s="81">
        <v>0.14431526853553983</v>
      </c>
      <c r="R403" s="81">
        <v>0</v>
      </c>
      <c r="S403" s="81">
        <v>0.20419602821603577</v>
      </c>
      <c r="T403" s="82"/>
      <c r="U403" s="81">
        <v>247883</v>
      </c>
      <c r="V403" s="81">
        <v>176</v>
      </c>
      <c r="W403" s="81">
        <v>49</v>
      </c>
      <c r="X403" s="81">
        <v>496</v>
      </c>
      <c r="Y403" s="81">
        <v>847</v>
      </c>
      <c r="Z403" s="81">
        <v>1484</v>
      </c>
      <c r="AA403" s="81">
        <v>897</v>
      </c>
      <c r="AB403" s="81">
        <v>2277</v>
      </c>
      <c r="AC403" s="81">
        <v>0</v>
      </c>
      <c r="AD403" s="81">
        <v>0.2041960282160358</v>
      </c>
      <c r="AE403" s="82"/>
      <c r="AF403" s="81">
        <v>2346674.7905396419</v>
      </c>
      <c r="AG403" s="81">
        <v>284010.28643896081</v>
      </c>
      <c r="AH403" s="81">
        <v>250621.32592649141</v>
      </c>
      <c r="AI403" s="81">
        <v>3049346.9635763131</v>
      </c>
      <c r="AJ403" s="81">
        <v>4017618.0310914721</v>
      </c>
      <c r="AK403" s="81">
        <v>0</v>
      </c>
      <c r="AL403" s="81">
        <v>0</v>
      </c>
      <c r="AM403" s="81">
        <v>313431.57909042441</v>
      </c>
      <c r="AN403" s="81">
        <v>0</v>
      </c>
      <c r="AO403" s="81">
        <v>0</v>
      </c>
      <c r="AP403" s="82"/>
      <c r="AQ403" s="81">
        <v>57</v>
      </c>
      <c r="AR403" s="81">
        <v>70</v>
      </c>
      <c r="AS403" s="81">
        <v>0</v>
      </c>
      <c r="AT403" s="81">
        <v>0</v>
      </c>
      <c r="AU403" s="81">
        <v>0</v>
      </c>
      <c r="AV403" s="81">
        <v>0</v>
      </c>
      <c r="AW403" s="81" t="s">
        <v>564</v>
      </c>
      <c r="AX403" s="82"/>
      <c r="AY403" s="81">
        <v>301.7</v>
      </c>
      <c r="AZ403" s="81">
        <v>2845</v>
      </c>
      <c r="BA403" s="81">
        <v>0</v>
      </c>
      <c r="BB403" s="81">
        <v>0</v>
      </c>
      <c r="BC403" s="81">
        <v>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2143</v>
      </c>
      <c r="B404" s="80">
        <v>373</v>
      </c>
      <c r="C404" s="80">
        <v>16</v>
      </c>
      <c r="D404" s="80">
        <v>22</v>
      </c>
      <c r="E404" s="80">
        <v>2019</v>
      </c>
      <c r="F404" s="80" t="s">
        <v>73</v>
      </c>
      <c r="G404" s="80" t="s">
        <v>2127</v>
      </c>
      <c r="H404" s="80" t="s">
        <v>2128</v>
      </c>
      <c r="I404" s="177"/>
      <c r="J404" s="81">
        <v>2.298141938816022</v>
      </c>
      <c r="K404" s="81">
        <v>0.3642903946583142</v>
      </c>
      <c r="L404" s="81">
        <v>1.1553289538381364</v>
      </c>
      <c r="M404" s="81">
        <v>2.0238970229099982</v>
      </c>
      <c r="N404" s="81">
        <v>2.573991554737511</v>
      </c>
      <c r="O404" s="81">
        <v>2.3495830694242894</v>
      </c>
      <c r="P404" s="81">
        <v>4.2139385277882893</v>
      </c>
      <c r="Q404" s="81">
        <v>0.1366232608846327</v>
      </c>
      <c r="R404" s="81">
        <v>0</v>
      </c>
      <c r="S404" s="81">
        <v>0.2427569291663377</v>
      </c>
      <c r="T404" s="82"/>
      <c r="U404" s="81">
        <v>303011</v>
      </c>
      <c r="V404" s="81">
        <v>176</v>
      </c>
      <c r="W404" s="81">
        <v>49</v>
      </c>
      <c r="X404" s="81">
        <v>496</v>
      </c>
      <c r="Y404" s="81">
        <v>834</v>
      </c>
      <c r="Z404" s="81">
        <v>1471</v>
      </c>
      <c r="AA404" s="81">
        <v>875</v>
      </c>
      <c r="AB404" s="81">
        <v>2214</v>
      </c>
      <c r="AC404" s="81">
        <v>0</v>
      </c>
      <c r="AD404" s="81">
        <v>0.2427569291663377</v>
      </c>
      <c r="AE404" s="82"/>
      <c r="AF404" s="81">
        <v>2885710.0720366291</v>
      </c>
      <c r="AG404" s="81">
        <v>275643.03109109798</v>
      </c>
      <c r="AH404" s="81">
        <v>264179.2183954682</v>
      </c>
      <c r="AI404" s="81">
        <v>3385271.530252601</v>
      </c>
      <c r="AJ404" s="81">
        <v>3885931.8081239457</v>
      </c>
      <c r="AK404" s="81">
        <v>0</v>
      </c>
      <c r="AL404" s="81">
        <v>0</v>
      </c>
      <c r="AM404" s="81">
        <v>301530.13301692344</v>
      </c>
      <c r="AN404" s="81">
        <v>0</v>
      </c>
      <c r="AO404" s="81">
        <v>0</v>
      </c>
      <c r="AP404" s="82"/>
      <c r="AQ404" s="81">
        <v>58</v>
      </c>
      <c r="AR404" s="81">
        <v>79</v>
      </c>
      <c r="AS404" s="81">
        <v>0</v>
      </c>
      <c r="AT404" s="81">
        <v>0</v>
      </c>
      <c r="AU404" s="81">
        <v>0</v>
      </c>
      <c r="AV404" s="81">
        <v>0</v>
      </c>
      <c r="AW404" s="81" t="s">
        <v>564</v>
      </c>
      <c r="AX404" s="82"/>
      <c r="AY404" s="81">
        <v>307</v>
      </c>
      <c r="AZ404" s="81">
        <v>3161.3</v>
      </c>
      <c r="BA404" s="81">
        <v>0</v>
      </c>
      <c r="BB404" s="81">
        <v>0</v>
      </c>
      <c r="BC404" s="81">
        <v>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2144</v>
      </c>
      <c r="B405" s="80">
        <v>374</v>
      </c>
      <c r="C405" s="80">
        <v>17</v>
      </c>
      <c r="D405" s="80">
        <v>22</v>
      </c>
      <c r="E405" s="80">
        <v>2020</v>
      </c>
      <c r="F405" s="80" t="s">
        <v>218</v>
      </c>
      <c r="G405" s="80" t="s">
        <v>2127</v>
      </c>
      <c r="H405" s="80" t="s">
        <v>2128</v>
      </c>
      <c r="I405" s="177"/>
      <c r="J405" s="81">
        <v>2.3617157763803109</v>
      </c>
      <c r="K405" s="81">
        <v>0.35368805355939859</v>
      </c>
      <c r="L405" s="81">
        <v>2.5179718666568687</v>
      </c>
      <c r="M405" s="81">
        <v>1.7785514519398979</v>
      </c>
      <c r="N405" s="81">
        <v>2.4738341750729291</v>
      </c>
      <c r="O405" s="81">
        <v>2.0305785607678906</v>
      </c>
      <c r="P405" s="81">
        <v>3.9272712201502022</v>
      </c>
      <c r="Q405" s="81">
        <v>0.12842178655168734</v>
      </c>
      <c r="R405" s="81">
        <v>0</v>
      </c>
      <c r="S405" s="81">
        <v>0.26759638597066893</v>
      </c>
      <c r="T405" s="82"/>
      <c r="U405" s="81">
        <v>298943</v>
      </c>
      <c r="V405" s="81">
        <v>155</v>
      </c>
      <c r="W405" s="81">
        <v>126</v>
      </c>
      <c r="X405" s="81">
        <v>496</v>
      </c>
      <c r="Y405" s="81">
        <v>826</v>
      </c>
      <c r="Z405" s="81">
        <v>1451</v>
      </c>
      <c r="AA405" s="81">
        <v>886</v>
      </c>
      <c r="AB405" s="81">
        <v>2178</v>
      </c>
      <c r="AC405" s="81">
        <v>0</v>
      </c>
      <c r="AD405" s="81">
        <v>0.26759638597066893</v>
      </c>
      <c r="AE405" s="82"/>
      <c r="AF405" s="81">
        <v>2965276.467584746</v>
      </c>
      <c r="AG405" s="81">
        <v>260989.30391611863</v>
      </c>
      <c r="AH405" s="81">
        <v>611203.6803743192</v>
      </c>
      <c r="AI405" s="81">
        <v>3139897.4645312391</v>
      </c>
      <c r="AJ405" s="81">
        <v>4194087.6441097269</v>
      </c>
      <c r="AK405" s="81"/>
      <c r="AL405" s="81"/>
      <c r="AM405" s="81">
        <v>284253.19808470056</v>
      </c>
      <c r="AN405" s="81"/>
      <c r="AO405" s="81"/>
      <c r="AP405" s="82"/>
      <c r="AQ405" s="81">
        <v>58</v>
      </c>
      <c r="AR405" s="81">
        <v>84</v>
      </c>
      <c r="AS405" s="81">
        <v>0</v>
      </c>
      <c r="AT405" s="81">
        <v>0</v>
      </c>
      <c r="AU405" s="81">
        <v>0</v>
      </c>
      <c r="AV405" s="81">
        <v>0</v>
      </c>
      <c r="AW405" s="81">
        <v>0</v>
      </c>
      <c r="AX405" s="82"/>
      <c r="AY405" s="81">
        <v>307</v>
      </c>
      <c r="AZ405" s="81">
        <v>3392.3000000000011</v>
      </c>
      <c r="BA405" s="81">
        <v>0</v>
      </c>
      <c r="BB405" s="81">
        <v>0</v>
      </c>
      <c r="BC405" s="81">
        <v>0</v>
      </c>
      <c r="BD405" s="81">
        <v>0</v>
      </c>
      <c r="BE405" s="81">
        <v>0</v>
      </c>
      <c r="BF405" s="82"/>
      <c r="BG405" s="81">
        <v>0</v>
      </c>
      <c r="BH405" s="81">
        <v>0</v>
      </c>
      <c r="BI405" s="81">
        <v>0</v>
      </c>
      <c r="BJ405" s="81">
        <v>0</v>
      </c>
      <c r="BK405" s="81">
        <v>0</v>
      </c>
      <c r="BL405" s="81">
        <v>0</v>
      </c>
      <c r="BM405" s="82"/>
      <c r="BN405" s="81">
        <v>0</v>
      </c>
      <c r="BO405" s="81">
        <v>0</v>
      </c>
      <c r="BP405" s="81">
        <v>0</v>
      </c>
      <c r="BQ405" s="81">
        <v>0</v>
      </c>
      <c r="BR405" s="81">
        <v>0</v>
      </c>
      <c r="BS405" s="81">
        <v>0</v>
      </c>
      <c r="BT405"/>
      <c r="BU405" s="80">
        <v>0</v>
      </c>
      <c r="BV405" s="80">
        <v>0</v>
      </c>
      <c r="BW405" s="80">
        <v>0</v>
      </c>
      <c r="BX405" s="80">
        <v>0</v>
      </c>
      <c r="BY405" s="80">
        <v>0</v>
      </c>
      <c r="BZ405" s="80">
        <v>0</v>
      </c>
      <c r="CA405" s="80">
        <v>0</v>
      </c>
      <c r="CB405" s="80">
        <v>0</v>
      </c>
      <c r="CC405" s="80">
        <v>0</v>
      </c>
    </row>
    <row r="406" spans="1:81">
      <c r="A406" s="80" t="s">
        <v>2145</v>
      </c>
      <c r="B406" s="80">
        <v>374</v>
      </c>
      <c r="C406" s="80">
        <v>18</v>
      </c>
      <c r="D406" s="80">
        <v>22</v>
      </c>
      <c r="E406" s="80">
        <v>2021</v>
      </c>
      <c r="F406" s="80" t="s">
        <v>75</v>
      </c>
      <c r="G406" s="174" t="s">
        <v>2127</v>
      </c>
      <c r="H406" s="80" t="s">
        <v>2128</v>
      </c>
      <c r="I406" s="177"/>
      <c r="J406" s="81">
        <v>2.676859817773785</v>
      </c>
      <c r="K406" s="81">
        <v>0.38561968272887198</v>
      </c>
      <c r="L406" s="81">
        <v>2.8352415867116996</v>
      </c>
      <c r="M406" s="81">
        <v>2.0213034918939341</v>
      </c>
      <c r="N406" s="81">
        <v>2.4051707433521305</v>
      </c>
      <c r="O406" s="81">
        <v>1.9421380699479429</v>
      </c>
      <c r="P406" s="81">
        <v>3.9862210066315997</v>
      </c>
      <c r="Q406" s="81">
        <v>0.12775513338127822</v>
      </c>
      <c r="R406" s="81">
        <v>0</v>
      </c>
      <c r="S406" s="81">
        <v>0.26837263637174208</v>
      </c>
      <c r="T406" s="82"/>
      <c r="U406" s="81">
        <v>363895</v>
      </c>
      <c r="V406" s="81">
        <v>155</v>
      </c>
      <c r="W406" s="81">
        <v>126</v>
      </c>
      <c r="X406" s="81">
        <v>496</v>
      </c>
      <c r="Y406" s="81">
        <v>816</v>
      </c>
      <c r="Z406" s="81">
        <v>1429</v>
      </c>
      <c r="AA406" s="81">
        <v>877</v>
      </c>
      <c r="AB406" s="81">
        <v>2141</v>
      </c>
      <c r="AC406" s="81">
        <v>0</v>
      </c>
      <c r="AD406" s="81">
        <v>0.26837263637174208</v>
      </c>
      <c r="AE406" s="82"/>
      <c r="AF406" s="81">
        <v>3263746.2018951336</v>
      </c>
      <c r="AG406" s="81">
        <v>266084.01442712068</v>
      </c>
      <c r="AH406" s="81">
        <v>657606.96576122986</v>
      </c>
      <c r="AI406" s="81">
        <v>3101292.42785249</v>
      </c>
      <c r="AJ406" s="81">
        <v>3978548.8207578044</v>
      </c>
      <c r="AK406" s="81">
        <v>0</v>
      </c>
      <c r="AL406" s="81">
        <v>0</v>
      </c>
      <c r="AM406" s="81">
        <v>281035.98379650607</v>
      </c>
      <c r="AN406" s="81">
        <v>0</v>
      </c>
      <c r="AO406" s="81">
        <v>0</v>
      </c>
      <c r="AP406" s="82"/>
      <c r="AQ406" s="81">
        <v>58</v>
      </c>
      <c r="AR406" s="81">
        <v>87</v>
      </c>
      <c r="AS406" s="81">
        <v>0</v>
      </c>
      <c r="AT406" s="81">
        <v>0</v>
      </c>
      <c r="AU406" s="81">
        <v>0</v>
      </c>
      <c r="AV406" s="81">
        <v>0</v>
      </c>
      <c r="AW406" s="81"/>
      <c r="AX406" s="82"/>
      <c r="AY406" s="81">
        <v>307</v>
      </c>
      <c r="AZ406" s="81">
        <v>3524.3000000000011</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2146</v>
      </c>
      <c r="B407" s="80">
        <v>374</v>
      </c>
      <c r="C407" s="80">
        <v>19</v>
      </c>
      <c r="D407" s="80">
        <v>22</v>
      </c>
      <c r="E407" s="80">
        <v>2022</v>
      </c>
      <c r="F407" s="80" t="s">
        <v>568</v>
      </c>
      <c r="G407" s="174" t="s">
        <v>2127</v>
      </c>
      <c r="H407" s="80" t="s">
        <v>2128</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61</v>
      </c>
      <c r="AR407" s="81">
        <v>89</v>
      </c>
      <c r="AS407" s="81">
        <v>0</v>
      </c>
      <c r="AT407" s="81">
        <v>0</v>
      </c>
      <c r="AU407" s="81">
        <v>0</v>
      </c>
      <c r="AV407" s="81">
        <v>0</v>
      </c>
      <c r="AW407" s="81"/>
      <c r="AX407" s="82"/>
      <c r="AY407" s="81">
        <v>327.5</v>
      </c>
      <c r="AZ407" s="81">
        <v>3623.3000000000011</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2147</v>
      </c>
      <c r="B408" s="80">
        <v>392</v>
      </c>
      <c r="C408" s="80">
        <v>1</v>
      </c>
      <c r="D408" s="80">
        <v>24</v>
      </c>
      <c r="E408" s="80">
        <v>1990</v>
      </c>
      <c r="F408" s="80" t="s">
        <v>562</v>
      </c>
      <c r="G408" s="80" t="s">
        <v>2148</v>
      </c>
      <c r="H408" s="80" t="s">
        <v>2149</v>
      </c>
      <c r="I408" s="177"/>
      <c r="J408" s="81">
        <v>1.2975092128339181</v>
      </c>
      <c r="K408" s="81">
        <v>0.47141218163816756</v>
      </c>
      <c r="L408" s="81">
        <v>1.9705068565703929</v>
      </c>
      <c r="M408" s="81">
        <v>1.790859502728023</v>
      </c>
      <c r="N408" s="81">
        <v>2.3117660055913669</v>
      </c>
      <c r="O408" s="81">
        <v>3.6663192973700842</v>
      </c>
      <c r="P408" s="81">
        <v>3.7312957462271812</v>
      </c>
      <c r="Q408" s="81">
        <v>0.23453181390547143</v>
      </c>
      <c r="R408" s="81">
        <v>0</v>
      </c>
      <c r="S408" s="81">
        <v>0.29493505256899227</v>
      </c>
      <c r="T408" s="82"/>
      <c r="U408" s="81">
        <v>323658</v>
      </c>
      <c r="V408" s="81">
        <v>181</v>
      </c>
      <c r="W408" s="81">
        <v>18</v>
      </c>
      <c r="X408" s="81">
        <v>747</v>
      </c>
      <c r="Y408" s="81">
        <v>1012</v>
      </c>
      <c r="Z408" s="81">
        <v>1508</v>
      </c>
      <c r="AA408" s="81">
        <v>906</v>
      </c>
      <c r="AB408" s="81">
        <v>3808</v>
      </c>
      <c r="AC408" s="81">
        <v>0</v>
      </c>
      <c r="AD408" s="81">
        <v>0.29493505256899227</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2150</v>
      </c>
      <c r="B409" s="80">
        <v>393</v>
      </c>
      <c r="C409" s="80">
        <v>2</v>
      </c>
      <c r="D409" s="80">
        <v>24</v>
      </c>
      <c r="E409" s="80">
        <v>2005</v>
      </c>
      <c r="F409" s="80" t="s">
        <v>565</v>
      </c>
      <c r="G409" s="80" t="s">
        <v>2148</v>
      </c>
      <c r="H409" s="80" t="s">
        <v>2149</v>
      </c>
      <c r="I409" s="177"/>
      <c r="J409" s="81">
        <v>1.3276097457985807</v>
      </c>
      <c r="K409" s="81">
        <v>0.33501629244939202</v>
      </c>
      <c r="L409" s="81">
        <v>0</v>
      </c>
      <c r="M409" s="81">
        <v>2.9855185891386888</v>
      </c>
      <c r="N409" s="81">
        <v>3.2846346579373593</v>
      </c>
      <c r="O409" s="81">
        <v>3.6851367513656257</v>
      </c>
      <c r="P409" s="81">
        <v>5.7578197166991822</v>
      </c>
      <c r="Q409" s="81">
        <v>0.17851185276750342</v>
      </c>
      <c r="R409" s="81">
        <v>0</v>
      </c>
      <c r="S409" s="81">
        <v>0.68701945974705481</v>
      </c>
      <c r="T409" s="82"/>
      <c r="U409" s="81">
        <v>168708</v>
      </c>
      <c r="V409" s="81">
        <v>157</v>
      </c>
      <c r="W409" s="81">
        <v>0</v>
      </c>
      <c r="X409" s="81">
        <v>711</v>
      </c>
      <c r="Y409" s="81">
        <v>1241</v>
      </c>
      <c r="Z409" s="81">
        <v>1754</v>
      </c>
      <c r="AA409" s="81">
        <v>1145</v>
      </c>
      <c r="AB409" s="81">
        <v>3030</v>
      </c>
      <c r="AC409" s="81">
        <v>0</v>
      </c>
      <c r="AD409" s="81">
        <v>0.68701945974705481</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2151</v>
      </c>
      <c r="B410" s="80">
        <v>394</v>
      </c>
      <c r="C410" s="80">
        <v>3</v>
      </c>
      <c r="D410" s="80">
        <v>24</v>
      </c>
      <c r="E410" s="80">
        <v>2006</v>
      </c>
      <c r="F410" s="80" t="s">
        <v>566</v>
      </c>
      <c r="G410" s="80" t="s">
        <v>2148</v>
      </c>
      <c r="H410" s="80" t="s">
        <v>2149</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2152</v>
      </c>
      <c r="B411" s="80">
        <v>395</v>
      </c>
      <c r="C411" s="80">
        <v>4</v>
      </c>
      <c r="D411" s="80">
        <v>24</v>
      </c>
      <c r="E411" s="80">
        <v>2007</v>
      </c>
      <c r="F411" s="80" t="s">
        <v>567</v>
      </c>
      <c r="G411" s="80" t="s">
        <v>2148</v>
      </c>
      <c r="H411" s="80" t="s">
        <v>2149</v>
      </c>
      <c r="I411" s="177"/>
      <c r="J411" s="81">
        <v>1.7896842665692863</v>
      </c>
      <c r="K411" s="81">
        <v>0.30338235585421686</v>
      </c>
      <c r="L411" s="81">
        <v>0</v>
      </c>
      <c r="M411" s="81">
        <v>3.0263581397411583</v>
      </c>
      <c r="N411" s="81">
        <v>3.4197579434070904</v>
      </c>
      <c r="O411" s="81">
        <v>3.4236658339238897</v>
      </c>
      <c r="P411" s="81">
        <v>5.142246920260499</v>
      </c>
      <c r="Q411" s="81">
        <v>0.17865134309368433</v>
      </c>
      <c r="R411" s="81">
        <v>0</v>
      </c>
      <c r="S411" s="81">
        <v>0.79722667357755417</v>
      </c>
      <c r="T411" s="82"/>
      <c r="U411" s="81">
        <v>196844</v>
      </c>
      <c r="V411" s="81">
        <v>128</v>
      </c>
      <c r="W411" s="81">
        <v>0</v>
      </c>
      <c r="X411" s="81">
        <v>772</v>
      </c>
      <c r="Y411" s="81">
        <v>1231</v>
      </c>
      <c r="Z411" s="81">
        <v>1694</v>
      </c>
      <c r="AA411" s="81">
        <v>1007</v>
      </c>
      <c r="AB411" s="81">
        <v>2872</v>
      </c>
      <c r="AC411" s="81">
        <v>0</v>
      </c>
      <c r="AD411" s="81">
        <v>0.79722667357755417</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2153</v>
      </c>
      <c r="B412" s="80">
        <v>396</v>
      </c>
      <c r="C412" s="80">
        <v>5</v>
      </c>
      <c r="D412" s="80">
        <v>24</v>
      </c>
      <c r="E412" s="80">
        <v>2008</v>
      </c>
      <c r="F412" s="80" t="s">
        <v>84</v>
      </c>
      <c r="G412" s="80" t="s">
        <v>2148</v>
      </c>
      <c r="H412" s="80" t="s">
        <v>2149</v>
      </c>
      <c r="I412" s="177"/>
      <c r="J412" s="81">
        <v>1.2066186563764143</v>
      </c>
      <c r="K412" s="81">
        <v>0.24066121890513162</v>
      </c>
      <c r="L412" s="81">
        <v>0</v>
      </c>
      <c r="M412" s="81">
        <v>3.0199945344046975</v>
      </c>
      <c r="N412" s="81">
        <v>3.3620439739265384</v>
      </c>
      <c r="O412" s="81">
        <v>3.2548575734712002</v>
      </c>
      <c r="P412" s="81">
        <v>4.269270663387255</v>
      </c>
      <c r="Q412" s="81">
        <v>0.17221363881253726</v>
      </c>
      <c r="R412" s="81">
        <v>0</v>
      </c>
      <c r="S412" s="81">
        <v>0.49994922087603288</v>
      </c>
      <c r="T412" s="82"/>
      <c r="U412" s="81">
        <v>169245</v>
      </c>
      <c r="V412" s="81">
        <v>128</v>
      </c>
      <c r="W412" s="81">
        <v>0</v>
      </c>
      <c r="X412" s="81">
        <v>772</v>
      </c>
      <c r="Y412" s="81">
        <v>1231</v>
      </c>
      <c r="Z412" s="81">
        <v>1667</v>
      </c>
      <c r="AA412" s="81">
        <v>837</v>
      </c>
      <c r="AB412" s="81">
        <v>2814</v>
      </c>
      <c r="AC412" s="81">
        <v>0</v>
      </c>
      <c r="AD412" s="81">
        <v>0.49994922087603288</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2154</v>
      </c>
      <c r="B413" s="80">
        <v>397</v>
      </c>
      <c r="C413" s="80">
        <v>6</v>
      </c>
      <c r="D413" s="80">
        <v>24</v>
      </c>
      <c r="E413" s="80">
        <v>2009</v>
      </c>
      <c r="F413" s="80" t="s">
        <v>85</v>
      </c>
      <c r="G413" s="80" t="s">
        <v>2148</v>
      </c>
      <c r="H413" s="80" t="s">
        <v>2149</v>
      </c>
      <c r="I413" s="177"/>
      <c r="J413" s="81">
        <v>1.1958785079733327</v>
      </c>
      <c r="K413" s="81">
        <v>0.24950687125291299</v>
      </c>
      <c r="L413" s="81">
        <v>1.347870296157841</v>
      </c>
      <c r="M413" s="81">
        <v>2.7525212587540091</v>
      </c>
      <c r="N413" s="81">
        <v>3.070612939235339</v>
      </c>
      <c r="O413" s="81">
        <v>3.2382213835731544</v>
      </c>
      <c r="P413" s="81">
        <v>4.2380937172572644</v>
      </c>
      <c r="Q413" s="81">
        <v>0.15944562529393072</v>
      </c>
      <c r="R413" s="81">
        <v>0</v>
      </c>
      <c r="S413" s="81">
        <v>0.71226400865925432</v>
      </c>
      <c r="T413" s="82"/>
      <c r="U413" s="81">
        <v>147731</v>
      </c>
      <c r="V413" s="81">
        <v>153</v>
      </c>
      <c r="W413" s="81">
        <v>13</v>
      </c>
      <c r="X413" s="81">
        <v>804</v>
      </c>
      <c r="Y413" s="81">
        <v>1232</v>
      </c>
      <c r="Z413" s="81">
        <v>1637</v>
      </c>
      <c r="AA413" s="81">
        <v>853</v>
      </c>
      <c r="AB413" s="81">
        <v>2735</v>
      </c>
      <c r="AC413" s="81">
        <v>0</v>
      </c>
      <c r="AD413" s="81">
        <v>0.71226400865925432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2155</v>
      </c>
      <c r="B414" s="80">
        <v>398</v>
      </c>
      <c r="C414" s="80">
        <v>7</v>
      </c>
      <c r="D414" s="80">
        <v>24</v>
      </c>
      <c r="E414" s="80">
        <v>2010</v>
      </c>
      <c r="F414" s="80" t="s">
        <v>86</v>
      </c>
      <c r="G414" s="80" t="s">
        <v>2148</v>
      </c>
      <c r="H414" s="80" t="s">
        <v>2149</v>
      </c>
      <c r="I414" s="177"/>
      <c r="J414" s="81">
        <v>0.70949403553884205</v>
      </c>
      <c r="K414" s="81">
        <v>0.22367314756936119</v>
      </c>
      <c r="L414" s="81">
        <v>1.2589820587529668</v>
      </c>
      <c r="M414" s="81">
        <v>2.7845405732743851</v>
      </c>
      <c r="N414" s="81">
        <v>3.125561989712621</v>
      </c>
      <c r="O414" s="81">
        <v>3.1661427828700841</v>
      </c>
      <c r="P414" s="81">
        <v>4.2498268938689385</v>
      </c>
      <c r="Q414" s="81">
        <v>0.16262872428068445</v>
      </c>
      <c r="R414" s="81">
        <v>0</v>
      </c>
      <c r="S414" s="81">
        <v>0.72772890731980255</v>
      </c>
      <c r="T414" s="82"/>
      <c r="U414" s="81">
        <v>93686</v>
      </c>
      <c r="V414" s="81">
        <v>153</v>
      </c>
      <c r="W414" s="81">
        <v>13</v>
      </c>
      <c r="X414" s="81">
        <v>804</v>
      </c>
      <c r="Y414" s="81">
        <v>1237</v>
      </c>
      <c r="Z414" s="81">
        <v>1608</v>
      </c>
      <c r="AA414" s="81">
        <v>834</v>
      </c>
      <c r="AB414" s="81">
        <v>2673</v>
      </c>
      <c r="AC414" s="81">
        <v>0</v>
      </c>
      <c r="AD414" s="81">
        <v>0.72772890731980255</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2156</v>
      </c>
      <c r="B415" s="80">
        <v>399</v>
      </c>
      <c r="C415" s="80">
        <v>8</v>
      </c>
      <c r="D415" s="80">
        <v>24</v>
      </c>
      <c r="E415" s="80">
        <v>2011</v>
      </c>
      <c r="F415" s="80" t="s">
        <v>87</v>
      </c>
      <c r="G415" s="80" t="s">
        <v>2148</v>
      </c>
      <c r="H415" s="80" t="s">
        <v>2149</v>
      </c>
      <c r="I415" s="177"/>
      <c r="J415" s="81">
        <v>0.41720618679624899</v>
      </c>
      <c r="K415" s="81">
        <v>0.33766845735490969</v>
      </c>
      <c r="L415" s="81">
        <v>0.55512103403080604</v>
      </c>
      <c r="M415" s="81">
        <v>3.5408803889935219</v>
      </c>
      <c r="N415" s="81">
        <v>3.592805287726982</v>
      </c>
      <c r="O415" s="81">
        <v>3.091112377507967</v>
      </c>
      <c r="P415" s="81">
        <v>3.9538175292980999</v>
      </c>
      <c r="Q415" s="81">
        <v>0.18120041132096215</v>
      </c>
      <c r="R415" s="81">
        <v>0</v>
      </c>
      <c r="S415" s="81">
        <v>0.71390548817263388</v>
      </c>
      <c r="T415" s="82"/>
      <c r="U415" s="81">
        <v>51761</v>
      </c>
      <c r="V415" s="81">
        <v>153</v>
      </c>
      <c r="W415" s="81">
        <v>13</v>
      </c>
      <c r="X415" s="81">
        <v>804</v>
      </c>
      <c r="Y415" s="81">
        <v>1231</v>
      </c>
      <c r="Z415" s="81">
        <v>1604</v>
      </c>
      <c r="AA415" s="81">
        <v>799</v>
      </c>
      <c r="AB415" s="81">
        <v>2582</v>
      </c>
      <c r="AC415" s="81">
        <v>0</v>
      </c>
      <c r="AD415" s="81">
        <v>0.71390548817263388</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2157</v>
      </c>
      <c r="B416" s="80">
        <v>400</v>
      </c>
      <c r="C416" s="80">
        <v>9</v>
      </c>
      <c r="D416" s="80">
        <v>24</v>
      </c>
      <c r="E416" s="80">
        <v>2012</v>
      </c>
      <c r="F416" s="80" t="s">
        <v>88</v>
      </c>
      <c r="G416" s="80" t="s">
        <v>2148</v>
      </c>
      <c r="H416" s="80" t="s">
        <v>2149</v>
      </c>
      <c r="I416" s="177"/>
      <c r="J416" s="81">
        <v>0.67641812463474782</v>
      </c>
      <c r="K416" s="81">
        <v>0.33308610783351922</v>
      </c>
      <c r="L416" s="81">
        <v>0.5495990412972096</v>
      </c>
      <c r="M416" s="81">
        <v>3.7282423317727709</v>
      </c>
      <c r="N416" s="81">
        <v>3.719255269139917</v>
      </c>
      <c r="O416" s="81">
        <v>2.9673657713064241</v>
      </c>
      <c r="P416" s="81">
        <v>3.8071084478180626</v>
      </c>
      <c r="Q416" s="81">
        <v>0.19130388028925358</v>
      </c>
      <c r="R416" s="81">
        <v>0</v>
      </c>
      <c r="S416" s="81">
        <v>0.57547533631355119</v>
      </c>
      <c r="T416" s="82"/>
      <c r="U416" s="81">
        <v>90492</v>
      </c>
      <c r="V416" s="81">
        <v>153</v>
      </c>
      <c r="W416" s="81">
        <v>13</v>
      </c>
      <c r="X416" s="81">
        <v>804</v>
      </c>
      <c r="Y416" s="81">
        <v>1207</v>
      </c>
      <c r="Z416" s="81">
        <v>1552</v>
      </c>
      <c r="AA416" s="81">
        <v>765</v>
      </c>
      <c r="AB416" s="81">
        <v>2509</v>
      </c>
      <c r="AC416" s="81">
        <v>0</v>
      </c>
      <c r="AD416" s="81">
        <v>0.57547533631355119</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2158</v>
      </c>
      <c r="B417" s="80">
        <v>401</v>
      </c>
      <c r="C417" s="80">
        <v>10</v>
      </c>
      <c r="D417" s="80">
        <v>24</v>
      </c>
      <c r="E417" s="80">
        <v>2013</v>
      </c>
      <c r="F417" s="80" t="s">
        <v>89</v>
      </c>
      <c r="G417" s="80" t="s">
        <v>2148</v>
      </c>
      <c r="H417" s="80" t="s">
        <v>2149</v>
      </c>
      <c r="I417" s="177"/>
      <c r="J417" s="81">
        <v>0.77435893949093104</v>
      </c>
      <c r="K417" s="81">
        <v>0.28722956852626247</v>
      </c>
      <c r="L417" s="81">
        <v>0.50372120556859157</v>
      </c>
      <c r="M417" s="81">
        <v>3.9669221315267649</v>
      </c>
      <c r="N417" s="81">
        <v>3.5430667596342662</v>
      </c>
      <c r="O417" s="81">
        <v>2.8185779017880983</v>
      </c>
      <c r="P417" s="81">
        <v>3.7914810408258197</v>
      </c>
      <c r="Q417" s="81">
        <v>0.19037364666747791</v>
      </c>
      <c r="R417" s="81">
        <v>0</v>
      </c>
      <c r="S417" s="81">
        <v>0.58292358705645031</v>
      </c>
      <c r="T417" s="82"/>
      <c r="U417" s="81">
        <v>100240</v>
      </c>
      <c r="V417" s="81">
        <v>153</v>
      </c>
      <c r="W417" s="81">
        <v>13</v>
      </c>
      <c r="X417" s="81">
        <v>804</v>
      </c>
      <c r="Y417" s="81">
        <v>1196</v>
      </c>
      <c r="Z417" s="81">
        <v>1540</v>
      </c>
      <c r="AA417" s="81">
        <v>759</v>
      </c>
      <c r="AB417" s="81">
        <v>2461</v>
      </c>
      <c r="AC417" s="81">
        <v>0</v>
      </c>
      <c r="AD417" s="81">
        <v>0.58292358705645031</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2159</v>
      </c>
      <c r="B418" s="80">
        <v>402</v>
      </c>
      <c r="C418" s="80">
        <v>11</v>
      </c>
      <c r="D418" s="80">
        <v>24</v>
      </c>
      <c r="E418" s="80">
        <v>2014</v>
      </c>
      <c r="F418" s="80" t="s">
        <v>90</v>
      </c>
      <c r="G418" s="80" t="s">
        <v>2148</v>
      </c>
      <c r="H418" s="80" t="s">
        <v>2149</v>
      </c>
      <c r="I418" s="177"/>
      <c r="J418" s="81">
        <v>0.60945462151732488</v>
      </c>
      <c r="K418" s="81">
        <v>0.23757147896243858</v>
      </c>
      <c r="L418" s="81">
        <v>2.8317860090883378</v>
      </c>
      <c r="M418" s="81">
        <v>3.2212866127748567</v>
      </c>
      <c r="N418" s="81">
        <v>3.1361139175566892</v>
      </c>
      <c r="O418" s="81">
        <v>2.6309931631530805</v>
      </c>
      <c r="P418" s="81">
        <v>3.8262648904998922</v>
      </c>
      <c r="Q418" s="81">
        <v>0.17656889425224814</v>
      </c>
      <c r="R418" s="81">
        <v>0</v>
      </c>
      <c r="S418" s="81">
        <v>0.57412138971262572</v>
      </c>
      <c r="T418" s="82"/>
      <c r="U418" s="81">
        <v>90493</v>
      </c>
      <c r="V418" s="81">
        <v>121</v>
      </c>
      <c r="W418" s="81">
        <v>32</v>
      </c>
      <c r="X418" s="81">
        <v>721</v>
      </c>
      <c r="Y418" s="81">
        <v>1180</v>
      </c>
      <c r="Z418" s="81">
        <v>1514</v>
      </c>
      <c r="AA418" s="81">
        <v>762</v>
      </c>
      <c r="AB418" s="81">
        <v>2379</v>
      </c>
      <c r="AC418" s="81">
        <v>0</v>
      </c>
      <c r="AD418" s="81">
        <v>0.57412138971262572</v>
      </c>
      <c r="AE418" s="82"/>
      <c r="AF418" s="81">
        <v>846940.56929381064</v>
      </c>
      <c r="AG418" s="81">
        <v>223827.88246512183</v>
      </c>
      <c r="AH418" s="81">
        <v>712731.76749959611</v>
      </c>
      <c r="AI418" s="81">
        <v>4423679.8668150548</v>
      </c>
      <c r="AJ418" s="81">
        <v>4358007.5053048702</v>
      </c>
      <c r="AK418" s="81">
        <v>0</v>
      </c>
      <c r="AL418" s="81">
        <v>0</v>
      </c>
      <c r="AM418" s="81">
        <v>326601.15009159222</v>
      </c>
      <c r="AN418" s="81">
        <v>0</v>
      </c>
      <c r="AO418" s="81">
        <v>0</v>
      </c>
      <c r="AP418" s="82"/>
      <c r="AQ418" s="81">
        <v>8</v>
      </c>
      <c r="AR418" s="81">
        <v>1</v>
      </c>
      <c r="AS418" s="81">
        <v>0</v>
      </c>
      <c r="AT418" s="81">
        <v>0</v>
      </c>
      <c r="AU418" s="81">
        <v>0</v>
      </c>
      <c r="AV418" s="81">
        <v>0</v>
      </c>
      <c r="AW418" s="81" t="s">
        <v>564</v>
      </c>
      <c r="AX418" s="82"/>
      <c r="AY418" s="81">
        <v>39</v>
      </c>
      <c r="AZ418" s="81">
        <v>10</v>
      </c>
      <c r="BA418" s="81">
        <v>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2160</v>
      </c>
      <c r="B419" s="80">
        <v>403</v>
      </c>
      <c r="C419" s="80">
        <v>12</v>
      </c>
      <c r="D419" s="80">
        <v>24</v>
      </c>
      <c r="E419" s="80">
        <v>2015</v>
      </c>
      <c r="F419" s="80" t="s">
        <v>91</v>
      </c>
      <c r="G419" s="80" t="s">
        <v>2148</v>
      </c>
      <c r="H419" s="80" t="s">
        <v>2149</v>
      </c>
      <c r="I419" s="177"/>
      <c r="J419" s="81">
        <v>1.1806202762132032</v>
      </c>
      <c r="K419" s="81">
        <v>0.25266050547939578</v>
      </c>
      <c r="L419" s="81">
        <v>3.5297461140111004</v>
      </c>
      <c r="M419" s="81">
        <v>3.4272537765476039</v>
      </c>
      <c r="N419" s="81">
        <v>3.1406769873507705</v>
      </c>
      <c r="O419" s="81">
        <v>2.5972801097788931</v>
      </c>
      <c r="P419" s="81">
        <v>3.7840477970152846</v>
      </c>
      <c r="Q419" s="81">
        <v>0.1702365121420775</v>
      </c>
      <c r="R419" s="81">
        <v>0</v>
      </c>
      <c r="S419" s="81">
        <v>0.49433544652969424</v>
      </c>
      <c r="T419" s="82"/>
      <c r="U419" s="81">
        <v>159029</v>
      </c>
      <c r="V419" s="81">
        <v>121</v>
      </c>
      <c r="W419" s="81">
        <v>32</v>
      </c>
      <c r="X419" s="81">
        <v>721</v>
      </c>
      <c r="Y419" s="81">
        <v>1187</v>
      </c>
      <c r="Z419" s="81">
        <v>1509</v>
      </c>
      <c r="AA419" s="81">
        <v>753</v>
      </c>
      <c r="AB419" s="81">
        <v>2343</v>
      </c>
      <c r="AC419" s="81">
        <v>0</v>
      </c>
      <c r="AD419" s="81">
        <v>0.49433544652969424</v>
      </c>
      <c r="AE419" s="82"/>
      <c r="AF419" s="81">
        <v>1599191.1497548213</v>
      </c>
      <c r="AG419" s="81">
        <v>209422.56352809528</v>
      </c>
      <c r="AH419" s="81">
        <v>719396.25649091438</v>
      </c>
      <c r="AI419" s="81">
        <v>4218571.9566244921</v>
      </c>
      <c r="AJ419" s="81">
        <v>4481129.9107167674</v>
      </c>
      <c r="AK419" s="81">
        <v>0</v>
      </c>
      <c r="AL419" s="81">
        <v>0</v>
      </c>
      <c r="AM419" s="81">
        <v>321098.32148465759</v>
      </c>
      <c r="AN419" s="81">
        <v>0</v>
      </c>
      <c r="AO419" s="81">
        <v>0</v>
      </c>
      <c r="AP419" s="82"/>
      <c r="AQ419" s="81">
        <v>11</v>
      </c>
      <c r="AR419" s="81">
        <v>1</v>
      </c>
      <c r="AS419" s="81">
        <v>0</v>
      </c>
      <c r="AT419" s="81">
        <v>0</v>
      </c>
      <c r="AU419" s="81">
        <v>0</v>
      </c>
      <c r="AV419" s="81">
        <v>0</v>
      </c>
      <c r="AW419" s="81" t="s">
        <v>564</v>
      </c>
      <c r="AX419" s="82"/>
      <c r="AY419" s="81">
        <v>57.800000000000004</v>
      </c>
      <c r="AZ419" s="81">
        <v>10</v>
      </c>
      <c r="BA419" s="81">
        <v>0</v>
      </c>
      <c r="BB419" s="81">
        <v>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2161</v>
      </c>
      <c r="B420" s="80">
        <v>404</v>
      </c>
      <c r="C420" s="80">
        <v>13</v>
      </c>
      <c r="D420" s="80">
        <v>24</v>
      </c>
      <c r="E420" s="80">
        <v>2016</v>
      </c>
      <c r="F420" s="80" t="s">
        <v>92</v>
      </c>
      <c r="G420" s="80" t="s">
        <v>2148</v>
      </c>
      <c r="H420" s="80" t="s">
        <v>2149</v>
      </c>
      <c r="I420" s="177"/>
      <c r="J420" s="81">
        <v>0.62458603747029184</v>
      </c>
      <c r="K420" s="81">
        <v>0.26023737521765</v>
      </c>
      <c r="L420" s="81">
        <v>3.9887655008267364</v>
      </c>
      <c r="M420" s="81">
        <v>2.6398690209207194</v>
      </c>
      <c r="N420" s="81">
        <v>2.9840907327138653</v>
      </c>
      <c r="O420" s="81">
        <v>2.6269506782274448</v>
      </c>
      <c r="P420" s="81">
        <v>3.7655094988970572</v>
      </c>
      <c r="Q420" s="81">
        <v>0.16125291958453178</v>
      </c>
      <c r="R420" s="81">
        <v>0</v>
      </c>
      <c r="S420" s="81">
        <v>0.63396352104688547</v>
      </c>
      <c r="T420" s="82"/>
      <c r="U420" s="81">
        <v>98375</v>
      </c>
      <c r="V420" s="81">
        <v>121</v>
      </c>
      <c r="W420" s="81">
        <v>32</v>
      </c>
      <c r="X420" s="81">
        <v>721</v>
      </c>
      <c r="Y420" s="81">
        <v>1189</v>
      </c>
      <c r="Z420" s="81">
        <v>1545</v>
      </c>
      <c r="AA420" s="81">
        <v>775</v>
      </c>
      <c r="AB420" s="81">
        <v>2283</v>
      </c>
      <c r="AC420" s="81">
        <v>0</v>
      </c>
      <c r="AD420" s="81">
        <v>0.63396352104688547</v>
      </c>
      <c r="AE420" s="82"/>
      <c r="AF420" s="81">
        <v>898711.60702559259</v>
      </c>
      <c r="AG420" s="81">
        <v>205867.9345139956</v>
      </c>
      <c r="AH420" s="81">
        <v>618692.2174157555</v>
      </c>
      <c r="AI420" s="81">
        <v>4078787.530600016</v>
      </c>
      <c r="AJ420" s="81">
        <v>4307135.7379169771</v>
      </c>
      <c r="AK420" s="81">
        <v>0</v>
      </c>
      <c r="AL420" s="81">
        <v>0</v>
      </c>
      <c r="AM420" s="81">
        <v>313118.64679647243</v>
      </c>
      <c r="AN420" s="81">
        <v>0</v>
      </c>
      <c r="AO420" s="81">
        <v>0</v>
      </c>
      <c r="AP420" s="82"/>
      <c r="AQ420" s="81">
        <v>11</v>
      </c>
      <c r="AR420" s="81">
        <v>1</v>
      </c>
      <c r="AS420" s="81">
        <v>0</v>
      </c>
      <c r="AT420" s="81">
        <v>0</v>
      </c>
      <c r="AU420" s="81">
        <v>0</v>
      </c>
      <c r="AV420" s="81">
        <v>0</v>
      </c>
      <c r="AW420" s="81" t="s">
        <v>564</v>
      </c>
      <c r="AX420" s="82"/>
      <c r="AY420" s="81">
        <v>57.8</v>
      </c>
      <c r="AZ420" s="81">
        <v>10</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2162</v>
      </c>
      <c r="B421" s="80">
        <v>405</v>
      </c>
      <c r="C421" s="80">
        <v>14</v>
      </c>
      <c r="D421" s="80">
        <v>24</v>
      </c>
      <c r="E421" s="80">
        <v>2017</v>
      </c>
      <c r="F421" s="80" t="s">
        <v>71</v>
      </c>
      <c r="G421" s="80" t="s">
        <v>2148</v>
      </c>
      <c r="H421" s="80" t="s">
        <v>2149</v>
      </c>
      <c r="I421" s="177"/>
      <c r="J421" s="81">
        <v>0.54812228802967511</v>
      </c>
      <c r="K421" s="81">
        <v>0.26622740408826856</v>
      </c>
      <c r="L421" s="81">
        <v>3.2851400324213422</v>
      </c>
      <c r="M421" s="81">
        <v>2.6484559246804165</v>
      </c>
      <c r="N421" s="81">
        <v>3.0417888768443335</v>
      </c>
      <c r="O421" s="81">
        <v>2.4586440781156198</v>
      </c>
      <c r="P421" s="81">
        <v>3.6740651295180586</v>
      </c>
      <c r="Q421" s="81">
        <v>0.15326667849406911</v>
      </c>
      <c r="R421" s="81">
        <v>0</v>
      </c>
      <c r="S421" s="81">
        <v>0.53626160748970053</v>
      </c>
      <c r="T421" s="82"/>
      <c r="U421" s="81">
        <v>93255</v>
      </c>
      <c r="V421" s="81">
        <v>121</v>
      </c>
      <c r="W421" s="81">
        <v>32</v>
      </c>
      <c r="X421" s="81">
        <v>721</v>
      </c>
      <c r="Y421" s="81">
        <v>1188</v>
      </c>
      <c r="Z421" s="81">
        <v>1470</v>
      </c>
      <c r="AA421" s="81">
        <v>761</v>
      </c>
      <c r="AB421" s="81">
        <v>2244</v>
      </c>
      <c r="AC421" s="81">
        <v>0</v>
      </c>
      <c r="AD421" s="81">
        <v>0.53626160748970053</v>
      </c>
      <c r="AE421" s="82"/>
      <c r="AF421" s="81">
        <v>810458.95466860291</v>
      </c>
      <c r="AG421" s="81">
        <v>215302.4355384846</v>
      </c>
      <c r="AH421" s="81">
        <v>692383.28558750288</v>
      </c>
      <c r="AI421" s="81">
        <v>4268889.1171368761</v>
      </c>
      <c r="AJ421" s="81">
        <v>4392695.9124596315</v>
      </c>
      <c r="AK421" s="81">
        <v>0</v>
      </c>
      <c r="AL421" s="81">
        <v>0</v>
      </c>
      <c r="AM421" s="81">
        <v>308251.28360166278</v>
      </c>
      <c r="AN421" s="81">
        <v>0</v>
      </c>
      <c r="AO421" s="81">
        <v>0</v>
      </c>
      <c r="AP421" s="82"/>
      <c r="AQ421" s="81">
        <v>12</v>
      </c>
      <c r="AR421" s="81">
        <v>1</v>
      </c>
      <c r="AS421" s="81">
        <v>0</v>
      </c>
      <c r="AT421" s="81">
        <v>0</v>
      </c>
      <c r="AU421" s="81">
        <v>0</v>
      </c>
      <c r="AV421" s="81">
        <v>0</v>
      </c>
      <c r="AW421" s="81" t="s">
        <v>564</v>
      </c>
      <c r="AX421" s="82"/>
      <c r="AY421" s="81">
        <v>62.2</v>
      </c>
      <c r="AZ421" s="81">
        <v>10</v>
      </c>
      <c r="BA421" s="81">
        <v>0</v>
      </c>
      <c r="BB421" s="81">
        <v>0</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2163</v>
      </c>
      <c r="B422" s="80">
        <v>406</v>
      </c>
      <c r="C422" s="80">
        <v>15</v>
      </c>
      <c r="D422" s="80">
        <v>24</v>
      </c>
      <c r="E422" s="80">
        <v>2018</v>
      </c>
      <c r="F422" s="80" t="s">
        <v>93</v>
      </c>
      <c r="G422" s="80" t="s">
        <v>2148</v>
      </c>
      <c r="H422" s="80" t="s">
        <v>2149</v>
      </c>
      <c r="I422" s="177"/>
      <c r="J422" s="81">
        <v>0.60458446980417957</v>
      </c>
      <c r="K422" s="81">
        <v>0.25028631718976679</v>
      </c>
      <c r="L422" s="81">
        <v>3.0700620436250632</v>
      </c>
      <c r="M422" s="81">
        <v>2.6282614903487937</v>
      </c>
      <c r="N422" s="81">
        <v>2.8768985056874361</v>
      </c>
      <c r="O422" s="81">
        <v>2.3648589406984089</v>
      </c>
      <c r="P422" s="81">
        <v>3.5418949097860906</v>
      </c>
      <c r="Q422" s="81">
        <v>0.14051249466108556</v>
      </c>
      <c r="R422" s="81">
        <v>0</v>
      </c>
      <c r="S422" s="81">
        <v>0.63310458620812837</v>
      </c>
      <c r="T422" s="82"/>
      <c r="U422" s="81">
        <v>103922</v>
      </c>
      <c r="V422" s="81">
        <v>121</v>
      </c>
      <c r="W422" s="81">
        <v>32</v>
      </c>
      <c r="X422" s="81">
        <v>721</v>
      </c>
      <c r="Y422" s="81">
        <v>1181</v>
      </c>
      <c r="Z422" s="81">
        <v>1441</v>
      </c>
      <c r="AA422" s="81">
        <v>741</v>
      </c>
      <c r="AB422" s="81">
        <v>2217</v>
      </c>
      <c r="AC422" s="81">
        <v>0</v>
      </c>
      <c r="AD422" s="81">
        <v>0.63310458620812837</v>
      </c>
      <c r="AE422" s="82"/>
      <c r="AF422" s="81">
        <v>878447.54097587569</v>
      </c>
      <c r="AG422" s="81">
        <v>190957.78090886481</v>
      </c>
      <c r="AH422" s="81">
        <v>659506.99835693091</v>
      </c>
      <c r="AI422" s="81">
        <v>4087914.9444962558</v>
      </c>
      <c r="AJ422" s="81">
        <v>4271560.8031287454</v>
      </c>
      <c r="AK422" s="81">
        <v>0</v>
      </c>
      <c r="AL422" s="81">
        <v>0</v>
      </c>
      <c r="AM422" s="81">
        <v>305172.51244772552</v>
      </c>
      <c r="AN422" s="81">
        <v>0</v>
      </c>
      <c r="AO422" s="81">
        <v>0</v>
      </c>
      <c r="AP422" s="82"/>
      <c r="AQ422" s="81">
        <v>12</v>
      </c>
      <c r="AR422" s="81">
        <v>1</v>
      </c>
      <c r="AS422" s="81">
        <v>0</v>
      </c>
      <c r="AT422" s="81">
        <v>1</v>
      </c>
      <c r="AU422" s="81">
        <v>0</v>
      </c>
      <c r="AV422" s="81">
        <v>0</v>
      </c>
      <c r="AW422" s="81" t="s">
        <v>564</v>
      </c>
      <c r="AX422" s="82"/>
      <c r="AY422" s="81">
        <v>62.6</v>
      </c>
      <c r="AZ422" s="81">
        <v>10</v>
      </c>
      <c r="BA422" s="81">
        <v>0</v>
      </c>
      <c r="BB422" s="81">
        <v>50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2164</v>
      </c>
      <c r="B423" s="80">
        <v>407</v>
      </c>
      <c r="C423" s="80">
        <v>16</v>
      </c>
      <c r="D423" s="80">
        <v>24</v>
      </c>
      <c r="E423" s="80">
        <v>2019</v>
      </c>
      <c r="F423" s="80" t="s">
        <v>73</v>
      </c>
      <c r="G423" s="80" t="s">
        <v>2148</v>
      </c>
      <c r="H423" s="80" t="s">
        <v>2149</v>
      </c>
      <c r="I423" s="177"/>
      <c r="J423" s="81">
        <v>0.63078107828637053</v>
      </c>
      <c r="K423" s="81">
        <v>0.22664963553010517</v>
      </c>
      <c r="L423" s="81">
        <v>3.1128510981009381</v>
      </c>
      <c r="M423" s="81">
        <v>2.5429601519535074</v>
      </c>
      <c r="N423" s="81">
        <v>2.6466624558383982</v>
      </c>
      <c r="O423" s="81">
        <v>2.2553441835670274</v>
      </c>
      <c r="P423" s="81">
        <v>3.3278074545162379</v>
      </c>
      <c r="Q423" s="81">
        <v>0.13193339285065256</v>
      </c>
      <c r="R423" s="81">
        <v>0</v>
      </c>
      <c r="S423" s="81">
        <v>0.61047237534948617</v>
      </c>
      <c r="T423" s="82"/>
      <c r="U423" s="81">
        <v>113373</v>
      </c>
      <c r="V423" s="81">
        <v>121</v>
      </c>
      <c r="W423" s="81">
        <v>32</v>
      </c>
      <c r="X423" s="81">
        <v>721</v>
      </c>
      <c r="Y423" s="81">
        <v>1160</v>
      </c>
      <c r="Z423" s="81">
        <v>1412</v>
      </c>
      <c r="AA423" s="81">
        <v>691</v>
      </c>
      <c r="AB423" s="81">
        <v>2138</v>
      </c>
      <c r="AC423" s="81">
        <v>0</v>
      </c>
      <c r="AD423" s="81">
        <v>0.61047237534948617</v>
      </c>
      <c r="AE423" s="82"/>
      <c r="AF423" s="81">
        <v>964185.93567067129</v>
      </c>
      <c r="AG423" s="81">
        <v>184185.01444412689</v>
      </c>
      <c r="AH423" s="81">
        <v>701039.84861832531</v>
      </c>
      <c r="AI423" s="81">
        <v>4127462.8556930711</v>
      </c>
      <c r="AJ423" s="81">
        <v>3941626.0940291197</v>
      </c>
      <c r="AK423" s="81">
        <v>0</v>
      </c>
      <c r="AL423" s="81">
        <v>0</v>
      </c>
      <c r="AM423" s="81">
        <v>291179.50514461717</v>
      </c>
      <c r="AN423" s="81">
        <v>0</v>
      </c>
      <c r="AO423" s="81">
        <v>0</v>
      </c>
      <c r="AP423" s="82"/>
      <c r="AQ423" s="81">
        <v>12</v>
      </c>
      <c r="AR423" s="81">
        <v>1</v>
      </c>
      <c r="AS423" s="81">
        <v>0</v>
      </c>
      <c r="AT423" s="81">
        <v>1</v>
      </c>
      <c r="AU423" s="81">
        <v>0</v>
      </c>
      <c r="AV423" s="81">
        <v>0</v>
      </c>
      <c r="AW423" s="81" t="s">
        <v>564</v>
      </c>
      <c r="AX423" s="82"/>
      <c r="AY423" s="81">
        <v>62.2</v>
      </c>
      <c r="AZ423" s="81">
        <v>10</v>
      </c>
      <c r="BA423" s="81">
        <v>0</v>
      </c>
      <c r="BB423" s="81">
        <v>49.9</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2165</v>
      </c>
      <c r="B424" s="80">
        <v>408</v>
      </c>
      <c r="C424" s="80">
        <v>17</v>
      </c>
      <c r="D424" s="80">
        <v>24</v>
      </c>
      <c r="E424" s="80">
        <v>2020</v>
      </c>
      <c r="F424" s="80" t="s">
        <v>218</v>
      </c>
      <c r="G424" s="80" t="s">
        <v>2148</v>
      </c>
      <c r="H424" s="80" t="s">
        <v>2149</v>
      </c>
      <c r="I424" s="177"/>
      <c r="J424" s="81">
        <v>0.99522710030848194</v>
      </c>
      <c r="K424" s="81">
        <v>0.20219537121168676</v>
      </c>
      <c r="L424" s="81">
        <v>5.7843213555773634</v>
      </c>
      <c r="M424" s="81">
        <v>2.4132430225619048</v>
      </c>
      <c r="N424" s="81">
        <v>2.6713833096633661</v>
      </c>
      <c r="O424" s="81">
        <v>1.9452130940505636</v>
      </c>
      <c r="P424" s="81">
        <v>3.1870293535981884</v>
      </c>
      <c r="Q424" s="81">
        <v>0.12453021726224227</v>
      </c>
      <c r="R424" s="81">
        <v>0</v>
      </c>
      <c r="S424" s="81">
        <v>0.64712179201522035</v>
      </c>
      <c r="T424" s="82"/>
      <c r="U424" s="81">
        <v>196459</v>
      </c>
      <c r="V424" s="81">
        <v>107</v>
      </c>
      <c r="W424" s="81">
        <v>73</v>
      </c>
      <c r="X424" s="81">
        <v>784</v>
      </c>
      <c r="Y424" s="81">
        <v>1165</v>
      </c>
      <c r="Z424" s="81">
        <v>1390</v>
      </c>
      <c r="AA424" s="81">
        <v>719</v>
      </c>
      <c r="AB424" s="81">
        <v>2112</v>
      </c>
      <c r="AC424" s="81">
        <v>0</v>
      </c>
      <c r="AD424" s="81">
        <v>0.64712179201522035</v>
      </c>
      <c r="AE424" s="82"/>
      <c r="AF424" s="81">
        <v>1565168.7113437019</v>
      </c>
      <c r="AG424" s="81">
        <v>154692.63730226675</v>
      </c>
      <c r="AH424" s="81">
        <v>1353122.2531662709</v>
      </c>
      <c r="AI424" s="81">
        <v>3977699.5646098941</v>
      </c>
      <c r="AJ424" s="81">
        <v>3967628.5621606414</v>
      </c>
      <c r="AK424" s="81"/>
      <c r="AL424" s="81"/>
      <c r="AM424" s="81">
        <v>275639.46480940661</v>
      </c>
      <c r="AN424" s="81"/>
      <c r="AO424" s="81"/>
      <c r="AP424" s="82"/>
      <c r="AQ424" s="81">
        <v>12</v>
      </c>
      <c r="AR424" s="81">
        <v>1</v>
      </c>
      <c r="AS424" s="81">
        <v>0</v>
      </c>
      <c r="AT424" s="81">
        <v>1</v>
      </c>
      <c r="AU424" s="81">
        <v>0</v>
      </c>
      <c r="AV424" s="81">
        <v>0</v>
      </c>
      <c r="AW424" s="81">
        <v>0</v>
      </c>
      <c r="AX424" s="82"/>
      <c r="AY424" s="81">
        <v>62.2</v>
      </c>
      <c r="AZ424" s="81">
        <v>10</v>
      </c>
      <c r="BA424" s="81">
        <v>0</v>
      </c>
      <c r="BB424" s="81">
        <v>49.9</v>
      </c>
      <c r="BC424" s="81">
        <v>0</v>
      </c>
      <c r="BD424" s="81">
        <v>0</v>
      </c>
      <c r="BE424" s="81">
        <v>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2166</v>
      </c>
      <c r="B425" s="80">
        <v>408</v>
      </c>
      <c r="C425" s="80">
        <v>18</v>
      </c>
      <c r="D425" s="80">
        <v>24</v>
      </c>
      <c r="E425" s="80">
        <v>2021</v>
      </c>
      <c r="F425" s="80" t="s">
        <v>75</v>
      </c>
      <c r="G425" s="174" t="s">
        <v>2148</v>
      </c>
      <c r="H425" s="80" t="s">
        <v>2149</v>
      </c>
      <c r="I425" s="177"/>
      <c r="J425" s="81">
        <v>0.50701511878880579</v>
      </c>
      <c r="K425" s="81">
        <v>0.23158368384559738</v>
      </c>
      <c r="L425" s="81">
        <v>6.2173440052123983</v>
      </c>
      <c r="M425" s="81">
        <v>2.630657325036462</v>
      </c>
      <c r="N425" s="81">
        <v>2.4981281444544625</v>
      </c>
      <c r="O425" s="81">
        <v>1.8551563789215832</v>
      </c>
      <c r="P425" s="81">
        <v>3.2998819279527267</v>
      </c>
      <c r="Q425" s="81">
        <v>0.12345883744318757</v>
      </c>
      <c r="R425" s="81">
        <v>0</v>
      </c>
      <c r="S425" s="81">
        <v>0.56827300805806369</v>
      </c>
      <c r="T425" s="82"/>
      <c r="U425" s="81">
        <v>98736</v>
      </c>
      <c r="V425" s="81">
        <v>107</v>
      </c>
      <c r="W425" s="81">
        <v>73</v>
      </c>
      <c r="X425" s="81">
        <v>784</v>
      </c>
      <c r="Y425" s="81">
        <v>1137</v>
      </c>
      <c r="Z425" s="81">
        <v>1365</v>
      </c>
      <c r="AA425" s="81">
        <v>726</v>
      </c>
      <c r="AB425" s="81">
        <v>2069</v>
      </c>
      <c r="AC425" s="81">
        <v>0</v>
      </c>
      <c r="AD425" s="81">
        <v>0.56827300805806369</v>
      </c>
      <c r="AE425" s="82"/>
      <c r="AF425" s="81">
        <v>784376.84112277534</v>
      </c>
      <c r="AG425" s="81">
        <v>177554.49947928064</v>
      </c>
      <c r="AH425" s="81">
        <v>1383850.7360329677</v>
      </c>
      <c r="AI425" s="81">
        <v>4285789.7285335222</v>
      </c>
      <c r="AJ425" s="81">
        <v>3606490.4348438275</v>
      </c>
      <c r="AK425" s="81">
        <v>0</v>
      </c>
      <c r="AL425" s="81">
        <v>0</v>
      </c>
      <c r="AM425" s="81">
        <v>271584.98387434427</v>
      </c>
      <c r="AN425" s="81">
        <v>0</v>
      </c>
      <c r="AO425" s="81">
        <v>0</v>
      </c>
      <c r="AP425" s="82"/>
      <c r="AQ425" s="81">
        <v>12</v>
      </c>
      <c r="AR425" s="81">
        <v>1</v>
      </c>
      <c r="AS425" s="81">
        <v>0</v>
      </c>
      <c r="AT425" s="81">
        <v>1</v>
      </c>
      <c r="AU425" s="81">
        <v>0</v>
      </c>
      <c r="AV425" s="81">
        <v>0</v>
      </c>
      <c r="AW425" s="81"/>
      <c r="AX425" s="82"/>
      <c r="AY425" s="81">
        <v>62.2</v>
      </c>
      <c r="AZ425" s="81">
        <v>10</v>
      </c>
      <c r="BA425" s="81">
        <v>0</v>
      </c>
      <c r="BB425" s="81">
        <v>49.9</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2167</v>
      </c>
      <c r="B426" s="80">
        <v>408</v>
      </c>
      <c r="C426" s="80">
        <v>19</v>
      </c>
      <c r="D426" s="80">
        <v>24</v>
      </c>
      <c r="E426" s="80">
        <v>2022</v>
      </c>
      <c r="F426" s="80" t="s">
        <v>568</v>
      </c>
      <c r="G426" s="174" t="s">
        <v>2148</v>
      </c>
      <c r="H426" s="80" t="s">
        <v>2149</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12</v>
      </c>
      <c r="AR426" s="81">
        <v>1</v>
      </c>
      <c r="AS426" s="81">
        <v>0</v>
      </c>
      <c r="AT426" s="81">
        <v>1</v>
      </c>
      <c r="AU426" s="81">
        <v>0</v>
      </c>
      <c r="AV426" s="81">
        <v>0</v>
      </c>
      <c r="AW426" s="81"/>
      <c r="AX426" s="82"/>
      <c r="AY426" s="81">
        <v>62.199999999999996</v>
      </c>
      <c r="AZ426" s="81">
        <v>10</v>
      </c>
      <c r="BA426" s="81">
        <v>0</v>
      </c>
      <c r="BB426" s="81">
        <v>49.9</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2168</v>
      </c>
      <c r="B427" s="80">
        <v>375</v>
      </c>
      <c r="C427" s="80">
        <v>1</v>
      </c>
      <c r="D427" s="80">
        <v>23</v>
      </c>
      <c r="E427" s="80">
        <v>1990</v>
      </c>
      <c r="F427" s="80" t="s">
        <v>562</v>
      </c>
      <c r="G427" s="80" t="s">
        <v>2169</v>
      </c>
      <c r="H427" s="80" t="s">
        <v>2170</v>
      </c>
      <c r="I427" s="177"/>
      <c r="J427" s="81">
        <v>1.3918355165240321</v>
      </c>
      <c r="K427" s="81">
        <v>0.41828334314739124</v>
      </c>
      <c r="L427" s="81">
        <v>0.8435129908779746</v>
      </c>
      <c r="M427" s="81">
        <v>1.28730492529577</v>
      </c>
      <c r="N427" s="81">
        <v>2.6127769573676458</v>
      </c>
      <c r="O427" s="81">
        <v>1.9182532663295735</v>
      </c>
      <c r="P427" s="81">
        <v>3.9289802890736545</v>
      </c>
      <c r="Q427" s="81">
        <v>0.19185047277193892</v>
      </c>
      <c r="R427" s="81">
        <v>0</v>
      </c>
      <c r="S427" s="81">
        <v>0.17745113653776559</v>
      </c>
      <c r="T427" s="82"/>
      <c r="U427" s="81">
        <v>112246</v>
      </c>
      <c r="V427" s="81">
        <v>123</v>
      </c>
      <c r="W427" s="81">
        <v>11</v>
      </c>
      <c r="X427" s="81">
        <v>505</v>
      </c>
      <c r="Y427" s="81">
        <v>944</v>
      </c>
      <c r="Z427" s="81">
        <v>789</v>
      </c>
      <c r="AA427" s="81">
        <v>954</v>
      </c>
      <c r="AB427" s="81">
        <v>3115</v>
      </c>
      <c r="AC427" s="81">
        <v>0</v>
      </c>
      <c r="AD427" s="81">
        <v>0.17745113653776559</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2171</v>
      </c>
      <c r="B428" s="80">
        <v>376</v>
      </c>
      <c r="C428" s="80">
        <v>2</v>
      </c>
      <c r="D428" s="80">
        <v>23</v>
      </c>
      <c r="E428" s="80">
        <v>2005</v>
      </c>
      <c r="F428" s="80" t="s">
        <v>565</v>
      </c>
      <c r="G428" s="80" t="s">
        <v>2169</v>
      </c>
      <c r="H428" s="80" t="s">
        <v>2170</v>
      </c>
      <c r="I428" s="177"/>
      <c r="J428" s="81">
        <v>1.8245444532287589</v>
      </c>
      <c r="K428" s="81">
        <v>0.263462710169654</v>
      </c>
      <c r="L428" s="81">
        <v>0</v>
      </c>
      <c r="M428" s="81">
        <v>1.913627847391042</v>
      </c>
      <c r="N428" s="81">
        <v>2.8326437580877566</v>
      </c>
      <c r="O428" s="81">
        <v>2.4812693861817583</v>
      </c>
      <c r="P428" s="81">
        <v>4.0078448159032742</v>
      </c>
      <c r="Q428" s="81">
        <v>0.1558296536534807</v>
      </c>
      <c r="R428" s="81">
        <v>0</v>
      </c>
      <c r="S428" s="81">
        <v>0.21950871871085981</v>
      </c>
      <c r="T428" s="82"/>
      <c r="U428" s="81">
        <v>168178</v>
      </c>
      <c r="V428" s="81">
        <v>106</v>
      </c>
      <c r="W428" s="81">
        <v>0</v>
      </c>
      <c r="X428" s="81">
        <v>424</v>
      </c>
      <c r="Y428" s="81">
        <v>934</v>
      </c>
      <c r="Z428" s="81">
        <v>1181</v>
      </c>
      <c r="AA428" s="81">
        <v>797</v>
      </c>
      <c r="AB428" s="81">
        <v>2645</v>
      </c>
      <c r="AC428" s="81">
        <v>0</v>
      </c>
      <c r="AD428" s="81">
        <v>0.21950871871085981</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2172</v>
      </c>
      <c r="B429" s="80">
        <v>377</v>
      </c>
      <c r="C429" s="80">
        <v>3</v>
      </c>
      <c r="D429" s="80">
        <v>23</v>
      </c>
      <c r="E429" s="80">
        <v>2006</v>
      </c>
      <c r="F429" s="80" t="s">
        <v>566</v>
      </c>
      <c r="G429" s="80" t="s">
        <v>2169</v>
      </c>
      <c r="H429" s="80" t="s">
        <v>2170</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2173</v>
      </c>
      <c r="B430" s="80">
        <v>378</v>
      </c>
      <c r="C430" s="80">
        <v>4</v>
      </c>
      <c r="D430" s="80">
        <v>23</v>
      </c>
      <c r="E430" s="80">
        <v>2007</v>
      </c>
      <c r="F430" s="80" t="s">
        <v>567</v>
      </c>
      <c r="G430" s="80" t="s">
        <v>2169</v>
      </c>
      <c r="H430" s="80" t="s">
        <v>2170</v>
      </c>
      <c r="I430" s="177"/>
      <c r="J430" s="81">
        <v>1.4640294981057911</v>
      </c>
      <c r="K430" s="81">
        <v>0.34372996915038834</v>
      </c>
      <c r="L430" s="81">
        <v>0.31047398834423529</v>
      </c>
      <c r="M430" s="81">
        <v>2.3033794109049919</v>
      </c>
      <c r="N430" s="81">
        <v>2.8262917389930973</v>
      </c>
      <c r="O430" s="81">
        <v>2.4272861077583183</v>
      </c>
      <c r="P430" s="81">
        <v>3.8503020634323892</v>
      </c>
      <c r="Q430" s="81">
        <v>0.16179392179201707</v>
      </c>
      <c r="R430" s="81">
        <v>0</v>
      </c>
      <c r="S430" s="81">
        <v>0.20950298423235381</v>
      </c>
      <c r="T430" s="82"/>
      <c r="U430" s="81">
        <v>153514</v>
      </c>
      <c r="V430" s="81">
        <v>141</v>
      </c>
      <c r="W430" s="81">
        <v>4</v>
      </c>
      <c r="X430" s="81">
        <v>588</v>
      </c>
      <c r="Y430" s="81">
        <v>928</v>
      </c>
      <c r="Z430" s="81">
        <v>1201</v>
      </c>
      <c r="AA430" s="81">
        <v>754</v>
      </c>
      <c r="AB430" s="81">
        <v>2601</v>
      </c>
      <c r="AC430" s="81">
        <v>0</v>
      </c>
      <c r="AD430" s="81">
        <v>0.20950298423235381</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2174</v>
      </c>
      <c r="B431" s="80">
        <v>379</v>
      </c>
      <c r="C431" s="80">
        <v>5</v>
      </c>
      <c r="D431" s="80">
        <v>23</v>
      </c>
      <c r="E431" s="80">
        <v>2008</v>
      </c>
      <c r="F431" s="80" t="s">
        <v>84</v>
      </c>
      <c r="G431" s="80" t="s">
        <v>2169</v>
      </c>
      <c r="H431" s="80" t="s">
        <v>2170</v>
      </c>
      <c r="I431" s="177"/>
      <c r="J431" s="81">
        <v>1.3697032290355391</v>
      </c>
      <c r="K431" s="81">
        <v>0.25457953331490413</v>
      </c>
      <c r="L431" s="81">
        <v>0.27822140530145095</v>
      </c>
      <c r="M431" s="81">
        <v>2.399190893104413</v>
      </c>
      <c r="N431" s="81">
        <v>2.5250323619217991</v>
      </c>
      <c r="O431" s="81">
        <v>2.3625540875225868</v>
      </c>
      <c r="P431" s="81">
        <v>3.8255113471211959</v>
      </c>
      <c r="Q431" s="81">
        <v>0.15746470954678693</v>
      </c>
      <c r="R431" s="81">
        <v>0</v>
      </c>
      <c r="S431" s="81">
        <v>0.21593693996123844</v>
      </c>
      <c r="T431" s="82"/>
      <c r="U431" s="81">
        <v>148104</v>
      </c>
      <c r="V431" s="81">
        <v>141</v>
      </c>
      <c r="W431" s="81">
        <v>4</v>
      </c>
      <c r="X431" s="81">
        <v>588</v>
      </c>
      <c r="Y431" s="81">
        <v>930</v>
      </c>
      <c r="Z431" s="81">
        <v>1210</v>
      </c>
      <c r="AA431" s="81">
        <v>750</v>
      </c>
      <c r="AB431" s="81">
        <v>2573</v>
      </c>
      <c r="AC431" s="81">
        <v>0</v>
      </c>
      <c r="AD431" s="81">
        <v>0.21593693996123844</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2175</v>
      </c>
      <c r="B432" s="80">
        <v>380</v>
      </c>
      <c r="C432" s="80">
        <v>6</v>
      </c>
      <c r="D432" s="80">
        <v>23</v>
      </c>
      <c r="E432" s="80">
        <v>2009</v>
      </c>
      <c r="F432" s="80" t="s">
        <v>85</v>
      </c>
      <c r="G432" s="80" t="s">
        <v>2169</v>
      </c>
      <c r="H432" s="80" t="s">
        <v>2170</v>
      </c>
      <c r="I432" s="177"/>
      <c r="J432" s="81">
        <v>1.2934866907061326</v>
      </c>
      <c r="K432" s="81">
        <v>0.13828610093214827</v>
      </c>
      <c r="L432" s="81">
        <v>0.62883037437764344</v>
      </c>
      <c r="M432" s="81">
        <v>1.9772119008120832</v>
      </c>
      <c r="N432" s="81">
        <v>2.4335509865138678</v>
      </c>
      <c r="O432" s="81">
        <v>2.4153135671000743</v>
      </c>
      <c r="P432" s="81">
        <v>3.6567842624869238</v>
      </c>
      <c r="Q432" s="81">
        <v>0.14749449067409312</v>
      </c>
      <c r="R432" s="81">
        <v>0</v>
      </c>
      <c r="S432" s="81">
        <v>0.19967615609411463</v>
      </c>
      <c r="T432" s="82"/>
      <c r="U432" s="81">
        <v>126399</v>
      </c>
      <c r="V432" s="81">
        <v>73</v>
      </c>
      <c r="W432" s="81">
        <v>13</v>
      </c>
      <c r="X432" s="81">
        <v>517</v>
      </c>
      <c r="Y432" s="81">
        <v>931</v>
      </c>
      <c r="Z432" s="81">
        <v>1221</v>
      </c>
      <c r="AA432" s="81">
        <v>736</v>
      </c>
      <c r="AB432" s="81">
        <v>2530</v>
      </c>
      <c r="AC432" s="81">
        <v>0</v>
      </c>
      <c r="AD432" s="81">
        <v>0.19967615609411463</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v>
      </c>
      <c r="BK432" s="81">
        <v>0</v>
      </c>
      <c r="BL432" s="81">
        <v>0</v>
      </c>
      <c r="BM432" s="82"/>
      <c r="BN432" s="81">
        <v>0</v>
      </c>
      <c r="BO432" s="81">
        <v>0</v>
      </c>
      <c r="BP432" s="81">
        <v>0</v>
      </c>
      <c r="BQ432" s="81">
        <v>0</v>
      </c>
      <c r="BR432" s="81">
        <v>0</v>
      </c>
      <c r="BS432" s="81">
        <v>0</v>
      </c>
      <c r="BT432"/>
      <c r="BU432" s="80"/>
      <c r="BV432" s="80"/>
      <c r="BW432" s="80"/>
      <c r="BX432" s="80"/>
      <c r="BY432" s="80"/>
      <c r="BZ432" s="80"/>
      <c r="CA432" s="80"/>
      <c r="CB432" s="80"/>
      <c r="CC432" s="80"/>
    </row>
    <row r="433" spans="1:81">
      <c r="A433" s="80" t="s">
        <v>2176</v>
      </c>
      <c r="B433" s="80">
        <v>381</v>
      </c>
      <c r="C433" s="80">
        <v>7</v>
      </c>
      <c r="D433" s="80">
        <v>23</v>
      </c>
      <c r="E433" s="80">
        <v>2010</v>
      </c>
      <c r="F433" s="80" t="s">
        <v>86</v>
      </c>
      <c r="G433" s="80" t="s">
        <v>2169</v>
      </c>
      <c r="H433" s="80" t="s">
        <v>2170</v>
      </c>
      <c r="I433" s="177"/>
      <c r="J433" s="81">
        <v>1.3937982701263392</v>
      </c>
      <c r="K433" s="81">
        <v>0.14898996217899352</v>
      </c>
      <c r="L433" s="81">
        <v>0.60554249031741414</v>
      </c>
      <c r="M433" s="81">
        <v>2.0885927536921138</v>
      </c>
      <c r="N433" s="81">
        <v>2.9652954258285722</v>
      </c>
      <c r="O433" s="81">
        <v>2.3844520584923332</v>
      </c>
      <c r="P433" s="81">
        <v>3.6791067354596811</v>
      </c>
      <c r="Q433" s="81">
        <v>0.15228570777199896</v>
      </c>
      <c r="R433" s="81">
        <v>0</v>
      </c>
      <c r="S433" s="81">
        <v>0.17125899183897489</v>
      </c>
      <c r="T433" s="82"/>
      <c r="U433" s="81">
        <v>135302</v>
      </c>
      <c r="V433" s="81">
        <v>73</v>
      </c>
      <c r="W433" s="81">
        <v>13</v>
      </c>
      <c r="X433" s="81">
        <v>517</v>
      </c>
      <c r="Y433" s="81">
        <v>937</v>
      </c>
      <c r="Z433" s="81">
        <v>1211</v>
      </c>
      <c r="AA433" s="81">
        <v>722</v>
      </c>
      <c r="AB433" s="81">
        <v>2503</v>
      </c>
      <c r="AC433" s="81">
        <v>0</v>
      </c>
      <c r="AD433" s="81">
        <v>0.17125899183897489</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v>
      </c>
      <c r="BK433" s="81">
        <v>0</v>
      </c>
      <c r="BL433" s="81">
        <v>0</v>
      </c>
      <c r="BM433" s="82"/>
      <c r="BN433" s="81">
        <v>0</v>
      </c>
      <c r="BO433" s="81">
        <v>0</v>
      </c>
      <c r="BP433" s="81">
        <v>0</v>
      </c>
      <c r="BQ433" s="81">
        <v>0</v>
      </c>
      <c r="BR433" s="81">
        <v>0</v>
      </c>
      <c r="BS433" s="81">
        <v>0</v>
      </c>
      <c r="BT433"/>
      <c r="BU433" s="80">
        <v>0</v>
      </c>
      <c r="BV433" s="80">
        <v>0</v>
      </c>
      <c r="BW433" s="80">
        <v>0</v>
      </c>
      <c r="BX433" s="80">
        <v>0</v>
      </c>
      <c r="BY433" s="80">
        <v>0</v>
      </c>
      <c r="BZ433" s="80">
        <v>0</v>
      </c>
      <c r="CA433" s="80">
        <v>0</v>
      </c>
      <c r="CB433" s="80">
        <v>0</v>
      </c>
      <c r="CC433" s="80">
        <v>0</v>
      </c>
    </row>
    <row r="434" spans="1:81">
      <c r="A434" s="80" t="s">
        <v>2177</v>
      </c>
      <c r="B434" s="80">
        <v>382</v>
      </c>
      <c r="C434" s="80">
        <v>8</v>
      </c>
      <c r="D434" s="80">
        <v>23</v>
      </c>
      <c r="E434" s="80">
        <v>2011</v>
      </c>
      <c r="F434" s="80" t="s">
        <v>87</v>
      </c>
      <c r="G434" s="80" t="s">
        <v>2169</v>
      </c>
      <c r="H434" s="80" t="s">
        <v>2170</v>
      </c>
      <c r="I434" s="177"/>
      <c r="J434" s="81">
        <v>1.5000578603357266</v>
      </c>
      <c r="K434" s="81">
        <v>0.19684551841682812</v>
      </c>
      <c r="L434" s="81">
        <v>0.53629505818743561</v>
      </c>
      <c r="M434" s="81">
        <v>2.3985347500856244</v>
      </c>
      <c r="N434" s="81">
        <v>3.6484137550259019</v>
      </c>
      <c r="O434" s="81">
        <v>2.333751302470167</v>
      </c>
      <c r="P434" s="81">
        <v>3.5925801330042813</v>
      </c>
      <c r="Q434" s="81">
        <v>0.17369133153345517</v>
      </c>
      <c r="R434" s="81">
        <v>0</v>
      </c>
      <c r="S434" s="81">
        <v>0.22230212654082054</v>
      </c>
      <c r="T434" s="82"/>
      <c r="U434" s="81">
        <v>125610</v>
      </c>
      <c r="V434" s="81">
        <v>73</v>
      </c>
      <c r="W434" s="81">
        <v>13</v>
      </c>
      <c r="X434" s="81">
        <v>517</v>
      </c>
      <c r="Y434" s="81">
        <v>938</v>
      </c>
      <c r="Z434" s="81">
        <v>1211</v>
      </c>
      <c r="AA434" s="81">
        <v>726</v>
      </c>
      <c r="AB434" s="81">
        <v>2475</v>
      </c>
      <c r="AC434" s="81">
        <v>0</v>
      </c>
      <c r="AD434" s="81">
        <v>0.22230212654082054</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v>
      </c>
      <c r="BK434" s="81">
        <v>0</v>
      </c>
      <c r="BL434" s="81">
        <v>0</v>
      </c>
      <c r="BM434" s="82"/>
      <c r="BN434" s="81">
        <v>0</v>
      </c>
      <c r="BO434" s="81">
        <v>0</v>
      </c>
      <c r="BP434" s="81">
        <v>0</v>
      </c>
      <c r="BQ434" s="81">
        <v>0</v>
      </c>
      <c r="BR434" s="81">
        <v>0</v>
      </c>
      <c r="BS434" s="81">
        <v>0</v>
      </c>
      <c r="BT434"/>
      <c r="BU434" s="80">
        <v>0</v>
      </c>
      <c r="BV434" s="80">
        <v>0</v>
      </c>
      <c r="BW434" s="80">
        <v>0</v>
      </c>
      <c r="BX434" s="80">
        <v>0</v>
      </c>
      <c r="BY434" s="80">
        <v>0</v>
      </c>
      <c r="BZ434" s="80">
        <v>0</v>
      </c>
      <c r="CA434" s="80">
        <v>0</v>
      </c>
      <c r="CB434" s="80">
        <v>0</v>
      </c>
      <c r="CC434" s="80">
        <v>0</v>
      </c>
    </row>
    <row r="435" spans="1:81">
      <c r="A435" s="80" t="s">
        <v>2178</v>
      </c>
      <c r="B435" s="80">
        <v>383</v>
      </c>
      <c r="C435" s="80">
        <v>9</v>
      </c>
      <c r="D435" s="80">
        <v>23</v>
      </c>
      <c r="E435" s="80">
        <v>2012</v>
      </c>
      <c r="F435" s="80" t="s">
        <v>88</v>
      </c>
      <c r="G435" s="80" t="s">
        <v>2169</v>
      </c>
      <c r="H435" s="80" t="s">
        <v>2170</v>
      </c>
      <c r="I435" s="177"/>
      <c r="J435" s="81">
        <v>1.7502212913912083</v>
      </c>
      <c r="K435" s="81">
        <v>0.19031146194804119</v>
      </c>
      <c r="L435" s="81">
        <v>0.53105533315998099</v>
      </c>
      <c r="M435" s="81">
        <v>2.7040410353056035</v>
      </c>
      <c r="N435" s="81">
        <v>3.8886221956666649</v>
      </c>
      <c r="O435" s="81">
        <v>2.3077387151848283</v>
      </c>
      <c r="P435" s="81">
        <v>3.6179971785146816</v>
      </c>
      <c r="Q435" s="81">
        <v>0.18672905652785254</v>
      </c>
      <c r="R435" s="81">
        <v>0</v>
      </c>
      <c r="S435" s="81">
        <v>0.15591511531402885</v>
      </c>
      <c r="T435" s="82"/>
      <c r="U435" s="81">
        <v>131218</v>
      </c>
      <c r="V435" s="81">
        <v>73</v>
      </c>
      <c r="W435" s="81">
        <v>13</v>
      </c>
      <c r="X435" s="81">
        <v>517</v>
      </c>
      <c r="Y435" s="81">
        <v>934</v>
      </c>
      <c r="Z435" s="81">
        <v>1207</v>
      </c>
      <c r="AA435" s="81">
        <v>727</v>
      </c>
      <c r="AB435" s="81">
        <v>2449</v>
      </c>
      <c r="AC435" s="81">
        <v>0</v>
      </c>
      <c r="AD435" s="81">
        <v>0.15591511531402885</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v>
      </c>
      <c r="BK435" s="81">
        <v>0</v>
      </c>
      <c r="BL435" s="81">
        <v>0</v>
      </c>
      <c r="BM435" s="82"/>
      <c r="BN435" s="81">
        <v>0</v>
      </c>
      <c r="BO435" s="81">
        <v>0</v>
      </c>
      <c r="BP435" s="81">
        <v>0</v>
      </c>
      <c r="BQ435" s="81">
        <v>0</v>
      </c>
      <c r="BR435" s="81">
        <v>0</v>
      </c>
      <c r="BS435" s="81">
        <v>0</v>
      </c>
      <c r="BT435"/>
      <c r="BU435" s="80">
        <v>0</v>
      </c>
      <c r="BV435" s="80">
        <v>0</v>
      </c>
      <c r="BW435" s="80">
        <v>0</v>
      </c>
      <c r="BX435" s="80">
        <v>0</v>
      </c>
      <c r="BY435" s="80">
        <v>0</v>
      </c>
      <c r="BZ435" s="80">
        <v>0</v>
      </c>
      <c r="CA435" s="80">
        <v>0</v>
      </c>
      <c r="CB435" s="80">
        <v>0</v>
      </c>
      <c r="CC435" s="80">
        <v>0</v>
      </c>
    </row>
    <row r="436" spans="1:81">
      <c r="A436" s="80" t="s">
        <v>2179</v>
      </c>
      <c r="B436" s="80">
        <v>384</v>
      </c>
      <c r="C436" s="80">
        <v>10</v>
      </c>
      <c r="D436" s="80">
        <v>23</v>
      </c>
      <c r="E436" s="80">
        <v>2013</v>
      </c>
      <c r="F436" s="80" t="s">
        <v>89</v>
      </c>
      <c r="G436" s="80" t="s">
        <v>2169</v>
      </c>
      <c r="H436" s="80" t="s">
        <v>2170</v>
      </c>
      <c r="I436" s="177"/>
      <c r="J436" s="81">
        <v>2.1297816723898566</v>
      </c>
      <c r="K436" s="81">
        <v>0.16412970816913083</v>
      </c>
      <c r="L436" s="81">
        <v>0.50000662395826201</v>
      </c>
      <c r="M436" s="81">
        <v>2.6523491883257861</v>
      </c>
      <c r="N436" s="81">
        <v>4.2100511412871002</v>
      </c>
      <c r="O436" s="81">
        <v>2.2530320760397071</v>
      </c>
      <c r="P436" s="81">
        <v>3.5766804021492575</v>
      </c>
      <c r="Q436" s="81">
        <v>0.18642847967030549</v>
      </c>
      <c r="R436" s="81">
        <v>0</v>
      </c>
      <c r="S436" s="81">
        <v>0.20540216793705943</v>
      </c>
      <c r="T436" s="82"/>
      <c r="U436" s="81">
        <v>150205</v>
      </c>
      <c r="V436" s="81">
        <v>73</v>
      </c>
      <c r="W436" s="81">
        <v>13</v>
      </c>
      <c r="X436" s="81">
        <v>517</v>
      </c>
      <c r="Y436" s="81">
        <v>923</v>
      </c>
      <c r="Z436" s="81">
        <v>1231</v>
      </c>
      <c r="AA436" s="81">
        <v>716</v>
      </c>
      <c r="AB436" s="81">
        <v>2410</v>
      </c>
      <c r="AC436" s="81">
        <v>0</v>
      </c>
      <c r="AD436" s="81">
        <v>0.20540216793705943</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0</v>
      </c>
      <c r="BK436" s="81">
        <v>0</v>
      </c>
      <c r="BL436" s="81">
        <v>0</v>
      </c>
      <c r="BM436" s="82"/>
      <c r="BN436" s="81">
        <v>0</v>
      </c>
      <c r="BO436" s="81">
        <v>0</v>
      </c>
      <c r="BP436" s="81">
        <v>0</v>
      </c>
      <c r="BQ436" s="81">
        <v>0</v>
      </c>
      <c r="BR436" s="81">
        <v>0</v>
      </c>
      <c r="BS436" s="81">
        <v>0</v>
      </c>
      <c r="BT436"/>
      <c r="BU436" s="80">
        <v>0</v>
      </c>
      <c r="BV436" s="80">
        <v>0</v>
      </c>
      <c r="BW436" s="80">
        <v>0</v>
      </c>
      <c r="BX436" s="80">
        <v>0</v>
      </c>
      <c r="BY436" s="80">
        <v>0</v>
      </c>
      <c r="BZ436" s="80">
        <v>0</v>
      </c>
      <c r="CA436" s="80">
        <v>0</v>
      </c>
      <c r="CB436" s="80">
        <v>0</v>
      </c>
      <c r="CC436" s="80">
        <v>0</v>
      </c>
    </row>
    <row r="437" spans="1:81">
      <c r="A437" s="80" t="s">
        <v>2180</v>
      </c>
      <c r="B437" s="80">
        <v>385</v>
      </c>
      <c r="C437" s="80">
        <v>11</v>
      </c>
      <c r="D437" s="80">
        <v>23</v>
      </c>
      <c r="E437" s="80">
        <v>2014</v>
      </c>
      <c r="F437" s="80" t="s">
        <v>90</v>
      </c>
      <c r="G437" s="80" t="s">
        <v>2169</v>
      </c>
      <c r="H437" s="80" t="s">
        <v>2170</v>
      </c>
      <c r="I437" s="177"/>
      <c r="J437" s="81">
        <v>1.9748983622092975</v>
      </c>
      <c r="K437" s="81">
        <v>0.17942046915571988</v>
      </c>
      <c r="L437" s="81">
        <v>0.52609495225380376</v>
      </c>
      <c r="M437" s="81">
        <v>3.0977529736896385</v>
      </c>
      <c r="N437" s="81">
        <v>3.331581167728813</v>
      </c>
      <c r="O437" s="81">
        <v>2.1722202469890033</v>
      </c>
      <c r="P437" s="81">
        <v>3.5952830204697155</v>
      </c>
      <c r="Q437" s="81">
        <v>0.17775641098534442</v>
      </c>
      <c r="R437" s="81">
        <v>0</v>
      </c>
      <c r="S437" s="81">
        <v>0</v>
      </c>
      <c r="T437" s="82"/>
      <c r="U437" s="81">
        <v>152129</v>
      </c>
      <c r="V437" s="81">
        <v>72</v>
      </c>
      <c r="W437" s="81">
        <v>12</v>
      </c>
      <c r="X437" s="81">
        <v>600</v>
      </c>
      <c r="Y437" s="81">
        <v>928</v>
      </c>
      <c r="Z437" s="81">
        <v>1250</v>
      </c>
      <c r="AA437" s="81">
        <v>716</v>
      </c>
      <c r="AB437" s="81">
        <v>2395</v>
      </c>
      <c r="AC437" s="81">
        <v>0</v>
      </c>
      <c r="AD437" s="81">
        <v>0</v>
      </c>
      <c r="AE437" s="82"/>
      <c r="AF437" s="81">
        <v>1892853.9543326129</v>
      </c>
      <c r="AG437" s="81">
        <v>138936.78883999199</v>
      </c>
      <c r="AH437" s="81">
        <v>133496.23184342982</v>
      </c>
      <c r="AI437" s="81">
        <v>3835187.8604116468</v>
      </c>
      <c r="AJ437" s="81">
        <v>4641439.9481698275</v>
      </c>
      <c r="AK437" s="81">
        <v>0</v>
      </c>
      <c r="AL437" s="81">
        <v>0</v>
      </c>
      <c r="AM437" s="81">
        <v>328797.71100015275</v>
      </c>
      <c r="AN437" s="81">
        <v>0</v>
      </c>
      <c r="AO437" s="81">
        <v>0</v>
      </c>
      <c r="AP437" s="82"/>
      <c r="AQ437" s="81">
        <v>76</v>
      </c>
      <c r="AR437" s="81">
        <v>16</v>
      </c>
      <c r="AS437" s="81">
        <v>0</v>
      </c>
      <c r="AT437" s="81">
        <v>0</v>
      </c>
      <c r="AU437" s="81">
        <v>0</v>
      </c>
      <c r="AV437" s="81">
        <v>0</v>
      </c>
      <c r="AW437" s="81" t="s">
        <v>564</v>
      </c>
      <c r="AX437" s="82"/>
      <c r="AY437" s="81">
        <v>420.39</v>
      </c>
      <c r="AZ437" s="81">
        <v>304.5</v>
      </c>
      <c r="BA437" s="81">
        <v>0</v>
      </c>
      <c r="BB437" s="81">
        <v>0</v>
      </c>
      <c r="BC437" s="81">
        <v>0</v>
      </c>
      <c r="BD437" s="81">
        <v>0</v>
      </c>
      <c r="BE437" s="81" t="s">
        <v>564</v>
      </c>
      <c r="BF437" s="82"/>
      <c r="BG437" s="81">
        <v>0</v>
      </c>
      <c r="BH437" s="81">
        <v>0</v>
      </c>
      <c r="BI437" s="81">
        <v>0</v>
      </c>
      <c r="BJ437" s="81">
        <v>0</v>
      </c>
      <c r="BK437" s="81">
        <v>0</v>
      </c>
      <c r="BL437" s="81">
        <v>0</v>
      </c>
      <c r="BM437" s="82"/>
      <c r="BN437" s="81">
        <v>0</v>
      </c>
      <c r="BO437" s="81">
        <v>0</v>
      </c>
      <c r="BP437" s="81">
        <v>0</v>
      </c>
      <c r="BQ437" s="81">
        <v>0</v>
      </c>
      <c r="BR437" s="81">
        <v>0</v>
      </c>
      <c r="BS437" s="81">
        <v>0</v>
      </c>
      <c r="BT437"/>
      <c r="BU437" s="80">
        <v>0</v>
      </c>
      <c r="BV437" s="80">
        <v>0</v>
      </c>
      <c r="BW437" s="80">
        <v>0</v>
      </c>
      <c r="BX437" s="80">
        <v>0</v>
      </c>
      <c r="BY437" s="80">
        <v>0</v>
      </c>
      <c r="BZ437" s="80">
        <v>0</v>
      </c>
      <c r="CA437" s="80">
        <v>0</v>
      </c>
      <c r="CB437" s="80">
        <v>0</v>
      </c>
      <c r="CC437" s="80">
        <v>0</v>
      </c>
    </row>
    <row r="438" spans="1:81">
      <c r="A438" s="80" t="s">
        <v>2181</v>
      </c>
      <c r="B438" s="80">
        <v>386</v>
      </c>
      <c r="C438" s="80">
        <v>12</v>
      </c>
      <c r="D438" s="80">
        <v>23</v>
      </c>
      <c r="E438" s="80">
        <v>2015</v>
      </c>
      <c r="F438" s="80" t="s">
        <v>91</v>
      </c>
      <c r="G438" s="80" t="s">
        <v>2169</v>
      </c>
      <c r="H438" s="80" t="s">
        <v>2170</v>
      </c>
      <c r="I438" s="177"/>
      <c r="J438" s="81">
        <v>1.4370220796746871</v>
      </c>
      <c r="K438" s="81">
        <v>0.16911556717246751</v>
      </c>
      <c r="L438" s="81">
        <v>0.51919495477749567</v>
      </c>
      <c r="M438" s="81">
        <v>2.7685582783357967</v>
      </c>
      <c r="N438" s="81">
        <v>2.9539276860903638</v>
      </c>
      <c r="O438" s="81">
        <v>2.1360004083734969</v>
      </c>
      <c r="P438" s="81">
        <v>3.5076565236609141</v>
      </c>
      <c r="Q438" s="81">
        <v>0.16878336223049337</v>
      </c>
      <c r="R438" s="81">
        <v>0</v>
      </c>
      <c r="S438" s="81">
        <v>0.32949573727322667</v>
      </c>
      <c r="T438" s="82"/>
      <c r="U438" s="81">
        <v>138439</v>
      </c>
      <c r="V438" s="81">
        <v>72</v>
      </c>
      <c r="W438" s="81">
        <v>12</v>
      </c>
      <c r="X438" s="81">
        <v>600</v>
      </c>
      <c r="Y438" s="81">
        <v>914</v>
      </c>
      <c r="Z438" s="81">
        <v>1241</v>
      </c>
      <c r="AA438" s="81">
        <v>698</v>
      </c>
      <c r="AB438" s="81">
        <v>2323</v>
      </c>
      <c r="AC438" s="81">
        <v>0</v>
      </c>
      <c r="AD438" s="81">
        <v>0.32949573727322667</v>
      </c>
      <c r="AE438" s="82"/>
      <c r="AF438" s="81">
        <v>1445969.1717784645</v>
      </c>
      <c r="AG438" s="81">
        <v>127824.43242638552</v>
      </c>
      <c r="AH438" s="81">
        <v>108128.74524933985</v>
      </c>
      <c r="AI438" s="81">
        <v>3676118.7515202444</v>
      </c>
      <c r="AJ438" s="81">
        <v>4512798.3913796972</v>
      </c>
      <c r="AK438" s="81">
        <v>0</v>
      </c>
      <c r="AL438" s="81">
        <v>0</v>
      </c>
      <c r="AM438" s="81">
        <v>318357.40538150212</v>
      </c>
      <c r="AN438" s="81">
        <v>0</v>
      </c>
      <c r="AO438" s="81">
        <v>0</v>
      </c>
      <c r="AP438" s="82"/>
      <c r="AQ438" s="81">
        <v>82</v>
      </c>
      <c r="AR438" s="81">
        <v>17</v>
      </c>
      <c r="AS438" s="81">
        <v>0</v>
      </c>
      <c r="AT438" s="81">
        <v>0</v>
      </c>
      <c r="AU438" s="81">
        <v>0</v>
      </c>
      <c r="AV438" s="81">
        <v>0</v>
      </c>
      <c r="AW438" s="81" t="s">
        <v>564</v>
      </c>
      <c r="AX438" s="82"/>
      <c r="AY438" s="81">
        <v>456.74</v>
      </c>
      <c r="AZ438" s="81">
        <v>324.5</v>
      </c>
      <c r="BA438" s="81">
        <v>0</v>
      </c>
      <c r="BB438" s="81">
        <v>0</v>
      </c>
      <c r="BC438" s="81">
        <v>0</v>
      </c>
      <c r="BD438" s="81">
        <v>0</v>
      </c>
      <c r="BE438" s="81" t="s">
        <v>564</v>
      </c>
      <c r="BF438" s="82"/>
      <c r="BG438" s="81">
        <v>0</v>
      </c>
      <c r="BH438" s="81">
        <v>0</v>
      </c>
      <c r="BI438" s="81">
        <v>0</v>
      </c>
      <c r="BJ438" s="81">
        <v>0</v>
      </c>
      <c r="BK438" s="81">
        <v>0</v>
      </c>
      <c r="BL438" s="81">
        <v>0</v>
      </c>
      <c r="BM438" s="82"/>
      <c r="BN438" s="81">
        <v>0</v>
      </c>
      <c r="BO438" s="81">
        <v>0</v>
      </c>
      <c r="BP438" s="81">
        <v>0</v>
      </c>
      <c r="BQ438" s="81">
        <v>0</v>
      </c>
      <c r="BR438" s="81">
        <v>0</v>
      </c>
      <c r="BS438" s="81">
        <v>0</v>
      </c>
      <c r="BT438"/>
      <c r="BU438" s="80">
        <v>0</v>
      </c>
      <c r="BV438" s="80">
        <v>0</v>
      </c>
      <c r="BW438" s="80">
        <v>0</v>
      </c>
      <c r="BX438" s="80">
        <v>0</v>
      </c>
      <c r="BY438" s="80">
        <v>0</v>
      </c>
      <c r="BZ438" s="80">
        <v>0</v>
      </c>
      <c r="CA438" s="80">
        <v>0</v>
      </c>
      <c r="CB438" s="80">
        <v>0</v>
      </c>
      <c r="CC438" s="80">
        <v>0</v>
      </c>
    </row>
    <row r="439" spans="1:81">
      <c r="A439" s="80" t="s">
        <v>2182</v>
      </c>
      <c r="B439" s="80">
        <v>387</v>
      </c>
      <c r="C439" s="80">
        <v>13</v>
      </c>
      <c r="D439" s="80">
        <v>23</v>
      </c>
      <c r="E439" s="80">
        <v>2016</v>
      </c>
      <c r="F439" s="80" t="s">
        <v>92</v>
      </c>
      <c r="G439" s="80" t="s">
        <v>2169</v>
      </c>
      <c r="H439" s="80" t="s">
        <v>2170</v>
      </c>
      <c r="I439" s="177"/>
      <c r="J439" s="81">
        <v>1.4103598899078289</v>
      </c>
      <c r="K439" s="81">
        <v>0.1624966684658809</v>
      </c>
      <c r="L439" s="81">
        <v>0.50723814543145396</v>
      </c>
      <c r="M439" s="81">
        <v>2.2201227177802214</v>
      </c>
      <c r="N439" s="81">
        <v>2.9144523862164613</v>
      </c>
      <c r="O439" s="81">
        <v>2.130465501500963</v>
      </c>
      <c r="P439" s="81">
        <v>3.4253989635128064</v>
      </c>
      <c r="Q439" s="81">
        <v>0.1625949281137066</v>
      </c>
      <c r="R439" s="81">
        <v>0</v>
      </c>
      <c r="S439" s="81">
        <v>0.24980722465277261</v>
      </c>
      <c r="T439" s="82"/>
      <c r="U439" s="81">
        <v>144468</v>
      </c>
      <c r="V439" s="81">
        <v>72</v>
      </c>
      <c r="W439" s="81">
        <v>12</v>
      </c>
      <c r="X439" s="81">
        <v>600</v>
      </c>
      <c r="Y439" s="81">
        <v>914</v>
      </c>
      <c r="Z439" s="81">
        <v>1253</v>
      </c>
      <c r="AA439" s="81">
        <v>705</v>
      </c>
      <c r="AB439" s="81">
        <v>2302</v>
      </c>
      <c r="AC439" s="81">
        <v>0</v>
      </c>
      <c r="AD439" s="81">
        <v>0.24980722465277261</v>
      </c>
      <c r="AE439" s="82"/>
      <c r="AF439" s="81">
        <v>1532998.8024374919</v>
      </c>
      <c r="AG439" s="81">
        <v>121427.9816591624</v>
      </c>
      <c r="AH439" s="81">
        <v>90286.291287811837</v>
      </c>
      <c r="AI439" s="81">
        <v>3500297.646809177</v>
      </c>
      <c r="AJ439" s="81">
        <v>4900077.0692566726</v>
      </c>
      <c r="AK439" s="81">
        <v>0</v>
      </c>
      <c r="AL439" s="81">
        <v>0</v>
      </c>
      <c r="AM439" s="81">
        <v>315724.54004620208</v>
      </c>
      <c r="AN439" s="81">
        <v>0</v>
      </c>
      <c r="AO439" s="81">
        <v>0</v>
      </c>
      <c r="AP439" s="82"/>
      <c r="AQ439" s="81">
        <v>86</v>
      </c>
      <c r="AR439" s="81">
        <v>19</v>
      </c>
      <c r="AS439" s="81">
        <v>0</v>
      </c>
      <c r="AT439" s="81">
        <v>0</v>
      </c>
      <c r="AU439" s="81">
        <v>0</v>
      </c>
      <c r="AV439" s="81">
        <v>0</v>
      </c>
      <c r="AW439" s="81" t="s">
        <v>564</v>
      </c>
      <c r="AX439" s="82"/>
      <c r="AY439" s="81">
        <v>477.24</v>
      </c>
      <c r="AZ439" s="81">
        <v>1874</v>
      </c>
      <c r="BA439" s="81">
        <v>0</v>
      </c>
      <c r="BB439" s="81">
        <v>0</v>
      </c>
      <c r="BC439" s="81">
        <v>0</v>
      </c>
      <c r="BD439" s="81">
        <v>0</v>
      </c>
      <c r="BE439" s="81" t="s">
        <v>564</v>
      </c>
      <c r="BF439" s="82"/>
      <c r="BG439" s="81">
        <v>0</v>
      </c>
      <c r="BH439" s="81">
        <v>0</v>
      </c>
      <c r="BI439" s="81">
        <v>0</v>
      </c>
      <c r="BJ439" s="81">
        <v>0</v>
      </c>
      <c r="BK439" s="81">
        <v>0</v>
      </c>
      <c r="BL439" s="81">
        <v>0</v>
      </c>
      <c r="BM439" s="82"/>
      <c r="BN439" s="81">
        <v>0</v>
      </c>
      <c r="BO439" s="81">
        <v>0</v>
      </c>
      <c r="BP439" s="81">
        <v>0</v>
      </c>
      <c r="BQ439" s="81">
        <v>0</v>
      </c>
      <c r="BR439" s="81">
        <v>0</v>
      </c>
      <c r="BS439" s="81">
        <v>0</v>
      </c>
      <c r="BT439"/>
      <c r="BU439" s="80">
        <v>0</v>
      </c>
      <c r="BV439" s="80">
        <v>0</v>
      </c>
      <c r="BW439" s="80">
        <v>0</v>
      </c>
      <c r="BX439" s="80">
        <v>0</v>
      </c>
      <c r="BY439" s="80">
        <v>0</v>
      </c>
      <c r="BZ439" s="80">
        <v>0</v>
      </c>
      <c r="CA439" s="80">
        <v>0</v>
      </c>
      <c r="CB439" s="80">
        <v>0</v>
      </c>
      <c r="CC439" s="80">
        <v>0</v>
      </c>
    </row>
    <row r="440" spans="1:81">
      <c r="A440" s="80" t="s">
        <v>2183</v>
      </c>
      <c r="B440" s="80">
        <v>388</v>
      </c>
      <c r="C440" s="80">
        <v>14</v>
      </c>
      <c r="D440" s="80">
        <v>23</v>
      </c>
      <c r="E440" s="80">
        <v>2017</v>
      </c>
      <c r="F440" s="80" t="s">
        <v>71</v>
      </c>
      <c r="G440" s="80" t="s">
        <v>2169</v>
      </c>
      <c r="H440" s="80" t="s">
        <v>2170</v>
      </c>
      <c r="I440" s="177"/>
      <c r="J440" s="81">
        <v>1.2634182587658931</v>
      </c>
      <c r="K440" s="81">
        <v>0.15641355488403835</v>
      </c>
      <c r="L440" s="81">
        <v>0.46835031405731348</v>
      </c>
      <c r="M440" s="81">
        <v>2.0204853581619311</v>
      </c>
      <c r="N440" s="81">
        <v>2.7121153389454262</v>
      </c>
      <c r="O440" s="81">
        <v>2.094028833878065</v>
      </c>
      <c r="P440" s="81">
        <v>3.3843885095823376</v>
      </c>
      <c r="Q440" s="81">
        <v>0.1542228877181854</v>
      </c>
      <c r="R440" s="81">
        <v>0</v>
      </c>
      <c r="S440" s="81">
        <v>0.22723098073095921</v>
      </c>
      <c r="T440" s="82"/>
      <c r="U440" s="81">
        <v>140269</v>
      </c>
      <c r="V440" s="81">
        <v>72</v>
      </c>
      <c r="W440" s="81">
        <v>12</v>
      </c>
      <c r="X440" s="81">
        <v>600</v>
      </c>
      <c r="Y440" s="81">
        <v>903</v>
      </c>
      <c r="Z440" s="81">
        <v>1252</v>
      </c>
      <c r="AA440" s="81">
        <v>701</v>
      </c>
      <c r="AB440" s="81">
        <v>2258</v>
      </c>
      <c r="AC440" s="81">
        <v>0</v>
      </c>
      <c r="AD440" s="81">
        <v>0.22723098073095921</v>
      </c>
      <c r="AE440" s="82"/>
      <c r="AF440" s="81">
        <v>1551857.5192156381</v>
      </c>
      <c r="AG440" s="81">
        <v>119255.6694218973</v>
      </c>
      <c r="AH440" s="81">
        <v>109032.4207158279</v>
      </c>
      <c r="AI440" s="81">
        <v>3372080.1800218802</v>
      </c>
      <c r="AJ440" s="81">
        <v>4870289.0360775571</v>
      </c>
      <c r="AK440" s="81">
        <v>0</v>
      </c>
      <c r="AL440" s="81">
        <v>0</v>
      </c>
      <c r="AM440" s="81">
        <v>310174.41995211883</v>
      </c>
      <c r="AN440" s="81">
        <v>0</v>
      </c>
      <c r="AO440" s="81">
        <v>0</v>
      </c>
      <c r="AP440" s="82"/>
      <c r="AQ440" s="81">
        <v>87</v>
      </c>
      <c r="AR440" s="81">
        <v>20</v>
      </c>
      <c r="AS440" s="81">
        <v>0</v>
      </c>
      <c r="AT440" s="81">
        <v>0</v>
      </c>
      <c r="AU440" s="81">
        <v>0</v>
      </c>
      <c r="AV440" s="81">
        <v>0</v>
      </c>
      <c r="AW440" s="81" t="s">
        <v>564</v>
      </c>
      <c r="AX440" s="82"/>
      <c r="AY440" s="81">
        <v>483.14</v>
      </c>
      <c r="AZ440" s="81">
        <v>1884.5</v>
      </c>
      <c r="BA440" s="81">
        <v>0</v>
      </c>
      <c r="BB440" s="81">
        <v>0</v>
      </c>
      <c r="BC440" s="81">
        <v>0</v>
      </c>
      <c r="BD440" s="81">
        <v>0</v>
      </c>
      <c r="BE440" s="81" t="s">
        <v>564</v>
      </c>
      <c r="BF440" s="82"/>
      <c r="BG440" s="81">
        <v>0</v>
      </c>
      <c r="BH440" s="81">
        <v>0</v>
      </c>
      <c r="BI440" s="81">
        <v>0</v>
      </c>
      <c r="BJ440" s="81">
        <v>0</v>
      </c>
      <c r="BK440" s="81">
        <v>0</v>
      </c>
      <c r="BL440" s="81">
        <v>0</v>
      </c>
      <c r="BM440" s="82"/>
      <c r="BN440" s="81">
        <v>0</v>
      </c>
      <c r="BO440" s="81">
        <v>0</v>
      </c>
      <c r="BP440" s="81">
        <v>0</v>
      </c>
      <c r="BQ440" s="81">
        <v>0</v>
      </c>
      <c r="BR440" s="81">
        <v>0</v>
      </c>
      <c r="BS440" s="81">
        <v>0</v>
      </c>
      <c r="BT440"/>
      <c r="BU440" s="80">
        <v>0</v>
      </c>
      <c r="BV440" s="80">
        <v>0</v>
      </c>
      <c r="BW440" s="80">
        <v>0</v>
      </c>
      <c r="BX440" s="80">
        <v>0</v>
      </c>
      <c r="BY440" s="80">
        <v>0</v>
      </c>
      <c r="BZ440" s="80">
        <v>0</v>
      </c>
      <c r="CA440" s="80">
        <v>0</v>
      </c>
      <c r="CB440" s="80">
        <v>0</v>
      </c>
      <c r="CC440" s="80">
        <v>0</v>
      </c>
    </row>
    <row r="441" spans="1:81">
      <c r="A441" s="80" t="s">
        <v>2184</v>
      </c>
      <c r="B441" s="80">
        <v>389</v>
      </c>
      <c r="C441" s="80">
        <v>15</v>
      </c>
      <c r="D441" s="80">
        <v>23</v>
      </c>
      <c r="E441" s="80">
        <v>2018</v>
      </c>
      <c r="F441" s="80" t="s">
        <v>93</v>
      </c>
      <c r="G441" s="80" t="s">
        <v>2169</v>
      </c>
      <c r="H441" s="80" t="s">
        <v>2170</v>
      </c>
      <c r="I441" s="177"/>
      <c r="J441" s="81">
        <v>1.1533667318368299</v>
      </c>
      <c r="K441" s="81">
        <v>0.13696897133190386</v>
      </c>
      <c r="L441" s="81">
        <v>0.41059242958754977</v>
      </c>
      <c r="M441" s="81">
        <v>1.8317737339821616</v>
      </c>
      <c r="N441" s="81">
        <v>2.0170764651930577</v>
      </c>
      <c r="O441" s="81">
        <v>2.0431987377998051</v>
      </c>
      <c r="P441" s="81">
        <v>3.3506995030499991</v>
      </c>
      <c r="Q441" s="81">
        <v>0.14076601291938251</v>
      </c>
      <c r="R441" s="81">
        <v>0</v>
      </c>
      <c r="S441" s="81">
        <v>0.27855600191256213</v>
      </c>
      <c r="T441" s="82"/>
      <c r="U441" s="81">
        <v>141469</v>
      </c>
      <c r="V441" s="81">
        <v>72</v>
      </c>
      <c r="W441" s="81">
        <v>12</v>
      </c>
      <c r="X441" s="81">
        <v>600</v>
      </c>
      <c r="Y441" s="81">
        <v>895</v>
      </c>
      <c r="Z441" s="81">
        <v>1245</v>
      </c>
      <c r="AA441" s="81">
        <v>701</v>
      </c>
      <c r="AB441" s="81">
        <v>2221</v>
      </c>
      <c r="AC441" s="81">
        <v>0</v>
      </c>
      <c r="AD441" s="81">
        <v>0.27855600191256208</v>
      </c>
      <c r="AE441" s="82"/>
      <c r="AF441" s="81">
        <v>1666431.2749583891</v>
      </c>
      <c r="AG441" s="81">
        <v>106197.1585690073</v>
      </c>
      <c r="AH441" s="81">
        <v>99213.341631615374</v>
      </c>
      <c r="AI441" s="81">
        <v>3310954.7861157772</v>
      </c>
      <c r="AJ441" s="81">
        <v>4330544.8611938469</v>
      </c>
      <c r="AK441" s="81">
        <v>0</v>
      </c>
      <c r="AL441" s="81">
        <v>0</v>
      </c>
      <c r="AM441" s="81">
        <v>305723.11689057213</v>
      </c>
      <c r="AN441" s="81">
        <v>0</v>
      </c>
      <c r="AO441" s="81">
        <v>0</v>
      </c>
      <c r="AP441" s="82"/>
      <c r="AQ441" s="81">
        <v>89</v>
      </c>
      <c r="AR441" s="81">
        <v>20</v>
      </c>
      <c r="AS441" s="81">
        <v>0</v>
      </c>
      <c r="AT441" s="81">
        <v>0</v>
      </c>
      <c r="AU441" s="81">
        <v>0</v>
      </c>
      <c r="AV441" s="81">
        <v>0</v>
      </c>
      <c r="AW441" s="81" t="s">
        <v>564</v>
      </c>
      <c r="AX441" s="82"/>
      <c r="AY441" s="81">
        <v>496.94</v>
      </c>
      <c r="AZ441" s="81">
        <v>1885</v>
      </c>
      <c r="BA441" s="81">
        <v>0</v>
      </c>
      <c r="BB441" s="81">
        <v>0</v>
      </c>
      <c r="BC441" s="81">
        <v>0</v>
      </c>
      <c r="BD441" s="81">
        <v>0</v>
      </c>
      <c r="BE441" s="81" t="s">
        <v>564</v>
      </c>
      <c r="BF441" s="82"/>
      <c r="BG441" s="81">
        <v>0</v>
      </c>
      <c r="BH441" s="81">
        <v>0</v>
      </c>
      <c r="BI441" s="81">
        <v>0</v>
      </c>
      <c r="BJ441" s="81">
        <v>0</v>
      </c>
      <c r="BK441" s="81">
        <v>0</v>
      </c>
      <c r="BL441" s="81">
        <v>0</v>
      </c>
      <c r="BM441" s="82"/>
      <c r="BN441" s="81">
        <v>0</v>
      </c>
      <c r="BO441" s="81">
        <v>0</v>
      </c>
      <c r="BP441" s="81">
        <v>0</v>
      </c>
      <c r="BQ441" s="81">
        <v>0</v>
      </c>
      <c r="BR441" s="81">
        <v>0</v>
      </c>
      <c r="BS441" s="81">
        <v>0</v>
      </c>
      <c r="BT441"/>
      <c r="BU441" s="80">
        <v>0</v>
      </c>
      <c r="BV441" s="80">
        <v>0</v>
      </c>
      <c r="BW441" s="80">
        <v>0</v>
      </c>
      <c r="BX441" s="80">
        <v>0</v>
      </c>
      <c r="BY441" s="80">
        <v>0</v>
      </c>
      <c r="BZ441" s="80">
        <v>0</v>
      </c>
      <c r="CA441" s="80">
        <v>0</v>
      </c>
      <c r="CB441" s="80">
        <v>0</v>
      </c>
      <c r="CC441" s="80">
        <v>0</v>
      </c>
    </row>
    <row r="442" spans="1:81">
      <c r="A442" s="80" t="s">
        <v>2185</v>
      </c>
      <c r="B442" s="80">
        <v>390</v>
      </c>
      <c r="C442" s="80">
        <v>16</v>
      </c>
      <c r="D442" s="80">
        <v>23</v>
      </c>
      <c r="E442" s="80">
        <v>2019</v>
      </c>
      <c r="F442" s="80" t="s">
        <v>73</v>
      </c>
      <c r="G442" s="80" t="s">
        <v>2169</v>
      </c>
      <c r="H442" s="80" t="s">
        <v>2170</v>
      </c>
      <c r="I442" s="177"/>
      <c r="J442" s="81">
        <v>1.1463896284826169</v>
      </c>
      <c r="K442" s="81">
        <v>0.12882502544217297</v>
      </c>
      <c r="L442" s="81">
        <v>0.41848211521237427</v>
      </c>
      <c r="M442" s="81">
        <v>2.0468252529591466</v>
      </c>
      <c r="N442" s="81">
        <v>1.885982834252907</v>
      </c>
      <c r="O442" s="81">
        <v>1.9790166030025116</v>
      </c>
      <c r="P442" s="81">
        <v>3.3181755950241505</v>
      </c>
      <c r="Q442" s="81">
        <v>0.13366123896843471</v>
      </c>
      <c r="R442" s="81">
        <v>0</v>
      </c>
      <c r="S442" s="81">
        <v>0.25190466050866805</v>
      </c>
      <c r="T442" s="82"/>
      <c r="U442" s="81">
        <v>138016</v>
      </c>
      <c r="V442" s="81">
        <v>72</v>
      </c>
      <c r="W442" s="81">
        <v>12</v>
      </c>
      <c r="X442" s="81">
        <v>600</v>
      </c>
      <c r="Y442" s="81">
        <v>882</v>
      </c>
      <c r="Z442" s="81">
        <v>1239</v>
      </c>
      <c r="AA442" s="81">
        <v>689</v>
      </c>
      <c r="AB442" s="81">
        <v>2166</v>
      </c>
      <c r="AC442" s="81">
        <v>0</v>
      </c>
      <c r="AD442" s="81">
        <v>0.25190466050866811</v>
      </c>
      <c r="AE442" s="82"/>
      <c r="AF442" s="81">
        <v>1617394.91300438</v>
      </c>
      <c r="AG442" s="81">
        <v>102899.7475270376</v>
      </c>
      <c r="AH442" s="81">
        <v>110311.7417639301</v>
      </c>
      <c r="AI442" s="81">
        <v>3337414.797663203</v>
      </c>
      <c r="AJ442" s="81">
        <v>3859073.3476096247</v>
      </c>
      <c r="AK442" s="81">
        <v>0</v>
      </c>
      <c r="AL442" s="81">
        <v>0</v>
      </c>
      <c r="AM442" s="81">
        <v>294992.89436073002</v>
      </c>
      <c r="AN442" s="81">
        <v>0</v>
      </c>
      <c r="AO442" s="81">
        <v>0</v>
      </c>
      <c r="AP442" s="82"/>
      <c r="AQ442" s="81">
        <v>91</v>
      </c>
      <c r="AR442" s="81">
        <v>21</v>
      </c>
      <c r="AS442" s="81">
        <v>0</v>
      </c>
      <c r="AT442" s="81">
        <v>0</v>
      </c>
      <c r="AU442" s="81">
        <v>0</v>
      </c>
      <c r="AV442" s="81">
        <v>0</v>
      </c>
      <c r="AW442" s="81" t="s">
        <v>564</v>
      </c>
      <c r="AX442" s="82"/>
      <c r="AY442" s="81">
        <v>508.05999999999989</v>
      </c>
      <c r="AZ442" s="81">
        <v>1901</v>
      </c>
      <c r="BA442" s="81">
        <v>0</v>
      </c>
      <c r="BB442" s="81">
        <v>0</v>
      </c>
      <c r="BC442" s="81">
        <v>0</v>
      </c>
      <c r="BD442" s="81">
        <v>0</v>
      </c>
      <c r="BE442" s="81" t="s">
        <v>564</v>
      </c>
      <c r="BF442" s="82"/>
      <c r="BG442" s="81">
        <v>0</v>
      </c>
      <c r="BH442" s="81">
        <v>0</v>
      </c>
      <c r="BI442" s="81">
        <v>0</v>
      </c>
      <c r="BJ442" s="81">
        <v>0</v>
      </c>
      <c r="BK442" s="81">
        <v>0</v>
      </c>
      <c r="BL442" s="81">
        <v>0</v>
      </c>
      <c r="BM442" s="82"/>
      <c r="BN442" s="81">
        <v>0</v>
      </c>
      <c r="BO442" s="81">
        <v>0</v>
      </c>
      <c r="BP442" s="81">
        <v>0</v>
      </c>
      <c r="BQ442" s="81">
        <v>0</v>
      </c>
      <c r="BR442" s="81">
        <v>0</v>
      </c>
      <c r="BS442" s="81">
        <v>0</v>
      </c>
      <c r="BT442"/>
      <c r="BU442" s="80">
        <v>0</v>
      </c>
      <c r="BV442" s="80">
        <v>0</v>
      </c>
      <c r="BW442" s="80">
        <v>0</v>
      </c>
      <c r="BX442" s="80">
        <v>0</v>
      </c>
      <c r="BY442" s="80">
        <v>0</v>
      </c>
      <c r="BZ442" s="80">
        <v>0</v>
      </c>
      <c r="CA442" s="80">
        <v>0</v>
      </c>
      <c r="CB442" s="80">
        <v>0</v>
      </c>
      <c r="CC442" s="80">
        <v>0</v>
      </c>
    </row>
    <row r="443" spans="1:81">
      <c r="A443" s="80" t="s">
        <v>2186</v>
      </c>
      <c r="B443" s="80">
        <v>391</v>
      </c>
      <c r="C443" s="80">
        <v>17</v>
      </c>
      <c r="D443" s="80">
        <v>23</v>
      </c>
      <c r="E443" s="80">
        <v>2020</v>
      </c>
      <c r="F443" s="80" t="s">
        <v>218</v>
      </c>
      <c r="G443" s="80" t="s">
        <v>2169</v>
      </c>
      <c r="H443" s="80" t="s">
        <v>2170</v>
      </c>
      <c r="I443" s="177"/>
      <c r="J443" s="81">
        <v>1.156153964245241</v>
      </c>
      <c r="K443" s="81">
        <v>0.11894952732320745</v>
      </c>
      <c r="L443" s="81">
        <v>0.68278771845623554</v>
      </c>
      <c r="M443" s="81">
        <v>1.4169389128388123</v>
      </c>
      <c r="N443" s="81">
        <v>1.9693673733877828</v>
      </c>
      <c r="O443" s="81">
        <v>1.6961138633016424</v>
      </c>
      <c r="P443" s="81">
        <v>3.1560012514073859</v>
      </c>
      <c r="Q443" s="81">
        <v>0.12588637019644283</v>
      </c>
      <c r="R443" s="81">
        <v>0</v>
      </c>
      <c r="S443" s="81">
        <v>0.27939944231112313</v>
      </c>
      <c r="T443" s="82"/>
      <c r="U443" s="81">
        <v>139267</v>
      </c>
      <c r="V443" s="81">
        <v>61</v>
      </c>
      <c r="W443" s="81">
        <v>22</v>
      </c>
      <c r="X443" s="81">
        <v>439</v>
      </c>
      <c r="Y443" s="81">
        <v>877</v>
      </c>
      <c r="Z443" s="81">
        <v>1212</v>
      </c>
      <c r="AA443" s="81">
        <v>712</v>
      </c>
      <c r="AB443" s="81">
        <v>2135</v>
      </c>
      <c r="AC443" s="81">
        <v>0</v>
      </c>
      <c r="AD443" s="81">
        <v>0.27939944231112313</v>
      </c>
      <c r="AE443" s="82"/>
      <c r="AF443" s="81">
        <v>1606424.9005009739</v>
      </c>
      <c r="AG443" s="81">
        <v>87472.996902006751</v>
      </c>
      <c r="AH443" s="81">
        <v>209414.77632677162</v>
      </c>
      <c r="AI443" s="81">
        <v>2252115.3437247947</v>
      </c>
      <c r="AJ443" s="81">
        <v>4076468.9448131737</v>
      </c>
      <c r="AK443" s="81"/>
      <c r="AL443" s="81"/>
      <c r="AM443" s="81">
        <v>278641.2203447363</v>
      </c>
      <c r="AN443" s="81"/>
      <c r="AO443" s="81"/>
      <c r="AP443" s="82"/>
      <c r="AQ443" s="81">
        <v>91</v>
      </c>
      <c r="AR443" s="81">
        <v>22</v>
      </c>
      <c r="AS443" s="81">
        <v>0</v>
      </c>
      <c r="AT443" s="81">
        <v>1</v>
      </c>
      <c r="AU443" s="81">
        <v>0</v>
      </c>
      <c r="AV443" s="81">
        <v>0</v>
      </c>
      <c r="AW443" s="81">
        <v>0</v>
      </c>
      <c r="AX443" s="82"/>
      <c r="AY443" s="81">
        <v>508.69000000000011</v>
      </c>
      <c r="AZ443" s="81">
        <v>1950.5</v>
      </c>
      <c r="BA443" s="81">
        <v>0</v>
      </c>
      <c r="BB443" s="81">
        <v>15629.6</v>
      </c>
      <c r="BC443" s="81">
        <v>0</v>
      </c>
      <c r="BD443" s="81">
        <v>0</v>
      </c>
      <c r="BE443" s="81">
        <v>0</v>
      </c>
      <c r="BF443" s="82"/>
      <c r="BG443" s="81">
        <v>0</v>
      </c>
      <c r="BH443" s="81">
        <v>0</v>
      </c>
      <c r="BI443" s="81">
        <v>0</v>
      </c>
      <c r="BJ443" s="81">
        <v>0</v>
      </c>
      <c r="BK443" s="81">
        <v>0</v>
      </c>
      <c r="BL443" s="81">
        <v>0</v>
      </c>
      <c r="BM443" s="82"/>
      <c r="BN443" s="81">
        <v>0</v>
      </c>
      <c r="BO443" s="81">
        <v>0</v>
      </c>
      <c r="BP443" s="81">
        <v>0</v>
      </c>
      <c r="BQ443" s="81">
        <v>0</v>
      </c>
      <c r="BR443" s="81">
        <v>0</v>
      </c>
      <c r="BS443" s="81">
        <v>0</v>
      </c>
      <c r="BT443"/>
      <c r="BU443" s="80">
        <v>0</v>
      </c>
      <c r="BV443" s="80">
        <v>0</v>
      </c>
      <c r="BW443" s="80">
        <v>0</v>
      </c>
      <c r="BX443" s="80">
        <v>0</v>
      </c>
      <c r="BY443" s="80">
        <v>0</v>
      </c>
      <c r="BZ443" s="80">
        <v>0</v>
      </c>
      <c r="CA443" s="80">
        <v>0</v>
      </c>
      <c r="CB443" s="80">
        <v>0</v>
      </c>
      <c r="CC443" s="80">
        <v>0</v>
      </c>
    </row>
    <row r="444" spans="1:81">
      <c r="A444" s="80" t="s">
        <v>2187</v>
      </c>
      <c r="B444" s="80">
        <v>391</v>
      </c>
      <c r="C444" s="80">
        <v>18</v>
      </c>
      <c r="D444" s="80">
        <v>23</v>
      </c>
      <c r="E444" s="80">
        <v>2021</v>
      </c>
      <c r="F444" s="80" t="s">
        <v>75</v>
      </c>
      <c r="G444" s="174" t="s">
        <v>2169</v>
      </c>
      <c r="H444" s="80" t="s">
        <v>2170</v>
      </c>
      <c r="I444" s="177"/>
      <c r="J444" s="81">
        <v>1.4167027205187153</v>
      </c>
      <c r="K444" s="81">
        <v>0.12177100965269932</v>
      </c>
      <c r="L444" s="81">
        <v>0.61001640768024235</v>
      </c>
      <c r="M444" s="81">
        <v>1.3002668886774169</v>
      </c>
      <c r="N444" s="81">
        <v>1.4676234660139618</v>
      </c>
      <c r="O444" s="81">
        <v>1.6200339953659539</v>
      </c>
      <c r="P444" s="81">
        <v>3.3089725117762883</v>
      </c>
      <c r="Q444" s="81">
        <v>0.12459258220462816</v>
      </c>
      <c r="R444" s="81">
        <v>0</v>
      </c>
      <c r="S444" s="81">
        <v>0.25473925847729639</v>
      </c>
      <c r="T444" s="82"/>
      <c r="U444" s="81">
        <v>218069</v>
      </c>
      <c r="V444" s="81">
        <v>61</v>
      </c>
      <c r="W444" s="81">
        <v>22</v>
      </c>
      <c r="X444" s="81">
        <v>439</v>
      </c>
      <c r="Y444" s="81">
        <v>866</v>
      </c>
      <c r="Z444" s="81">
        <v>1192</v>
      </c>
      <c r="AA444" s="81">
        <v>728</v>
      </c>
      <c r="AB444" s="81">
        <v>2088</v>
      </c>
      <c r="AC444" s="81">
        <v>0</v>
      </c>
      <c r="AD444" s="81">
        <v>0.25473925847729639</v>
      </c>
      <c r="AE444" s="82"/>
      <c r="AF444" s="81">
        <v>2192702.2954195691</v>
      </c>
      <c r="AG444" s="81">
        <v>93633.410789274698</v>
      </c>
      <c r="AH444" s="81">
        <v>193742.28374908172</v>
      </c>
      <c r="AI444" s="81">
        <v>2475904.3180537783</v>
      </c>
      <c r="AJ444" s="81">
        <v>3617658.9554994884</v>
      </c>
      <c r="AK444" s="81">
        <v>0</v>
      </c>
      <c r="AL444" s="81">
        <v>0</v>
      </c>
      <c r="AM444" s="81">
        <v>274078.99774269253</v>
      </c>
      <c r="AN444" s="81">
        <v>0</v>
      </c>
      <c r="AO444" s="81">
        <v>0</v>
      </c>
      <c r="AP444" s="82"/>
      <c r="AQ444" s="81">
        <v>92</v>
      </c>
      <c r="AR444" s="81">
        <v>23</v>
      </c>
      <c r="AS444" s="81">
        <v>0</v>
      </c>
      <c r="AT444" s="81">
        <v>1</v>
      </c>
      <c r="AU444" s="81">
        <v>0</v>
      </c>
      <c r="AV444" s="81">
        <v>0</v>
      </c>
      <c r="AW444" s="81"/>
      <c r="AX444" s="82"/>
      <c r="AY444" s="81">
        <v>513.69000000000005</v>
      </c>
      <c r="AZ444" s="81">
        <v>2000</v>
      </c>
      <c r="BA444" s="81">
        <v>0</v>
      </c>
      <c r="BB444" s="81">
        <v>15629.6</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2188</v>
      </c>
      <c r="B445" s="80">
        <v>391</v>
      </c>
      <c r="C445" s="80">
        <v>19</v>
      </c>
      <c r="D445" s="80">
        <v>23</v>
      </c>
      <c r="E445" s="80">
        <v>2022</v>
      </c>
      <c r="F445" s="80" t="s">
        <v>568</v>
      </c>
      <c r="G445" s="174" t="s">
        <v>2169</v>
      </c>
      <c r="H445" s="80" t="s">
        <v>2170</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95</v>
      </c>
      <c r="AR445" s="81">
        <v>23</v>
      </c>
      <c r="AS445" s="81">
        <v>0</v>
      </c>
      <c r="AT445" s="81">
        <v>1</v>
      </c>
      <c r="AU445" s="81">
        <v>0</v>
      </c>
      <c r="AV445" s="81">
        <v>0</v>
      </c>
      <c r="AW445" s="81"/>
      <c r="AX445" s="82"/>
      <c r="AY445" s="81">
        <v>528.99</v>
      </c>
      <c r="AZ445" s="81">
        <v>2000</v>
      </c>
      <c r="BA445" s="81">
        <v>0</v>
      </c>
      <c r="BB445" s="81">
        <v>15629.6</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2189</v>
      </c>
      <c r="B446" s="80">
        <v>324</v>
      </c>
      <c r="C446" s="80">
        <v>1</v>
      </c>
      <c r="D446" s="80">
        <v>20</v>
      </c>
      <c r="E446" s="80">
        <v>1990</v>
      </c>
      <c r="F446" s="80" t="s">
        <v>562</v>
      </c>
      <c r="G446" s="80" t="s">
        <v>2190</v>
      </c>
      <c r="H446" s="80" t="s">
        <v>2191</v>
      </c>
      <c r="I446" s="177"/>
      <c r="J446" s="81">
        <v>3.6821302227319843</v>
      </c>
      <c r="K446" s="81">
        <v>0.88849586835750871</v>
      </c>
      <c r="L446" s="81">
        <v>15.21070961860787</v>
      </c>
      <c r="M446" s="81">
        <v>1.8120221945911219</v>
      </c>
      <c r="N446" s="81">
        <v>4.9290505126072803</v>
      </c>
      <c r="O446" s="81">
        <v>2.6524896242909564</v>
      </c>
      <c r="P446" s="81">
        <v>3.4883084956450578</v>
      </c>
      <c r="Q446" s="81">
        <v>0.23071328122108611</v>
      </c>
      <c r="R446" s="81">
        <v>0</v>
      </c>
      <c r="S446" s="81">
        <v>0.24857400057679241</v>
      </c>
      <c r="T446" s="82"/>
      <c r="U446" s="81">
        <v>275844</v>
      </c>
      <c r="V446" s="81">
        <v>216</v>
      </c>
      <c r="W446" s="81">
        <v>281</v>
      </c>
      <c r="X446" s="81">
        <v>720</v>
      </c>
      <c r="Y446" s="81">
        <v>1141</v>
      </c>
      <c r="Z446" s="81">
        <v>1091</v>
      </c>
      <c r="AA446" s="81">
        <v>847</v>
      </c>
      <c r="AB446" s="81">
        <v>3746</v>
      </c>
      <c r="AC446" s="81">
        <v>0</v>
      </c>
      <c r="AD446" s="81">
        <v>0.24857400057679241</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2192</v>
      </c>
      <c r="B447" s="80">
        <v>325</v>
      </c>
      <c r="C447" s="80">
        <v>2</v>
      </c>
      <c r="D447" s="80">
        <v>20</v>
      </c>
      <c r="E447" s="80">
        <v>2005</v>
      </c>
      <c r="F447" s="80" t="s">
        <v>565</v>
      </c>
      <c r="G447" s="80" t="s">
        <v>2190</v>
      </c>
      <c r="H447" s="80" t="s">
        <v>2191</v>
      </c>
      <c r="I447" s="177"/>
      <c r="J447" s="81">
        <v>2.4807282266810806</v>
      </c>
      <c r="K447" s="81">
        <v>0.58765475109798071</v>
      </c>
      <c r="L447" s="81">
        <v>3.3137838414634952</v>
      </c>
      <c r="M447" s="81">
        <v>1.7050564279977347</v>
      </c>
      <c r="N447" s="81">
        <v>7.4323929369101815</v>
      </c>
      <c r="O447" s="81">
        <v>3.0443347507005658</v>
      </c>
      <c r="P447" s="81">
        <v>3.2786886072383119</v>
      </c>
      <c r="Q447" s="81">
        <v>0.18611186234077337</v>
      </c>
      <c r="R447" s="81">
        <v>0</v>
      </c>
      <c r="S447" s="81">
        <v>0</v>
      </c>
      <c r="T447" s="82"/>
      <c r="U447" s="81">
        <v>141320</v>
      </c>
      <c r="V447" s="81">
        <v>147</v>
      </c>
      <c r="W447" s="81">
        <v>35</v>
      </c>
      <c r="X447" s="81">
        <v>279</v>
      </c>
      <c r="Y447" s="81">
        <v>1286</v>
      </c>
      <c r="Z447" s="81">
        <v>1449</v>
      </c>
      <c r="AA447" s="81">
        <v>652</v>
      </c>
      <c r="AB447" s="81">
        <v>3159</v>
      </c>
      <c r="AC447" s="81">
        <v>0</v>
      </c>
      <c r="AD447" s="81">
        <v>0</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2193</v>
      </c>
      <c r="B448" s="80">
        <v>326</v>
      </c>
      <c r="C448" s="80">
        <v>3</v>
      </c>
      <c r="D448" s="80">
        <v>20</v>
      </c>
      <c r="E448" s="80">
        <v>2006</v>
      </c>
      <c r="F448" s="80" t="s">
        <v>566</v>
      </c>
      <c r="G448" s="80" t="s">
        <v>2190</v>
      </c>
      <c r="H448" s="80" t="s">
        <v>2191</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2194</v>
      </c>
      <c r="B449" s="80">
        <v>327</v>
      </c>
      <c r="C449" s="80">
        <v>4</v>
      </c>
      <c r="D449" s="80">
        <v>20</v>
      </c>
      <c r="E449" s="80">
        <v>2007</v>
      </c>
      <c r="F449" s="80" t="s">
        <v>567</v>
      </c>
      <c r="G449" s="80" t="s">
        <v>2190</v>
      </c>
      <c r="H449" s="80" t="s">
        <v>2191</v>
      </c>
      <c r="I449" s="177"/>
      <c r="J449" s="81">
        <v>1.7847953715074285</v>
      </c>
      <c r="K449" s="81">
        <v>0.34433783713911953</v>
      </c>
      <c r="L449" s="81">
        <v>5.0124462377579508</v>
      </c>
      <c r="M449" s="81">
        <v>2.4283650959807188</v>
      </c>
      <c r="N449" s="81">
        <v>7.3648577971541602</v>
      </c>
      <c r="O449" s="81">
        <v>2.8880864679322538</v>
      </c>
      <c r="P449" s="81">
        <v>3.0945398546949976</v>
      </c>
      <c r="Q449" s="81">
        <v>0.18636470191806348</v>
      </c>
      <c r="R449" s="81">
        <v>0</v>
      </c>
      <c r="S449" s="81">
        <v>0</v>
      </c>
      <c r="T449" s="82"/>
      <c r="U449" s="81">
        <v>141153</v>
      </c>
      <c r="V449" s="81">
        <v>115</v>
      </c>
      <c r="W449" s="81">
        <v>58</v>
      </c>
      <c r="X449" s="81">
        <v>508</v>
      </c>
      <c r="Y449" s="81">
        <v>1265</v>
      </c>
      <c r="Z449" s="81">
        <v>1429</v>
      </c>
      <c r="AA449" s="81">
        <v>606</v>
      </c>
      <c r="AB449" s="81">
        <v>2996</v>
      </c>
      <c r="AC449" s="81">
        <v>0</v>
      </c>
      <c r="AD449" s="81">
        <v>0</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2195</v>
      </c>
      <c r="B450" s="80">
        <v>328</v>
      </c>
      <c r="C450" s="80">
        <v>5</v>
      </c>
      <c r="D450" s="80">
        <v>20</v>
      </c>
      <c r="E450" s="80">
        <v>2008</v>
      </c>
      <c r="F450" s="80" t="s">
        <v>84</v>
      </c>
      <c r="G450" s="80" t="s">
        <v>2190</v>
      </c>
      <c r="H450" s="80" t="s">
        <v>2191</v>
      </c>
      <c r="I450" s="177"/>
      <c r="J450" s="81">
        <v>1.1083717380153641</v>
      </c>
      <c r="K450" s="81">
        <v>0.26048144934278677</v>
      </c>
      <c r="L450" s="81">
        <v>4.5165267365960569</v>
      </c>
      <c r="M450" s="81">
        <v>2.5384661706479403</v>
      </c>
      <c r="N450" s="81">
        <v>5.969779665038117</v>
      </c>
      <c r="O450" s="81">
        <v>2.8174921886736306</v>
      </c>
      <c r="P450" s="81">
        <v>3.0043015779391795</v>
      </c>
      <c r="Q450" s="81">
        <v>0.18023069164993683</v>
      </c>
      <c r="R450" s="81">
        <v>0</v>
      </c>
      <c r="S450" s="81">
        <v>0</v>
      </c>
      <c r="T450" s="82"/>
      <c r="U450" s="81">
        <v>90418</v>
      </c>
      <c r="V450" s="81">
        <v>115</v>
      </c>
      <c r="W450" s="81">
        <v>58</v>
      </c>
      <c r="X450" s="81">
        <v>508</v>
      </c>
      <c r="Y450" s="81">
        <v>1250</v>
      </c>
      <c r="Z450" s="81">
        <v>1443</v>
      </c>
      <c r="AA450" s="81">
        <v>589</v>
      </c>
      <c r="AB450" s="81">
        <v>2945</v>
      </c>
      <c r="AC450" s="81">
        <v>0</v>
      </c>
      <c r="AD450" s="81">
        <v>0</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2196</v>
      </c>
      <c r="B451" s="80">
        <v>329</v>
      </c>
      <c r="C451" s="80">
        <v>6</v>
      </c>
      <c r="D451" s="80">
        <v>20</v>
      </c>
      <c r="E451" s="80">
        <v>2009</v>
      </c>
      <c r="F451" s="80" t="s">
        <v>85</v>
      </c>
      <c r="G451" s="80" t="s">
        <v>2190</v>
      </c>
      <c r="H451" s="80" t="s">
        <v>2191</v>
      </c>
      <c r="I451" s="177"/>
      <c r="J451" s="81">
        <v>1.3794776273755001</v>
      </c>
      <c r="K451" s="81">
        <v>0.29714262229341598</v>
      </c>
      <c r="L451" s="81">
        <v>4.2228759785322953</v>
      </c>
      <c r="M451" s="81">
        <v>2.7371788211812853</v>
      </c>
      <c r="N451" s="81">
        <v>5.8916342865493805</v>
      </c>
      <c r="O451" s="81">
        <v>2.8643522073389907</v>
      </c>
      <c r="P451" s="81">
        <v>2.8767365325814254</v>
      </c>
      <c r="Q451" s="81">
        <v>0.16877334011916981</v>
      </c>
      <c r="R451" s="81">
        <v>0</v>
      </c>
      <c r="S451" s="81">
        <v>0</v>
      </c>
      <c r="T451" s="82"/>
      <c r="U451" s="81">
        <v>82802</v>
      </c>
      <c r="V451" s="81">
        <v>114</v>
      </c>
      <c r="W451" s="81">
        <v>90</v>
      </c>
      <c r="X451" s="81">
        <v>525</v>
      </c>
      <c r="Y451" s="81">
        <v>1245</v>
      </c>
      <c r="Z451" s="81">
        <v>1448</v>
      </c>
      <c r="AA451" s="81">
        <v>579</v>
      </c>
      <c r="AB451" s="81">
        <v>2895</v>
      </c>
      <c r="AC451" s="81">
        <v>0</v>
      </c>
      <c r="AD451" s="81">
        <v>0</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0</v>
      </c>
      <c r="BL451" s="81">
        <v>0</v>
      </c>
      <c r="BM451" s="82"/>
      <c r="BN451" s="81">
        <v>0</v>
      </c>
      <c r="BO451" s="81">
        <v>0</v>
      </c>
      <c r="BP451" s="81">
        <v>0</v>
      </c>
      <c r="BQ451" s="81">
        <v>0</v>
      </c>
      <c r="BR451" s="81">
        <v>0</v>
      </c>
      <c r="BS451" s="81">
        <v>0</v>
      </c>
      <c r="BT451"/>
      <c r="BU451" s="80"/>
      <c r="BV451" s="80"/>
      <c r="BW451" s="80"/>
      <c r="BX451" s="80"/>
      <c r="BY451" s="80"/>
      <c r="BZ451" s="80"/>
      <c r="CA451" s="80"/>
      <c r="CB451" s="80"/>
      <c r="CC451" s="80"/>
    </row>
    <row r="452" spans="1:81">
      <c r="A452" s="80" t="s">
        <v>2197</v>
      </c>
      <c r="B452" s="80">
        <v>330</v>
      </c>
      <c r="C452" s="80">
        <v>7</v>
      </c>
      <c r="D452" s="80">
        <v>20</v>
      </c>
      <c r="E452" s="80">
        <v>2010</v>
      </c>
      <c r="F452" s="80" t="s">
        <v>86</v>
      </c>
      <c r="G452" s="80" t="s">
        <v>2190</v>
      </c>
      <c r="H452" s="80" t="s">
        <v>2191</v>
      </c>
      <c r="I452" s="177"/>
      <c r="J452" s="81">
        <v>0.77848403801468524</v>
      </c>
      <c r="K452" s="81">
        <v>0.29453979254867513</v>
      </c>
      <c r="L452" s="81">
        <v>4.0680985298114214</v>
      </c>
      <c r="M452" s="81">
        <v>2.5708341480405408</v>
      </c>
      <c r="N452" s="81">
        <v>6.8371028051998612</v>
      </c>
      <c r="O452" s="81">
        <v>2.8195997917101745</v>
      </c>
      <c r="P452" s="81">
        <v>2.8892708019468687</v>
      </c>
      <c r="Q452" s="81">
        <v>0.17163323277059889</v>
      </c>
      <c r="R452" s="81">
        <v>0</v>
      </c>
      <c r="S452" s="81">
        <v>0</v>
      </c>
      <c r="T452" s="82"/>
      <c r="U452" s="81">
        <v>54658</v>
      </c>
      <c r="V452" s="81">
        <v>114</v>
      </c>
      <c r="W452" s="81">
        <v>90</v>
      </c>
      <c r="X452" s="81">
        <v>525</v>
      </c>
      <c r="Y452" s="81">
        <v>1235</v>
      </c>
      <c r="Z452" s="81">
        <v>1432</v>
      </c>
      <c r="AA452" s="81">
        <v>567</v>
      </c>
      <c r="AB452" s="81">
        <v>2821</v>
      </c>
      <c r="AC452" s="81">
        <v>0</v>
      </c>
      <c r="AD452" s="81">
        <v>0</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2198</v>
      </c>
      <c r="B453" s="80">
        <v>331</v>
      </c>
      <c r="C453" s="80">
        <v>8</v>
      </c>
      <c r="D453" s="80">
        <v>20</v>
      </c>
      <c r="E453" s="80">
        <v>2011</v>
      </c>
      <c r="F453" s="80" t="s">
        <v>87</v>
      </c>
      <c r="G453" s="80" t="s">
        <v>2190</v>
      </c>
      <c r="H453" s="80" t="s">
        <v>2191</v>
      </c>
      <c r="I453" s="177"/>
      <c r="J453" s="81">
        <v>0.9465802284480862</v>
      </c>
      <c r="K453" s="81">
        <v>0.40010303613015302</v>
      </c>
      <c r="L453" s="81">
        <v>3.472199109970298</v>
      </c>
      <c r="M453" s="81">
        <v>2.9687769486402318</v>
      </c>
      <c r="N453" s="81">
        <v>6.3502446130380328</v>
      </c>
      <c r="O453" s="81">
        <v>2.6864156198541806</v>
      </c>
      <c r="P453" s="81">
        <v>2.6870124135279951</v>
      </c>
      <c r="Q453" s="81">
        <v>0.19397286479130105</v>
      </c>
      <c r="R453" s="81">
        <v>0</v>
      </c>
      <c r="S453" s="81">
        <v>0</v>
      </c>
      <c r="T453" s="82"/>
      <c r="U453" s="81">
        <v>51301</v>
      </c>
      <c r="V453" s="81">
        <v>114</v>
      </c>
      <c r="W453" s="81">
        <v>90</v>
      </c>
      <c r="X453" s="81">
        <v>525</v>
      </c>
      <c r="Y453" s="81">
        <v>1230</v>
      </c>
      <c r="Z453" s="81">
        <v>1394</v>
      </c>
      <c r="AA453" s="81">
        <v>543</v>
      </c>
      <c r="AB453" s="81">
        <v>2764</v>
      </c>
      <c r="AC453" s="81">
        <v>0</v>
      </c>
      <c r="AD453" s="81">
        <v>0</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2199</v>
      </c>
      <c r="B454" s="80">
        <v>332</v>
      </c>
      <c r="C454" s="80">
        <v>9</v>
      </c>
      <c r="D454" s="80">
        <v>20</v>
      </c>
      <c r="E454" s="80">
        <v>2012</v>
      </c>
      <c r="F454" s="80" t="s">
        <v>88</v>
      </c>
      <c r="G454" s="80" t="s">
        <v>2190</v>
      </c>
      <c r="H454" s="80" t="s">
        <v>2191</v>
      </c>
      <c r="I454" s="177"/>
      <c r="J454" s="81">
        <v>0.8201134774715293</v>
      </c>
      <c r="K454" s="81">
        <v>0.37196214538180727</v>
      </c>
      <c r="L454" s="81">
        <v>3.4286232736379856</v>
      </c>
      <c r="M454" s="81">
        <v>2.9538164912896394</v>
      </c>
      <c r="N454" s="81">
        <v>6.6748154833742301</v>
      </c>
      <c r="O454" s="81">
        <v>2.6385082244863818</v>
      </c>
      <c r="P454" s="81">
        <v>2.5131892367949304</v>
      </c>
      <c r="Q454" s="81">
        <v>0.20731576345415723</v>
      </c>
      <c r="R454" s="81">
        <v>0</v>
      </c>
      <c r="S454" s="81">
        <v>0</v>
      </c>
      <c r="T454" s="82"/>
      <c r="U454" s="81">
        <v>51622</v>
      </c>
      <c r="V454" s="81">
        <v>114</v>
      </c>
      <c r="W454" s="81">
        <v>90</v>
      </c>
      <c r="X454" s="81">
        <v>525</v>
      </c>
      <c r="Y454" s="81">
        <v>1210</v>
      </c>
      <c r="Z454" s="81">
        <v>1380</v>
      </c>
      <c r="AA454" s="81">
        <v>505</v>
      </c>
      <c r="AB454" s="81">
        <v>2719</v>
      </c>
      <c r="AC454" s="81">
        <v>0</v>
      </c>
      <c r="AD454" s="81">
        <v>0</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2200</v>
      </c>
      <c r="B455" s="80">
        <v>333</v>
      </c>
      <c r="C455" s="80">
        <v>10</v>
      </c>
      <c r="D455" s="80">
        <v>20</v>
      </c>
      <c r="E455" s="80">
        <v>2013</v>
      </c>
      <c r="F455" s="80" t="s">
        <v>89</v>
      </c>
      <c r="G455" s="80" t="s">
        <v>2190</v>
      </c>
      <c r="H455" s="80" t="s">
        <v>2191</v>
      </c>
      <c r="I455" s="177"/>
      <c r="J455" s="81">
        <v>0.86824947246873074</v>
      </c>
      <c r="K455" s="81">
        <v>0.33754193330421511</v>
      </c>
      <c r="L455" s="81">
        <v>2.7153345550891772</v>
      </c>
      <c r="M455" s="81">
        <v>2.9145740097763597</v>
      </c>
      <c r="N455" s="81">
        <v>7.5503248136754006</v>
      </c>
      <c r="O455" s="81">
        <v>2.4927942222307724</v>
      </c>
      <c r="P455" s="81">
        <v>2.5176632998369075</v>
      </c>
      <c r="Q455" s="81">
        <v>0.20623167087179853</v>
      </c>
      <c r="R455" s="81">
        <v>0</v>
      </c>
      <c r="S455" s="81">
        <v>0</v>
      </c>
      <c r="T455" s="82"/>
      <c r="U455" s="81">
        <v>52010</v>
      </c>
      <c r="V455" s="81">
        <v>114</v>
      </c>
      <c r="W455" s="81">
        <v>90</v>
      </c>
      <c r="X455" s="81">
        <v>525</v>
      </c>
      <c r="Y455" s="81">
        <v>1200</v>
      </c>
      <c r="Z455" s="81">
        <v>1362</v>
      </c>
      <c r="AA455" s="81">
        <v>504</v>
      </c>
      <c r="AB455" s="81">
        <v>2666</v>
      </c>
      <c r="AC455" s="81">
        <v>0</v>
      </c>
      <c r="AD455" s="81">
        <v>0</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0</v>
      </c>
      <c r="BL455" s="81">
        <v>0</v>
      </c>
      <c r="BM455" s="82"/>
      <c r="BN455" s="81">
        <v>0</v>
      </c>
      <c r="BO455" s="81">
        <v>0</v>
      </c>
      <c r="BP455" s="81">
        <v>0</v>
      </c>
      <c r="BQ455" s="81">
        <v>0</v>
      </c>
      <c r="BR455" s="81">
        <v>0</v>
      </c>
      <c r="BS455" s="81">
        <v>0</v>
      </c>
      <c r="BT455"/>
      <c r="BU455" s="80">
        <v>0</v>
      </c>
      <c r="BV455" s="80">
        <v>0</v>
      </c>
      <c r="BW455" s="80">
        <v>0</v>
      </c>
      <c r="BX455" s="80">
        <v>0</v>
      </c>
      <c r="BY455" s="80">
        <v>0</v>
      </c>
      <c r="BZ455" s="80">
        <v>0</v>
      </c>
      <c r="CA455" s="80">
        <v>0</v>
      </c>
      <c r="CB455" s="80">
        <v>0</v>
      </c>
      <c r="CC455" s="80">
        <v>0</v>
      </c>
    </row>
    <row r="456" spans="1:81">
      <c r="A456" s="80" t="s">
        <v>2201</v>
      </c>
      <c r="B456" s="80">
        <v>334</v>
      </c>
      <c r="C456" s="80">
        <v>11</v>
      </c>
      <c r="D456" s="80">
        <v>20</v>
      </c>
      <c r="E456" s="80">
        <v>2014</v>
      </c>
      <c r="F456" s="80" t="s">
        <v>90</v>
      </c>
      <c r="G456" s="80" t="s">
        <v>2190</v>
      </c>
      <c r="H456" s="80" t="s">
        <v>2191</v>
      </c>
      <c r="I456" s="177"/>
      <c r="J456" s="81">
        <v>0.72127192986662247</v>
      </c>
      <c r="K456" s="81">
        <v>0.29723925690445924</v>
      </c>
      <c r="L456" s="81">
        <v>3.903476229770217</v>
      </c>
      <c r="M456" s="81">
        <v>2.8248492520257478</v>
      </c>
      <c r="N456" s="81">
        <v>6.0546006663742977</v>
      </c>
      <c r="O456" s="81">
        <v>2.3459978667481236</v>
      </c>
      <c r="P456" s="81">
        <v>2.4554377053207972</v>
      </c>
      <c r="Q456" s="81">
        <v>0.19193239198668086</v>
      </c>
      <c r="R456" s="81">
        <v>0</v>
      </c>
      <c r="S456" s="81">
        <v>0</v>
      </c>
      <c r="T456" s="82"/>
      <c r="U456" s="81">
        <v>56873</v>
      </c>
      <c r="V456" s="81">
        <v>94</v>
      </c>
      <c r="W456" s="81">
        <v>80</v>
      </c>
      <c r="X456" s="81">
        <v>521</v>
      </c>
      <c r="Y456" s="81">
        <v>1188</v>
      </c>
      <c r="Z456" s="81">
        <v>1350</v>
      </c>
      <c r="AA456" s="81">
        <v>489</v>
      </c>
      <c r="AB456" s="81">
        <v>2586</v>
      </c>
      <c r="AC456" s="81">
        <v>0</v>
      </c>
      <c r="AD456" s="81">
        <v>0</v>
      </c>
      <c r="AE456" s="82"/>
      <c r="AF456" s="81">
        <v>739201.72096758767</v>
      </c>
      <c r="AG456" s="81">
        <v>219124.12230245047</v>
      </c>
      <c r="AH456" s="81">
        <v>1035502.6638638641</v>
      </c>
      <c r="AI456" s="81">
        <v>3299622.1646827976</v>
      </c>
      <c r="AJ456" s="81">
        <v>5811286.936713744</v>
      </c>
      <c r="AK456" s="81">
        <v>0</v>
      </c>
      <c r="AL456" s="81">
        <v>0</v>
      </c>
      <c r="AM456" s="81">
        <v>355019.156846094</v>
      </c>
      <c r="AN456" s="81">
        <v>0</v>
      </c>
      <c r="AO456" s="81">
        <v>0</v>
      </c>
      <c r="AP456" s="82"/>
      <c r="AQ456" s="81">
        <v>3</v>
      </c>
      <c r="AR456" s="81">
        <v>0</v>
      </c>
      <c r="AS456" s="81">
        <v>0</v>
      </c>
      <c r="AT456" s="81">
        <v>1</v>
      </c>
      <c r="AU456" s="81">
        <v>0</v>
      </c>
      <c r="AV456" s="81">
        <v>0</v>
      </c>
      <c r="AW456" s="81" t="s">
        <v>564</v>
      </c>
      <c r="AX456" s="82"/>
      <c r="AY456" s="81">
        <v>12.5</v>
      </c>
      <c r="AZ456" s="81">
        <v>0</v>
      </c>
      <c r="BA456" s="81">
        <v>0</v>
      </c>
      <c r="BB456" s="81">
        <v>450</v>
      </c>
      <c r="BC456" s="81">
        <v>0</v>
      </c>
      <c r="BD456" s="81">
        <v>0</v>
      </c>
      <c r="BE456" s="81" t="s">
        <v>564</v>
      </c>
      <c r="BF456" s="82"/>
      <c r="BG456" s="81">
        <v>0</v>
      </c>
      <c r="BH456" s="81">
        <v>0</v>
      </c>
      <c r="BI456" s="81">
        <v>0</v>
      </c>
      <c r="BJ456" s="81">
        <v>0</v>
      </c>
      <c r="BK456" s="81">
        <v>0</v>
      </c>
      <c r="BL456" s="81">
        <v>0</v>
      </c>
      <c r="BM456" s="82"/>
      <c r="BN456" s="81">
        <v>0</v>
      </c>
      <c r="BO456" s="81">
        <v>0</v>
      </c>
      <c r="BP456" s="81">
        <v>0</v>
      </c>
      <c r="BQ456" s="81">
        <v>0</v>
      </c>
      <c r="BR456" s="81">
        <v>0</v>
      </c>
      <c r="BS456" s="81">
        <v>0</v>
      </c>
      <c r="BT456"/>
      <c r="BU456" s="80">
        <v>0</v>
      </c>
      <c r="BV456" s="80">
        <v>0</v>
      </c>
      <c r="BW456" s="80">
        <v>0</v>
      </c>
      <c r="BX456" s="80">
        <v>0</v>
      </c>
      <c r="BY456" s="80">
        <v>0</v>
      </c>
      <c r="BZ456" s="80">
        <v>0</v>
      </c>
      <c r="CA456" s="80">
        <v>0</v>
      </c>
      <c r="CB456" s="80">
        <v>0</v>
      </c>
      <c r="CC456" s="80">
        <v>0</v>
      </c>
    </row>
    <row r="457" spans="1:81">
      <c r="A457" s="80" t="s">
        <v>2202</v>
      </c>
      <c r="B457" s="80">
        <v>335</v>
      </c>
      <c r="C457" s="80">
        <v>12</v>
      </c>
      <c r="D457" s="80">
        <v>20</v>
      </c>
      <c r="E457" s="80">
        <v>2015</v>
      </c>
      <c r="F457" s="80" t="s">
        <v>91</v>
      </c>
      <c r="G457" s="80" t="s">
        <v>2190</v>
      </c>
      <c r="H457" s="80" t="s">
        <v>2191</v>
      </c>
      <c r="I457" s="177"/>
      <c r="J457" s="81">
        <v>0.71515020631031945</v>
      </c>
      <c r="K457" s="81">
        <v>0.28033119836492326</v>
      </c>
      <c r="L457" s="81">
        <v>4.1790236270890508</v>
      </c>
      <c r="M457" s="81">
        <v>2.6827471902178961</v>
      </c>
      <c r="N457" s="81">
        <v>5.7221788952497556</v>
      </c>
      <c r="O457" s="81">
        <v>2.2754170345445308</v>
      </c>
      <c r="P457" s="81">
        <v>2.3870155426059227</v>
      </c>
      <c r="Q457" s="81">
        <v>0.1830968888595968</v>
      </c>
      <c r="R457" s="81">
        <v>0</v>
      </c>
      <c r="S457" s="81">
        <v>0</v>
      </c>
      <c r="T457" s="82"/>
      <c r="U457" s="81">
        <v>55499</v>
      </c>
      <c r="V457" s="81">
        <v>94</v>
      </c>
      <c r="W457" s="81">
        <v>80</v>
      </c>
      <c r="X457" s="81">
        <v>521</v>
      </c>
      <c r="Y457" s="81">
        <v>1160</v>
      </c>
      <c r="Z457" s="81">
        <v>1322</v>
      </c>
      <c r="AA457" s="81">
        <v>475</v>
      </c>
      <c r="AB457" s="81">
        <v>2520</v>
      </c>
      <c r="AC457" s="81">
        <v>0</v>
      </c>
      <c r="AD457" s="81">
        <v>0</v>
      </c>
      <c r="AE457" s="82"/>
      <c r="AF457" s="81">
        <v>778567.64565370174</v>
      </c>
      <c r="AG457" s="81">
        <v>197143.17744823548</v>
      </c>
      <c r="AH457" s="81">
        <v>1056058.211976547</v>
      </c>
      <c r="AI457" s="81">
        <v>3329344.5702147488</v>
      </c>
      <c r="AJ457" s="81">
        <v>6158753.0802036803</v>
      </c>
      <c r="AK457" s="81">
        <v>0</v>
      </c>
      <c r="AL457" s="81">
        <v>0</v>
      </c>
      <c r="AM457" s="81">
        <v>345355.42899758299</v>
      </c>
      <c r="AN457" s="81">
        <v>0</v>
      </c>
      <c r="AO457" s="81">
        <v>0</v>
      </c>
      <c r="AP457" s="82"/>
      <c r="AQ457" s="81">
        <v>3</v>
      </c>
      <c r="AR457" s="81">
        <v>9</v>
      </c>
      <c r="AS457" s="81">
        <v>0</v>
      </c>
      <c r="AT457" s="81">
        <v>1</v>
      </c>
      <c r="AU457" s="81">
        <v>0</v>
      </c>
      <c r="AV457" s="81">
        <v>0</v>
      </c>
      <c r="AW457" s="81" t="s">
        <v>564</v>
      </c>
      <c r="AX457" s="82"/>
      <c r="AY457" s="81">
        <v>12.5</v>
      </c>
      <c r="AZ457" s="81">
        <v>399.2</v>
      </c>
      <c r="BA457" s="81">
        <v>0</v>
      </c>
      <c r="BB457" s="81">
        <v>450</v>
      </c>
      <c r="BC457" s="81">
        <v>0</v>
      </c>
      <c r="BD457" s="81">
        <v>0</v>
      </c>
      <c r="BE457" s="81" t="s">
        <v>564</v>
      </c>
      <c r="BF457" s="82"/>
      <c r="BG457" s="81">
        <v>0</v>
      </c>
      <c r="BH457" s="81">
        <v>0</v>
      </c>
      <c r="BI457" s="81">
        <v>0</v>
      </c>
      <c r="BJ457" s="81">
        <v>0</v>
      </c>
      <c r="BK457" s="81">
        <v>0</v>
      </c>
      <c r="BL457" s="81">
        <v>0</v>
      </c>
      <c r="BM457" s="82"/>
      <c r="BN457" s="81">
        <v>0</v>
      </c>
      <c r="BO457" s="81">
        <v>0</v>
      </c>
      <c r="BP457" s="81">
        <v>0</v>
      </c>
      <c r="BQ457" s="81">
        <v>0</v>
      </c>
      <c r="BR457" s="81">
        <v>0</v>
      </c>
      <c r="BS457" s="81">
        <v>0</v>
      </c>
      <c r="BT457"/>
      <c r="BU457" s="80">
        <v>0</v>
      </c>
      <c r="BV457" s="80">
        <v>0</v>
      </c>
      <c r="BW457" s="80">
        <v>0</v>
      </c>
      <c r="BX457" s="80">
        <v>0</v>
      </c>
      <c r="BY457" s="80">
        <v>0</v>
      </c>
      <c r="BZ457" s="80">
        <v>0</v>
      </c>
      <c r="CA457" s="80">
        <v>0</v>
      </c>
      <c r="CB457" s="80">
        <v>0</v>
      </c>
      <c r="CC457" s="80">
        <v>0</v>
      </c>
    </row>
    <row r="458" spans="1:81">
      <c r="A458" s="80" t="s">
        <v>2203</v>
      </c>
      <c r="B458" s="80">
        <v>336</v>
      </c>
      <c r="C458" s="80">
        <v>13</v>
      </c>
      <c r="D458" s="80">
        <v>20</v>
      </c>
      <c r="E458" s="80">
        <v>2016</v>
      </c>
      <c r="F458" s="80" t="s">
        <v>92</v>
      </c>
      <c r="G458" s="80" t="s">
        <v>2190</v>
      </c>
      <c r="H458" s="80" t="s">
        <v>2191</v>
      </c>
      <c r="I458" s="177"/>
      <c r="J458" s="81">
        <v>0.73842091673133292</v>
      </c>
      <c r="K458" s="81">
        <v>0.29797923875501786</v>
      </c>
      <c r="L458" s="81">
        <v>3.9598985664869835</v>
      </c>
      <c r="M458" s="81">
        <v>2.3319018398978275</v>
      </c>
      <c r="N458" s="81">
        <v>5.7823560967358141</v>
      </c>
      <c r="O458" s="81">
        <v>2.2681891292915282</v>
      </c>
      <c r="P458" s="81">
        <v>2.4293609670303593</v>
      </c>
      <c r="Q458" s="81">
        <v>0.17262467606859205</v>
      </c>
      <c r="R458" s="81">
        <v>0</v>
      </c>
      <c r="S458" s="81">
        <v>0</v>
      </c>
      <c r="T458" s="82"/>
      <c r="U458" s="81">
        <v>45202</v>
      </c>
      <c r="V458" s="81">
        <v>94</v>
      </c>
      <c r="W458" s="81">
        <v>80</v>
      </c>
      <c r="X458" s="81">
        <v>521</v>
      </c>
      <c r="Y458" s="81">
        <v>1152</v>
      </c>
      <c r="Z458" s="81">
        <v>1334</v>
      </c>
      <c r="AA458" s="81">
        <v>500</v>
      </c>
      <c r="AB458" s="81">
        <v>2444</v>
      </c>
      <c r="AC458" s="81">
        <v>0</v>
      </c>
      <c r="AD458" s="81">
        <v>0</v>
      </c>
      <c r="AE458" s="82"/>
      <c r="AF458" s="81">
        <v>925353.98177216598</v>
      </c>
      <c r="AG458" s="81">
        <v>207324.47513631301</v>
      </c>
      <c r="AH458" s="81">
        <v>712802.80108810309</v>
      </c>
      <c r="AI458" s="81">
        <v>3221183.5616771542</v>
      </c>
      <c r="AJ458" s="81">
        <v>6424545.1633186368</v>
      </c>
      <c r="AK458" s="81">
        <v>0</v>
      </c>
      <c r="AL458" s="81">
        <v>0</v>
      </c>
      <c r="AM458" s="81">
        <v>335200.16328102432</v>
      </c>
      <c r="AN458" s="81">
        <v>0</v>
      </c>
      <c r="AO458" s="81">
        <v>0</v>
      </c>
      <c r="AP458" s="82"/>
      <c r="AQ458" s="81">
        <v>4</v>
      </c>
      <c r="AR458" s="81">
        <v>17</v>
      </c>
      <c r="AS458" s="81">
        <v>0</v>
      </c>
      <c r="AT458" s="81">
        <v>1</v>
      </c>
      <c r="AU458" s="81">
        <v>0</v>
      </c>
      <c r="AV458" s="81">
        <v>0</v>
      </c>
      <c r="AW458" s="81" t="s">
        <v>564</v>
      </c>
      <c r="AX458" s="82"/>
      <c r="AY458" s="81">
        <v>21.1</v>
      </c>
      <c r="AZ458" s="81">
        <v>795.6</v>
      </c>
      <c r="BA458" s="81">
        <v>0</v>
      </c>
      <c r="BB458" s="81">
        <v>450</v>
      </c>
      <c r="BC458" s="81">
        <v>0</v>
      </c>
      <c r="BD458" s="81">
        <v>0</v>
      </c>
      <c r="BE458" s="81" t="s">
        <v>564</v>
      </c>
      <c r="BF458" s="82"/>
      <c r="BG458" s="81">
        <v>0</v>
      </c>
      <c r="BH458" s="81">
        <v>0</v>
      </c>
      <c r="BI458" s="81">
        <v>0</v>
      </c>
      <c r="BJ458" s="81">
        <v>0</v>
      </c>
      <c r="BK458" s="81">
        <v>0</v>
      </c>
      <c r="BL458" s="81">
        <v>0</v>
      </c>
      <c r="BM458" s="82"/>
      <c r="BN458" s="81">
        <v>0</v>
      </c>
      <c r="BO458" s="81">
        <v>0</v>
      </c>
      <c r="BP458" s="81">
        <v>0</v>
      </c>
      <c r="BQ458" s="81">
        <v>0</v>
      </c>
      <c r="BR458" s="81">
        <v>0</v>
      </c>
      <c r="BS458" s="81">
        <v>0</v>
      </c>
      <c r="BT458"/>
      <c r="BU458" s="80">
        <v>0</v>
      </c>
      <c r="BV458" s="80">
        <v>0</v>
      </c>
      <c r="BW458" s="80">
        <v>0</v>
      </c>
      <c r="BX458" s="80">
        <v>0</v>
      </c>
      <c r="BY458" s="80">
        <v>0</v>
      </c>
      <c r="BZ458" s="80">
        <v>0</v>
      </c>
      <c r="CA458" s="80">
        <v>0</v>
      </c>
      <c r="CB458" s="80">
        <v>0</v>
      </c>
      <c r="CC458" s="80">
        <v>0</v>
      </c>
    </row>
    <row r="459" spans="1:81">
      <c r="A459" s="80" t="s">
        <v>2204</v>
      </c>
      <c r="B459" s="80">
        <v>337</v>
      </c>
      <c r="C459" s="80">
        <v>14</v>
      </c>
      <c r="D459" s="80">
        <v>20</v>
      </c>
      <c r="E459" s="80">
        <v>2017</v>
      </c>
      <c r="F459" s="80" t="s">
        <v>71</v>
      </c>
      <c r="G459" s="80" t="s">
        <v>2190</v>
      </c>
      <c r="H459" s="80" t="s">
        <v>2191</v>
      </c>
      <c r="I459" s="177"/>
      <c r="J459" s="81">
        <v>0.62672380162805652</v>
      </c>
      <c r="K459" s="81">
        <v>0.2891231402224172</v>
      </c>
      <c r="L459" s="81">
        <v>3.8247074725049011</v>
      </c>
      <c r="M459" s="81">
        <v>2.0976282853024082</v>
      </c>
      <c r="N459" s="81">
        <v>6.1142485871198211</v>
      </c>
      <c r="O459" s="81">
        <v>2.2161247642878883</v>
      </c>
      <c r="P459" s="81">
        <v>2.3608644524761244</v>
      </c>
      <c r="Q459" s="81">
        <v>0.16221406480544304</v>
      </c>
      <c r="R459" s="81">
        <v>0</v>
      </c>
      <c r="S459" s="81">
        <v>0</v>
      </c>
      <c r="T459" s="82"/>
      <c r="U459" s="81">
        <v>47526</v>
      </c>
      <c r="V459" s="81">
        <v>94</v>
      </c>
      <c r="W459" s="81">
        <v>80</v>
      </c>
      <c r="X459" s="81">
        <v>521</v>
      </c>
      <c r="Y459" s="81">
        <v>1133</v>
      </c>
      <c r="Z459" s="81">
        <v>1325</v>
      </c>
      <c r="AA459" s="81">
        <v>489</v>
      </c>
      <c r="AB459" s="81">
        <v>2375</v>
      </c>
      <c r="AC459" s="81">
        <v>0</v>
      </c>
      <c r="AD459" s="81">
        <v>0</v>
      </c>
      <c r="AE459" s="82"/>
      <c r="AF459" s="81">
        <v>802065.30053951708</v>
      </c>
      <c r="AG459" s="81">
        <v>198502.3863363858</v>
      </c>
      <c r="AH459" s="81">
        <v>827101.43941345753</v>
      </c>
      <c r="AI459" s="81">
        <v>3069752.6836600709</v>
      </c>
      <c r="AJ459" s="81">
        <v>6319790.8609271049</v>
      </c>
      <c r="AK459" s="81">
        <v>0</v>
      </c>
      <c r="AL459" s="81">
        <v>0</v>
      </c>
      <c r="AM459" s="81">
        <v>326246.34516664408</v>
      </c>
      <c r="AN459" s="81">
        <v>0</v>
      </c>
      <c r="AO459" s="81">
        <v>0</v>
      </c>
      <c r="AP459" s="82"/>
      <c r="AQ459" s="81">
        <v>4</v>
      </c>
      <c r="AR459" s="81">
        <v>18</v>
      </c>
      <c r="AS459" s="81">
        <v>0</v>
      </c>
      <c r="AT459" s="81">
        <v>1</v>
      </c>
      <c r="AU459" s="81">
        <v>0</v>
      </c>
      <c r="AV459" s="81">
        <v>0</v>
      </c>
      <c r="AW459" s="81" t="s">
        <v>564</v>
      </c>
      <c r="AX459" s="82"/>
      <c r="AY459" s="81">
        <v>21.1</v>
      </c>
      <c r="AZ459" s="81">
        <v>811.5</v>
      </c>
      <c r="BA459" s="81">
        <v>0</v>
      </c>
      <c r="BB459" s="81">
        <v>450</v>
      </c>
      <c r="BC459" s="81">
        <v>0</v>
      </c>
      <c r="BD459" s="81">
        <v>0</v>
      </c>
      <c r="BE459" s="81" t="s">
        <v>564</v>
      </c>
      <c r="BF459" s="82"/>
      <c r="BG459" s="81">
        <v>0</v>
      </c>
      <c r="BH459" s="81">
        <v>0</v>
      </c>
      <c r="BI459" s="81">
        <v>0</v>
      </c>
      <c r="BJ459" s="81">
        <v>0</v>
      </c>
      <c r="BK459" s="81">
        <v>0</v>
      </c>
      <c r="BL459" s="81">
        <v>0</v>
      </c>
      <c r="BM459" s="82"/>
      <c r="BN459" s="81">
        <v>0</v>
      </c>
      <c r="BO459" s="81">
        <v>0</v>
      </c>
      <c r="BP459" s="81">
        <v>0</v>
      </c>
      <c r="BQ459" s="81">
        <v>0</v>
      </c>
      <c r="BR459" s="81">
        <v>0</v>
      </c>
      <c r="BS459" s="81">
        <v>0</v>
      </c>
      <c r="BT459"/>
      <c r="BU459" s="80">
        <v>0</v>
      </c>
      <c r="BV459" s="80">
        <v>0</v>
      </c>
      <c r="BW459" s="80">
        <v>0</v>
      </c>
      <c r="BX459" s="80">
        <v>0</v>
      </c>
      <c r="BY459" s="80">
        <v>0</v>
      </c>
      <c r="BZ459" s="80">
        <v>0</v>
      </c>
      <c r="CA459" s="80">
        <v>0</v>
      </c>
      <c r="CB459" s="80">
        <v>0</v>
      </c>
      <c r="CC459" s="80">
        <v>0</v>
      </c>
    </row>
    <row r="460" spans="1:81">
      <c r="A460" s="80" t="s">
        <v>2205</v>
      </c>
      <c r="B460" s="80">
        <v>338</v>
      </c>
      <c r="C460" s="80">
        <v>15</v>
      </c>
      <c r="D460" s="80">
        <v>20</v>
      </c>
      <c r="E460" s="80">
        <v>2018</v>
      </c>
      <c r="F460" s="80" t="s">
        <v>93</v>
      </c>
      <c r="G460" s="80" t="s">
        <v>2190</v>
      </c>
      <c r="H460" s="80" t="s">
        <v>2191</v>
      </c>
      <c r="I460" s="177"/>
      <c r="J460" s="81">
        <v>0.65824956123131706</v>
      </c>
      <c r="K460" s="81">
        <v>0.27339683350091143</v>
      </c>
      <c r="L460" s="81">
        <v>3.505274501714255</v>
      </c>
      <c r="M460" s="81">
        <v>2.19786017743938</v>
      </c>
      <c r="N460" s="81">
        <v>5.2561608672614151</v>
      </c>
      <c r="O460" s="81">
        <v>2.1285371589769855</v>
      </c>
      <c r="P460" s="81">
        <v>2.2895649956646928</v>
      </c>
      <c r="Q460" s="81">
        <v>0.14647017373106394</v>
      </c>
      <c r="R460" s="81">
        <v>0</v>
      </c>
      <c r="S460" s="81">
        <v>0</v>
      </c>
      <c r="T460" s="82"/>
      <c r="U460" s="81">
        <v>44984</v>
      </c>
      <c r="V460" s="81">
        <v>94</v>
      </c>
      <c r="W460" s="81">
        <v>80</v>
      </c>
      <c r="X460" s="81">
        <v>521</v>
      </c>
      <c r="Y460" s="81">
        <v>1143</v>
      </c>
      <c r="Z460" s="81">
        <v>1297</v>
      </c>
      <c r="AA460" s="81">
        <v>479</v>
      </c>
      <c r="AB460" s="81">
        <v>2311</v>
      </c>
      <c r="AC460" s="81">
        <v>0</v>
      </c>
      <c r="AD460" s="81">
        <v>0</v>
      </c>
      <c r="AE460" s="82"/>
      <c r="AF460" s="81">
        <v>828931.3947743926</v>
      </c>
      <c r="AG460" s="81">
        <v>185732.5546560415</v>
      </c>
      <c r="AH460" s="81">
        <v>797053.24423633108</v>
      </c>
      <c r="AI460" s="81">
        <v>3100140.509100867</v>
      </c>
      <c r="AJ460" s="81">
        <v>5764500.2999646431</v>
      </c>
      <c r="AK460" s="81">
        <v>0</v>
      </c>
      <c r="AL460" s="81">
        <v>0</v>
      </c>
      <c r="AM460" s="81">
        <v>318111.71685462061</v>
      </c>
      <c r="AN460" s="81">
        <v>0</v>
      </c>
      <c r="AO460" s="81">
        <v>0</v>
      </c>
      <c r="AP460" s="82"/>
      <c r="AQ460" s="81">
        <v>5</v>
      </c>
      <c r="AR460" s="81">
        <v>18</v>
      </c>
      <c r="AS460" s="81">
        <v>0</v>
      </c>
      <c r="AT460" s="81">
        <v>1</v>
      </c>
      <c r="AU460" s="81">
        <v>0</v>
      </c>
      <c r="AV460" s="81">
        <v>0</v>
      </c>
      <c r="AW460" s="81" t="s">
        <v>564</v>
      </c>
      <c r="AX460" s="82"/>
      <c r="AY460" s="81">
        <v>29</v>
      </c>
      <c r="AZ460" s="81">
        <v>812</v>
      </c>
      <c r="BA460" s="81">
        <v>0</v>
      </c>
      <c r="BB460" s="81">
        <v>450</v>
      </c>
      <c r="BC460" s="81">
        <v>0</v>
      </c>
      <c r="BD460" s="81">
        <v>0</v>
      </c>
      <c r="BE460" s="81" t="s">
        <v>564</v>
      </c>
      <c r="BF460" s="82"/>
      <c r="BG460" s="81">
        <v>0</v>
      </c>
      <c r="BH460" s="81">
        <v>0</v>
      </c>
      <c r="BI460" s="81">
        <v>0</v>
      </c>
      <c r="BJ460" s="81">
        <v>0</v>
      </c>
      <c r="BK460" s="81">
        <v>0</v>
      </c>
      <c r="BL460" s="81">
        <v>0</v>
      </c>
      <c r="BM460" s="82"/>
      <c r="BN460" s="81">
        <v>0</v>
      </c>
      <c r="BO460" s="81">
        <v>0</v>
      </c>
      <c r="BP460" s="81">
        <v>0</v>
      </c>
      <c r="BQ460" s="81">
        <v>0</v>
      </c>
      <c r="BR460" s="81">
        <v>0</v>
      </c>
      <c r="BS460" s="81">
        <v>0</v>
      </c>
      <c r="BT460"/>
      <c r="BU460" s="80">
        <v>0</v>
      </c>
      <c r="BV460" s="80">
        <v>0</v>
      </c>
      <c r="BW460" s="80">
        <v>0</v>
      </c>
      <c r="BX460" s="80">
        <v>0</v>
      </c>
      <c r="BY460" s="80">
        <v>0</v>
      </c>
      <c r="BZ460" s="80">
        <v>0</v>
      </c>
      <c r="CA460" s="80">
        <v>0</v>
      </c>
      <c r="CB460" s="80">
        <v>0</v>
      </c>
      <c r="CC460" s="80">
        <v>0</v>
      </c>
    </row>
    <row r="461" spans="1:81">
      <c r="A461" s="80" t="s">
        <v>2206</v>
      </c>
      <c r="B461" s="80">
        <v>339</v>
      </c>
      <c r="C461" s="80">
        <v>16</v>
      </c>
      <c r="D461" s="80">
        <v>20</v>
      </c>
      <c r="E461" s="80">
        <v>2019</v>
      </c>
      <c r="F461" s="80" t="s">
        <v>73</v>
      </c>
      <c r="G461" s="80" t="s">
        <v>2190</v>
      </c>
      <c r="H461" s="80" t="s">
        <v>2191</v>
      </c>
      <c r="I461" s="177"/>
      <c r="J461" s="81">
        <v>0.81437319084132109</v>
      </c>
      <c r="K461" s="81">
        <v>0.25621349058673532</v>
      </c>
      <c r="L461" s="81">
        <v>3.5377333859660598</v>
      </c>
      <c r="M461" s="81">
        <v>2.0771023061145146</v>
      </c>
      <c r="N461" s="81">
        <v>4.7699237857458119</v>
      </c>
      <c r="O461" s="81">
        <v>2.0285319498088699</v>
      </c>
      <c r="P461" s="81">
        <v>2.1479046667355166</v>
      </c>
      <c r="Q461" s="81">
        <v>0.13902990369154358</v>
      </c>
      <c r="R461" s="81">
        <v>0</v>
      </c>
      <c r="S461" s="81">
        <v>0</v>
      </c>
      <c r="T461" s="82"/>
      <c r="U461" s="81">
        <v>58697</v>
      </c>
      <c r="V461" s="81">
        <v>94</v>
      </c>
      <c r="W461" s="81">
        <v>80</v>
      </c>
      <c r="X461" s="81">
        <v>521</v>
      </c>
      <c r="Y461" s="81">
        <v>1102</v>
      </c>
      <c r="Z461" s="81">
        <v>1270</v>
      </c>
      <c r="AA461" s="81">
        <v>446</v>
      </c>
      <c r="AB461" s="81">
        <v>2253</v>
      </c>
      <c r="AC461" s="81">
        <v>0</v>
      </c>
      <c r="AD461" s="81">
        <v>0</v>
      </c>
      <c r="AE461" s="82"/>
      <c r="AF461" s="81">
        <v>1095053.0137602091</v>
      </c>
      <c r="AG461" s="81">
        <v>178698.708008455</v>
      </c>
      <c r="AH461" s="81">
        <v>829952.17689081188</v>
      </c>
      <c r="AI461" s="81">
        <v>2999900.77487016</v>
      </c>
      <c r="AJ461" s="81">
        <v>5290803.3517342834</v>
      </c>
      <c r="AK461" s="81">
        <v>0</v>
      </c>
      <c r="AL461" s="81">
        <v>0</v>
      </c>
      <c r="AM461" s="81">
        <v>306841.63942508062</v>
      </c>
      <c r="AN461" s="81">
        <v>0</v>
      </c>
      <c r="AO461" s="81">
        <v>0</v>
      </c>
      <c r="AP461" s="82"/>
      <c r="AQ461" s="81">
        <v>7</v>
      </c>
      <c r="AR461" s="81">
        <v>18</v>
      </c>
      <c r="AS461" s="81">
        <v>0</v>
      </c>
      <c r="AT461" s="81">
        <v>1</v>
      </c>
      <c r="AU461" s="81">
        <v>0</v>
      </c>
      <c r="AV461" s="81">
        <v>0</v>
      </c>
      <c r="AW461" s="81" t="s">
        <v>564</v>
      </c>
      <c r="AX461" s="82"/>
      <c r="AY461" s="81">
        <v>48.900000000000013</v>
      </c>
      <c r="AZ461" s="81">
        <v>811.5</v>
      </c>
      <c r="BA461" s="81">
        <v>0</v>
      </c>
      <c r="BB461" s="81">
        <v>450</v>
      </c>
      <c r="BC461" s="81">
        <v>0</v>
      </c>
      <c r="BD461" s="81">
        <v>0</v>
      </c>
      <c r="BE461" s="81" t="s">
        <v>564</v>
      </c>
      <c r="BF461" s="82"/>
      <c r="BG461" s="81">
        <v>0</v>
      </c>
      <c r="BH461" s="81">
        <v>0</v>
      </c>
      <c r="BI461" s="81">
        <v>0</v>
      </c>
      <c r="BJ461" s="81">
        <v>0</v>
      </c>
      <c r="BK461" s="81">
        <v>0</v>
      </c>
      <c r="BL461" s="81">
        <v>0</v>
      </c>
      <c r="BM461" s="82"/>
      <c r="BN461" s="81">
        <v>0</v>
      </c>
      <c r="BO461" s="81">
        <v>0</v>
      </c>
      <c r="BP461" s="81">
        <v>0</v>
      </c>
      <c r="BQ461" s="81">
        <v>0</v>
      </c>
      <c r="BR461" s="81">
        <v>0</v>
      </c>
      <c r="BS461" s="81">
        <v>0</v>
      </c>
      <c r="BT461"/>
      <c r="BU461" s="80">
        <v>0</v>
      </c>
      <c r="BV461" s="80">
        <v>0</v>
      </c>
      <c r="BW461" s="80">
        <v>0</v>
      </c>
      <c r="BX461" s="80">
        <v>0</v>
      </c>
      <c r="BY461" s="80">
        <v>0</v>
      </c>
      <c r="BZ461" s="80">
        <v>0</v>
      </c>
      <c r="CA461" s="80">
        <v>0</v>
      </c>
      <c r="CB461" s="80">
        <v>0</v>
      </c>
      <c r="CC461" s="80">
        <v>0</v>
      </c>
    </row>
    <row r="462" spans="1:81">
      <c r="A462" s="80" t="s">
        <v>2207</v>
      </c>
      <c r="B462" s="80">
        <v>340</v>
      </c>
      <c r="C462" s="80">
        <v>17</v>
      </c>
      <c r="D462" s="80">
        <v>20</v>
      </c>
      <c r="E462" s="80">
        <v>2020</v>
      </c>
      <c r="F462" s="80" t="s">
        <v>218</v>
      </c>
      <c r="G462" s="174" t="s">
        <v>2190</v>
      </c>
      <c r="H462" s="80" t="s">
        <v>2191</v>
      </c>
      <c r="I462" s="177"/>
      <c r="J462" s="81">
        <v>0.58419196632226322</v>
      </c>
      <c r="K462" s="81">
        <v>0.23428599433639605</v>
      </c>
      <c r="L462" s="81">
        <v>2.8434553287477389</v>
      </c>
      <c r="M462" s="81">
        <v>2.0675591061523928</v>
      </c>
      <c r="N462" s="81">
        <v>4.4586960781562244</v>
      </c>
      <c r="O462" s="81">
        <v>1.7352980119587762</v>
      </c>
      <c r="P462" s="81">
        <v>2.1409390511654034</v>
      </c>
      <c r="Q462" s="81">
        <v>0.12924727094641811</v>
      </c>
      <c r="R462" s="81">
        <v>0</v>
      </c>
      <c r="S462" s="81">
        <v>0</v>
      </c>
      <c r="T462" s="82"/>
      <c r="U462" s="81">
        <v>44340</v>
      </c>
      <c r="V462" s="81">
        <v>74</v>
      </c>
      <c r="W462" s="81">
        <v>77</v>
      </c>
      <c r="X462" s="81">
        <v>553</v>
      </c>
      <c r="Y462" s="81">
        <v>1095</v>
      </c>
      <c r="Z462" s="81">
        <v>1240</v>
      </c>
      <c r="AA462" s="81">
        <v>483</v>
      </c>
      <c r="AB462" s="81">
        <v>2192</v>
      </c>
      <c r="AC462" s="81">
        <v>0</v>
      </c>
      <c r="AD462" s="81">
        <v>0</v>
      </c>
      <c r="AE462" s="82"/>
      <c r="AF462" s="81">
        <v>780484.37960407278</v>
      </c>
      <c r="AG462" s="81">
        <v>166646.11790251842</v>
      </c>
      <c r="AH462" s="81">
        <v>689419.25003513787</v>
      </c>
      <c r="AI462" s="81">
        <v>3179909.6600026665</v>
      </c>
      <c r="AJ462" s="81">
        <v>5076139.0604260927</v>
      </c>
      <c r="AK462" s="81"/>
      <c r="AL462" s="81"/>
      <c r="AM462" s="81">
        <v>286080.35362794477</v>
      </c>
      <c r="AN462" s="81"/>
      <c r="AO462" s="81"/>
      <c r="AP462" s="82"/>
      <c r="AQ462" s="81">
        <v>7</v>
      </c>
      <c r="AR462" s="81">
        <v>18</v>
      </c>
      <c r="AS462" s="81">
        <v>0</v>
      </c>
      <c r="AT462" s="81">
        <v>1</v>
      </c>
      <c r="AU462" s="81">
        <v>0</v>
      </c>
      <c r="AV462" s="81">
        <v>0</v>
      </c>
      <c r="AW462" s="81">
        <v>0</v>
      </c>
      <c r="AX462" s="82"/>
      <c r="AY462" s="81">
        <v>48.9</v>
      </c>
      <c r="AZ462" s="81">
        <v>811.5</v>
      </c>
      <c r="BA462" s="81">
        <v>0</v>
      </c>
      <c r="BB462" s="81">
        <v>450</v>
      </c>
      <c r="BC462" s="81">
        <v>0</v>
      </c>
      <c r="BD462" s="81">
        <v>0</v>
      </c>
      <c r="BE462" s="81">
        <v>0</v>
      </c>
      <c r="BF462" s="82"/>
      <c r="BG462" s="81">
        <v>0</v>
      </c>
      <c r="BH462" s="81">
        <v>0</v>
      </c>
      <c r="BI462" s="81">
        <v>0</v>
      </c>
      <c r="BJ462" s="81">
        <v>0</v>
      </c>
      <c r="BK462" s="81">
        <v>0</v>
      </c>
      <c r="BL462" s="81">
        <v>0</v>
      </c>
      <c r="BM462" s="82"/>
      <c r="BN462" s="81">
        <v>0</v>
      </c>
      <c r="BO462" s="81">
        <v>0</v>
      </c>
      <c r="BP462" s="81">
        <v>0</v>
      </c>
      <c r="BQ462" s="81">
        <v>0</v>
      </c>
      <c r="BR462" s="81">
        <v>0</v>
      </c>
      <c r="BS462" s="81">
        <v>0</v>
      </c>
      <c r="BT462"/>
      <c r="BU462" s="80">
        <v>0</v>
      </c>
      <c r="BV462" s="80">
        <v>0</v>
      </c>
      <c r="BW462" s="80">
        <v>0</v>
      </c>
      <c r="BX462" s="80">
        <v>0</v>
      </c>
      <c r="BY462" s="80">
        <v>0</v>
      </c>
      <c r="BZ462" s="80">
        <v>0</v>
      </c>
      <c r="CA462" s="80">
        <v>0</v>
      </c>
      <c r="CB462" s="80">
        <v>0</v>
      </c>
      <c r="CC462" s="80">
        <v>0</v>
      </c>
    </row>
    <row r="463" spans="1:81">
      <c r="A463" s="80" t="s">
        <v>2208</v>
      </c>
      <c r="B463" s="80">
        <v>340</v>
      </c>
      <c r="C463" s="80">
        <v>18</v>
      </c>
      <c r="D463" s="80">
        <v>20</v>
      </c>
      <c r="E463" s="80">
        <v>2021</v>
      </c>
      <c r="F463" s="80" t="s">
        <v>75</v>
      </c>
      <c r="G463" s="174" t="s">
        <v>2190</v>
      </c>
      <c r="H463" s="80" t="s">
        <v>2191</v>
      </c>
      <c r="I463" s="177"/>
      <c r="J463" s="81">
        <v>1.1251782732225832</v>
      </c>
      <c r="K463" s="81">
        <v>0.22921836354115452</v>
      </c>
      <c r="L463" s="81">
        <v>2.9735748534852333</v>
      </c>
      <c r="M463" s="81">
        <v>2.3888221359075512</v>
      </c>
      <c r="N463" s="81">
        <v>4.643238314111839</v>
      </c>
      <c r="O463" s="81">
        <v>1.6553703073454127</v>
      </c>
      <c r="P463" s="81">
        <v>2.1635589500075731</v>
      </c>
      <c r="Q463" s="81">
        <v>0.12608435162757628</v>
      </c>
      <c r="R463" s="81">
        <v>0</v>
      </c>
      <c r="S463" s="81">
        <v>0</v>
      </c>
      <c r="T463" s="82"/>
      <c r="U463" s="81">
        <v>88647</v>
      </c>
      <c r="V463" s="81">
        <v>74</v>
      </c>
      <c r="W463" s="81">
        <v>77</v>
      </c>
      <c r="X463" s="81">
        <v>553</v>
      </c>
      <c r="Y463" s="81">
        <v>1077</v>
      </c>
      <c r="Z463" s="81">
        <v>1218</v>
      </c>
      <c r="AA463" s="81">
        <v>476</v>
      </c>
      <c r="AB463" s="81">
        <v>2113</v>
      </c>
      <c r="AC463" s="81">
        <v>0</v>
      </c>
      <c r="AD463" s="81">
        <v>0</v>
      </c>
      <c r="AE463" s="82"/>
      <c r="AF463" s="81">
        <v>1529493.1882777349</v>
      </c>
      <c r="AG463" s="81">
        <v>156468.87088204818</v>
      </c>
      <c r="AH463" s="81">
        <v>632098.07356893504</v>
      </c>
      <c r="AI463" s="81">
        <v>3599692.4963105991</v>
      </c>
      <c r="AJ463" s="81">
        <v>5449144.953325348</v>
      </c>
      <c r="AK463" s="81">
        <v>0</v>
      </c>
      <c r="AL463" s="81">
        <v>0</v>
      </c>
      <c r="AM463" s="81">
        <v>277360.59493788757</v>
      </c>
      <c r="AN463" s="81">
        <v>0</v>
      </c>
      <c r="AO463" s="81">
        <v>0</v>
      </c>
      <c r="AP463" s="82"/>
      <c r="AQ463" s="81">
        <v>10</v>
      </c>
      <c r="AR463" s="81">
        <v>18</v>
      </c>
      <c r="AS463" s="81">
        <v>0</v>
      </c>
      <c r="AT463" s="81">
        <v>1</v>
      </c>
      <c r="AU463" s="81">
        <v>0</v>
      </c>
      <c r="AV463" s="81">
        <v>0</v>
      </c>
      <c r="AW463" s="81"/>
      <c r="AX463" s="82"/>
      <c r="AY463" s="81">
        <v>61.9</v>
      </c>
      <c r="AZ463" s="81">
        <v>811.5</v>
      </c>
      <c r="BA463" s="81">
        <v>0</v>
      </c>
      <c r="BB463" s="81">
        <v>450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2209</v>
      </c>
      <c r="B464" s="80">
        <v>340</v>
      </c>
      <c r="C464" s="80">
        <v>19</v>
      </c>
      <c r="D464" s="80">
        <v>20</v>
      </c>
      <c r="E464" s="80">
        <v>2022</v>
      </c>
      <c r="F464" s="80" t="s">
        <v>568</v>
      </c>
      <c r="G464" s="80" t="s">
        <v>2190</v>
      </c>
      <c r="H464" s="80" t="s">
        <v>2191</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10</v>
      </c>
      <c r="AR464" s="81">
        <v>18</v>
      </c>
      <c r="AS464" s="81">
        <v>0</v>
      </c>
      <c r="AT464" s="81">
        <v>1</v>
      </c>
      <c r="AU464" s="81">
        <v>0</v>
      </c>
      <c r="AV464" s="81">
        <v>0</v>
      </c>
      <c r="AW464" s="81"/>
      <c r="AX464" s="82"/>
      <c r="AY464" s="81">
        <v>61.9</v>
      </c>
      <c r="AZ464" s="81">
        <v>811.5</v>
      </c>
      <c r="BA464" s="81">
        <v>0</v>
      </c>
      <c r="BB464" s="81">
        <v>450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2210</v>
      </c>
      <c r="B465" s="80">
        <v>409</v>
      </c>
      <c r="C465" s="80">
        <v>1</v>
      </c>
      <c r="D465" s="80">
        <v>25</v>
      </c>
      <c r="E465" s="80">
        <v>1990</v>
      </c>
      <c r="F465" s="80" t="s">
        <v>562</v>
      </c>
      <c r="G465" s="80" t="s">
        <v>1670</v>
      </c>
      <c r="H465" s="80" t="s">
        <v>1671</v>
      </c>
      <c r="I465" s="177"/>
      <c r="J465" s="81">
        <v>10.174326952742874</v>
      </c>
      <c r="K465" s="81">
        <v>1.0766786471213896</v>
      </c>
      <c r="L465" s="81">
        <v>1.5389197151295679</v>
      </c>
      <c r="M465" s="81">
        <v>2.8121905927771338</v>
      </c>
      <c r="N465" s="81">
        <v>5.4598256376573024</v>
      </c>
      <c r="O465" s="81">
        <v>2.6500583780725409</v>
      </c>
      <c r="P465" s="81">
        <v>3.6736377545636256</v>
      </c>
      <c r="Q465" s="81">
        <v>0.19954912737755445</v>
      </c>
      <c r="R465" s="81">
        <v>0</v>
      </c>
      <c r="S465" s="81">
        <v>0.16249529058071846</v>
      </c>
      <c r="T465" s="82"/>
      <c r="U465" s="81">
        <v>285659</v>
      </c>
      <c r="V465" s="81">
        <v>197</v>
      </c>
      <c r="W465" s="81">
        <v>18</v>
      </c>
      <c r="X465" s="81">
        <v>943</v>
      </c>
      <c r="Y465" s="81">
        <v>1168</v>
      </c>
      <c r="Z465" s="81">
        <v>1090</v>
      </c>
      <c r="AA465" s="81">
        <v>892</v>
      </c>
      <c r="AB465" s="81">
        <v>3240</v>
      </c>
      <c r="AC465" s="81">
        <v>0</v>
      </c>
      <c r="AD465" s="81">
        <v>0.16249529058071846</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2211</v>
      </c>
      <c r="B466" s="80">
        <v>410</v>
      </c>
      <c r="C466" s="80">
        <v>2</v>
      </c>
      <c r="D466" s="80">
        <v>25</v>
      </c>
      <c r="E466" s="80">
        <v>2005</v>
      </c>
      <c r="F466" s="80" t="s">
        <v>565</v>
      </c>
      <c r="G466" s="80" t="s">
        <v>1670</v>
      </c>
      <c r="H466" s="80" t="s">
        <v>1671</v>
      </c>
      <c r="I466" s="177"/>
      <c r="J466" s="81">
        <v>4.2427846721311617</v>
      </c>
      <c r="K466" s="81">
        <v>0.39011682675999865</v>
      </c>
      <c r="L466" s="81">
        <v>2.4775094177306416</v>
      </c>
      <c r="M466" s="81">
        <v>3.7623820604609834</v>
      </c>
      <c r="N466" s="81">
        <v>6.1458214146839776</v>
      </c>
      <c r="O466" s="81">
        <v>2.7417921667800127</v>
      </c>
      <c r="P466" s="81">
        <v>3.3088605882865174</v>
      </c>
      <c r="Q466" s="81">
        <v>0.1565366312882035</v>
      </c>
      <c r="R466" s="81">
        <v>0</v>
      </c>
      <c r="S466" s="81">
        <v>0</v>
      </c>
      <c r="T466" s="82"/>
      <c r="U466" s="81">
        <v>131040</v>
      </c>
      <c r="V466" s="81">
        <v>119</v>
      </c>
      <c r="W466" s="81">
        <v>22</v>
      </c>
      <c r="X466" s="81">
        <v>611</v>
      </c>
      <c r="Y466" s="81">
        <v>1253</v>
      </c>
      <c r="Z466" s="81">
        <v>1305</v>
      </c>
      <c r="AA466" s="81">
        <v>658</v>
      </c>
      <c r="AB466" s="81">
        <v>2657</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2212</v>
      </c>
      <c r="B467" s="80">
        <v>411</v>
      </c>
      <c r="C467" s="80">
        <v>3</v>
      </c>
      <c r="D467" s="80">
        <v>25</v>
      </c>
      <c r="E467" s="80">
        <v>2006</v>
      </c>
      <c r="F467" s="80" t="s">
        <v>566</v>
      </c>
      <c r="G467" s="80" t="s">
        <v>1670</v>
      </c>
      <c r="H467" s="80" t="s">
        <v>1671</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2213</v>
      </c>
      <c r="B468" s="80">
        <v>412</v>
      </c>
      <c r="C468" s="80">
        <v>4</v>
      </c>
      <c r="D468" s="80">
        <v>25</v>
      </c>
      <c r="E468" s="80">
        <v>2007</v>
      </c>
      <c r="F468" s="80" t="s">
        <v>567</v>
      </c>
      <c r="G468" s="80" t="s">
        <v>1670</v>
      </c>
      <c r="H468" s="80" t="s">
        <v>1671</v>
      </c>
      <c r="I468" s="177"/>
      <c r="J468" s="81">
        <v>2.6529363990701054</v>
      </c>
      <c r="K468" s="81">
        <v>0.35465690676183359</v>
      </c>
      <c r="L468" s="81">
        <v>1.477238698351474</v>
      </c>
      <c r="M468" s="81">
        <v>3.6871245170719438</v>
      </c>
      <c r="N468" s="81">
        <v>6.1394749773002095</v>
      </c>
      <c r="O468" s="81">
        <v>2.5930125530840322</v>
      </c>
      <c r="P468" s="81">
        <v>3.2273088913650798</v>
      </c>
      <c r="Q468" s="81">
        <v>0.16222935333855459</v>
      </c>
      <c r="R468" s="81">
        <v>0</v>
      </c>
      <c r="S468" s="81">
        <v>0</v>
      </c>
      <c r="T468" s="82"/>
      <c r="U468" s="81">
        <v>87123</v>
      </c>
      <c r="V468" s="81">
        <v>118</v>
      </c>
      <c r="W468" s="81">
        <v>18</v>
      </c>
      <c r="X468" s="81">
        <v>750</v>
      </c>
      <c r="Y468" s="81">
        <v>1255</v>
      </c>
      <c r="Z468" s="81">
        <v>1283</v>
      </c>
      <c r="AA468" s="81">
        <v>632</v>
      </c>
      <c r="AB468" s="81">
        <v>2608</v>
      </c>
      <c r="AC468" s="81">
        <v>0</v>
      </c>
      <c r="AD468" s="81">
        <v>0</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2214</v>
      </c>
      <c r="B469" s="80">
        <v>413</v>
      </c>
      <c r="C469" s="80">
        <v>5</v>
      </c>
      <c r="D469" s="80">
        <v>25</v>
      </c>
      <c r="E469" s="80">
        <v>2008</v>
      </c>
      <c r="F469" s="80" t="s">
        <v>84</v>
      </c>
      <c r="G469" s="80" t="s">
        <v>1670</v>
      </c>
      <c r="H469" s="80" t="s">
        <v>1671</v>
      </c>
      <c r="I469" s="177"/>
      <c r="J469" s="81">
        <v>2.6595661112998603</v>
      </c>
      <c r="K469" s="81">
        <v>0.31126728507767965</v>
      </c>
      <c r="L469" s="81">
        <v>1.2755398621875991</v>
      </c>
      <c r="M469" s="81">
        <v>4.3142927294287956</v>
      </c>
      <c r="N469" s="81">
        <v>6.1378284327016175</v>
      </c>
      <c r="O469" s="81">
        <v>2.5050883423896519</v>
      </c>
      <c r="P469" s="81">
        <v>3.0961138502700885</v>
      </c>
      <c r="Q469" s="81">
        <v>0.15562874324814582</v>
      </c>
      <c r="R469" s="81">
        <v>0</v>
      </c>
      <c r="S469" s="81">
        <v>0</v>
      </c>
      <c r="T469" s="82"/>
      <c r="U469" s="81">
        <v>91768</v>
      </c>
      <c r="V469" s="81">
        <v>118</v>
      </c>
      <c r="W469" s="81">
        <v>18</v>
      </c>
      <c r="X469" s="81">
        <v>750</v>
      </c>
      <c r="Y469" s="81">
        <v>1238</v>
      </c>
      <c r="Z469" s="81">
        <v>1283</v>
      </c>
      <c r="AA469" s="81">
        <v>607</v>
      </c>
      <c r="AB469" s="81">
        <v>2543</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2215</v>
      </c>
      <c r="B470" s="80">
        <v>414</v>
      </c>
      <c r="C470" s="80">
        <v>6</v>
      </c>
      <c r="D470" s="80">
        <v>25</v>
      </c>
      <c r="E470" s="80">
        <v>2009</v>
      </c>
      <c r="F470" s="80" t="s">
        <v>85</v>
      </c>
      <c r="G470" s="80" t="s">
        <v>1670</v>
      </c>
      <c r="H470" s="80" t="s">
        <v>1671</v>
      </c>
      <c r="I470" s="177"/>
      <c r="J470" s="81">
        <v>2.5098233172510716</v>
      </c>
      <c r="K470" s="81">
        <v>0.29506692258728551</v>
      </c>
      <c r="L470" s="81">
        <v>1.1749504232553576</v>
      </c>
      <c r="M470" s="81">
        <v>2.8376934695746256</v>
      </c>
      <c r="N470" s="81">
        <v>5.2719601693064195</v>
      </c>
      <c r="O470" s="81">
        <v>2.5043300376320183</v>
      </c>
      <c r="P470" s="81">
        <v>3.0059164114192787</v>
      </c>
      <c r="Q470" s="81">
        <v>0.14597873701499178</v>
      </c>
      <c r="R470" s="81">
        <v>0</v>
      </c>
      <c r="S470" s="81">
        <v>0</v>
      </c>
      <c r="T470" s="82"/>
      <c r="U470" s="81">
        <v>87455</v>
      </c>
      <c r="V470" s="81">
        <v>137</v>
      </c>
      <c r="W470" s="81">
        <v>19</v>
      </c>
      <c r="X470" s="81">
        <v>623</v>
      </c>
      <c r="Y470" s="81">
        <v>1238</v>
      </c>
      <c r="Z470" s="81">
        <v>1266</v>
      </c>
      <c r="AA470" s="81">
        <v>605</v>
      </c>
      <c r="AB470" s="81">
        <v>2504</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2216</v>
      </c>
      <c r="B471" s="80">
        <v>415</v>
      </c>
      <c r="C471" s="80">
        <v>7</v>
      </c>
      <c r="D471" s="80">
        <v>25</v>
      </c>
      <c r="E471" s="80">
        <v>2010</v>
      </c>
      <c r="F471" s="80" t="s">
        <v>86</v>
      </c>
      <c r="G471" s="80" t="s">
        <v>1670</v>
      </c>
      <c r="H471" s="80" t="s">
        <v>1671</v>
      </c>
      <c r="I471" s="177"/>
      <c r="J471" s="81">
        <v>2.164939433216662</v>
      </c>
      <c r="K471" s="81">
        <v>0.30772713024406051</v>
      </c>
      <c r="L471" s="81">
        <v>1.0696775126290905</v>
      </c>
      <c r="M471" s="81">
        <v>2.5401314222521201</v>
      </c>
      <c r="N471" s="81">
        <v>5.1501764483478185</v>
      </c>
      <c r="O471" s="81">
        <v>2.5025917145695749</v>
      </c>
      <c r="P471" s="81">
        <v>2.9911851159485217</v>
      </c>
      <c r="Q471" s="81">
        <v>0.14900027899865179</v>
      </c>
      <c r="R471" s="81">
        <v>0</v>
      </c>
      <c r="S471" s="81">
        <v>0</v>
      </c>
      <c r="T471" s="82"/>
      <c r="U471" s="81">
        <v>84446</v>
      </c>
      <c r="V471" s="81">
        <v>137</v>
      </c>
      <c r="W471" s="81">
        <v>19</v>
      </c>
      <c r="X471" s="81">
        <v>623</v>
      </c>
      <c r="Y471" s="81">
        <v>1230</v>
      </c>
      <c r="Z471" s="81">
        <v>1271</v>
      </c>
      <c r="AA471" s="81">
        <v>587</v>
      </c>
      <c r="AB471" s="81">
        <v>2449</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2217</v>
      </c>
      <c r="B472" s="80">
        <v>416</v>
      </c>
      <c r="C472" s="80">
        <v>8</v>
      </c>
      <c r="D472" s="80">
        <v>25</v>
      </c>
      <c r="E472" s="80">
        <v>2011</v>
      </c>
      <c r="F472" s="80" t="s">
        <v>87</v>
      </c>
      <c r="G472" s="80" t="s">
        <v>1670</v>
      </c>
      <c r="H472" s="80" t="s">
        <v>1671</v>
      </c>
      <c r="I472" s="177"/>
      <c r="J472" s="81">
        <v>2.708442728350215</v>
      </c>
      <c r="K472" s="81">
        <v>0.4311829487404974</v>
      </c>
      <c r="L472" s="81">
        <v>0.9980870611649364</v>
      </c>
      <c r="M472" s="81">
        <v>3.2089001301938231</v>
      </c>
      <c r="N472" s="81">
        <v>6.2142779603422582</v>
      </c>
      <c r="O472" s="81">
        <v>2.4281805459227166</v>
      </c>
      <c r="P472" s="81">
        <v>2.8750537979001201</v>
      </c>
      <c r="Q472" s="81">
        <v>0.16821742290330993</v>
      </c>
      <c r="R472" s="81">
        <v>0</v>
      </c>
      <c r="S472" s="81">
        <v>0</v>
      </c>
      <c r="T472" s="82"/>
      <c r="U472" s="81">
        <v>99497</v>
      </c>
      <c r="V472" s="81">
        <v>137</v>
      </c>
      <c r="W472" s="81">
        <v>19</v>
      </c>
      <c r="X472" s="81">
        <v>623</v>
      </c>
      <c r="Y472" s="81">
        <v>1233</v>
      </c>
      <c r="Z472" s="81">
        <v>1260</v>
      </c>
      <c r="AA472" s="81">
        <v>581</v>
      </c>
      <c r="AB472" s="81">
        <v>2397</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2218</v>
      </c>
      <c r="B473" s="80">
        <v>417</v>
      </c>
      <c r="C473" s="80">
        <v>9</v>
      </c>
      <c r="D473" s="80">
        <v>25</v>
      </c>
      <c r="E473" s="80">
        <v>2012</v>
      </c>
      <c r="F473" s="80" t="s">
        <v>88</v>
      </c>
      <c r="G473" s="80" t="s">
        <v>1670</v>
      </c>
      <c r="H473" s="80" t="s">
        <v>1671</v>
      </c>
      <c r="I473" s="177"/>
      <c r="J473" s="81">
        <v>3.1270260669121517</v>
      </c>
      <c r="K473" s="81">
        <v>0.48574426819870481</v>
      </c>
      <c r="L473" s="81">
        <v>1.0070401658043333</v>
      </c>
      <c r="M473" s="81">
        <v>3.9854437659438497</v>
      </c>
      <c r="N473" s="81">
        <v>6.9094915970679534</v>
      </c>
      <c r="O473" s="81">
        <v>2.3765693645192556</v>
      </c>
      <c r="P473" s="81">
        <v>2.9162948371521367</v>
      </c>
      <c r="Q473" s="81">
        <v>0.18162050332762139</v>
      </c>
      <c r="R473" s="81">
        <v>0</v>
      </c>
      <c r="S473" s="81">
        <v>0</v>
      </c>
      <c r="T473" s="82"/>
      <c r="U473" s="81">
        <v>110065</v>
      </c>
      <c r="V473" s="81">
        <v>137</v>
      </c>
      <c r="W473" s="81">
        <v>19</v>
      </c>
      <c r="X473" s="81">
        <v>623</v>
      </c>
      <c r="Y473" s="81">
        <v>1248</v>
      </c>
      <c r="Z473" s="81">
        <v>1243</v>
      </c>
      <c r="AA473" s="81">
        <v>586</v>
      </c>
      <c r="AB473" s="81">
        <v>2382</v>
      </c>
      <c r="AC473" s="81">
        <v>0</v>
      </c>
      <c r="AD473" s="81">
        <v>0</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2219</v>
      </c>
      <c r="B474" s="80">
        <v>418</v>
      </c>
      <c r="C474" s="80">
        <v>10</v>
      </c>
      <c r="D474" s="80">
        <v>25</v>
      </c>
      <c r="E474" s="80">
        <v>2013</v>
      </c>
      <c r="F474" s="80" t="s">
        <v>89</v>
      </c>
      <c r="G474" s="80" t="s">
        <v>1670</v>
      </c>
      <c r="H474" s="80" t="s">
        <v>1671</v>
      </c>
      <c r="I474" s="177"/>
      <c r="J474" s="81">
        <v>2.6895171839493073</v>
      </c>
      <c r="K474" s="81">
        <v>0.40146929452370106</v>
      </c>
      <c r="L474" s="81">
        <v>0.88929587315552927</v>
      </c>
      <c r="M474" s="81">
        <v>3.7065579871190115</v>
      </c>
      <c r="N474" s="81">
        <v>7.1630199333701512</v>
      </c>
      <c r="O474" s="81">
        <v>2.2603530576027935</v>
      </c>
      <c r="P474" s="81">
        <v>2.9073016676688099</v>
      </c>
      <c r="Q474" s="81">
        <v>0.18936801586427709</v>
      </c>
      <c r="R474" s="81">
        <v>0</v>
      </c>
      <c r="S474" s="81">
        <v>0</v>
      </c>
      <c r="T474" s="82"/>
      <c r="U474" s="81">
        <v>96389</v>
      </c>
      <c r="V474" s="81">
        <v>137</v>
      </c>
      <c r="W474" s="81">
        <v>19</v>
      </c>
      <c r="X474" s="81">
        <v>623</v>
      </c>
      <c r="Y474" s="81">
        <v>1335</v>
      </c>
      <c r="Z474" s="81">
        <v>1235</v>
      </c>
      <c r="AA474" s="81">
        <v>582</v>
      </c>
      <c r="AB474" s="81">
        <v>2448</v>
      </c>
      <c r="AC474" s="81">
        <v>0</v>
      </c>
      <c r="AD474" s="81">
        <v>0</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2220</v>
      </c>
      <c r="B475" s="80">
        <v>419</v>
      </c>
      <c r="C475" s="80">
        <v>11</v>
      </c>
      <c r="D475" s="80">
        <v>25</v>
      </c>
      <c r="E475" s="80">
        <v>2014</v>
      </c>
      <c r="F475" s="80" t="s">
        <v>90</v>
      </c>
      <c r="G475" s="80" t="s">
        <v>1670</v>
      </c>
      <c r="H475" s="80" t="s">
        <v>1671</v>
      </c>
      <c r="I475" s="177"/>
      <c r="J475" s="81">
        <v>0</v>
      </c>
      <c r="K475" s="81">
        <v>0.32377648577779439</v>
      </c>
      <c r="L475" s="81">
        <v>0.64194286705644832</v>
      </c>
      <c r="M475" s="81">
        <v>4.3868892141969349</v>
      </c>
      <c r="N475" s="81">
        <v>7.5960763312924726</v>
      </c>
      <c r="O475" s="81">
        <v>2.1426780516299528</v>
      </c>
      <c r="P475" s="81">
        <v>2.8772306853759035</v>
      </c>
      <c r="Q475" s="81">
        <v>0.1782017297602555</v>
      </c>
      <c r="R475" s="81">
        <v>0</v>
      </c>
      <c r="S475" s="81">
        <v>0</v>
      </c>
      <c r="T475" s="82"/>
      <c r="U475" s="81">
        <v>0</v>
      </c>
      <c r="V475" s="81">
        <v>96</v>
      </c>
      <c r="W475" s="81">
        <v>14</v>
      </c>
      <c r="X475" s="81">
        <v>701</v>
      </c>
      <c r="Y475" s="81">
        <v>1337</v>
      </c>
      <c r="Z475" s="81">
        <v>1233</v>
      </c>
      <c r="AA475" s="81">
        <v>573</v>
      </c>
      <c r="AB475" s="81">
        <v>2401</v>
      </c>
      <c r="AC475" s="81">
        <v>0</v>
      </c>
      <c r="AD475" s="81">
        <v>0</v>
      </c>
      <c r="AE475" s="82"/>
      <c r="AF475" s="81">
        <v>0</v>
      </c>
      <c r="AG475" s="81">
        <v>227192.22483386871</v>
      </c>
      <c r="AH475" s="81">
        <v>104412.07362060036</v>
      </c>
      <c r="AI475" s="81">
        <v>4616375.0435741274</v>
      </c>
      <c r="AJ475" s="81">
        <v>5750404.744284437</v>
      </c>
      <c r="AK475" s="81">
        <v>0</v>
      </c>
      <c r="AL475" s="81">
        <v>0</v>
      </c>
      <c r="AM475" s="81">
        <v>329621.42134086293</v>
      </c>
      <c r="AN475" s="81">
        <v>0</v>
      </c>
      <c r="AO475" s="81">
        <v>0</v>
      </c>
      <c r="AP475" s="82"/>
      <c r="AQ475" s="81">
        <v>2</v>
      </c>
      <c r="AR475" s="81">
        <v>0</v>
      </c>
      <c r="AS475" s="81">
        <v>0</v>
      </c>
      <c r="AT475" s="81">
        <v>0</v>
      </c>
      <c r="AU475" s="81">
        <v>0</v>
      </c>
      <c r="AV475" s="81">
        <v>0</v>
      </c>
      <c r="AW475" s="81" t="s">
        <v>564</v>
      </c>
      <c r="AX475" s="82"/>
      <c r="AY475" s="81">
        <v>8.2799999999999994</v>
      </c>
      <c r="AZ475" s="81">
        <v>0</v>
      </c>
      <c r="BA475" s="81">
        <v>0</v>
      </c>
      <c r="BB475" s="81">
        <v>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2221</v>
      </c>
      <c r="B476" s="80">
        <v>420</v>
      </c>
      <c r="C476" s="80">
        <v>12</v>
      </c>
      <c r="D476" s="80">
        <v>25</v>
      </c>
      <c r="E476" s="80">
        <v>2015</v>
      </c>
      <c r="F476" s="80" t="s">
        <v>91</v>
      </c>
      <c r="G476" s="80" t="s">
        <v>1670</v>
      </c>
      <c r="H476" s="80" t="s">
        <v>1671</v>
      </c>
      <c r="I476" s="177"/>
      <c r="J476" s="81">
        <v>2.7568324430055782</v>
      </c>
      <c r="K476" s="81">
        <v>0.31046799239252348</v>
      </c>
      <c r="L476" s="81">
        <v>0.67571183745322616</v>
      </c>
      <c r="M476" s="81">
        <v>4.2446348627184616</v>
      </c>
      <c r="N476" s="81">
        <v>6.8188599290033638</v>
      </c>
      <c r="O476" s="81">
        <v>2.1497699516990312</v>
      </c>
      <c r="P476" s="81">
        <v>2.8543680593687673</v>
      </c>
      <c r="Q476" s="81">
        <v>0.16812944477028055</v>
      </c>
      <c r="R476" s="81">
        <v>0</v>
      </c>
      <c r="S476" s="81">
        <v>0</v>
      </c>
      <c r="T476" s="82"/>
      <c r="U476" s="81">
        <v>110017</v>
      </c>
      <c r="V476" s="81">
        <v>96</v>
      </c>
      <c r="W476" s="81">
        <v>14</v>
      </c>
      <c r="X476" s="81">
        <v>701</v>
      </c>
      <c r="Y476" s="81">
        <v>1304</v>
      </c>
      <c r="Z476" s="81">
        <v>1249</v>
      </c>
      <c r="AA476" s="81">
        <v>568</v>
      </c>
      <c r="AB476" s="81">
        <v>2314</v>
      </c>
      <c r="AC476" s="81">
        <v>0</v>
      </c>
      <c r="AD476" s="81">
        <v>0</v>
      </c>
      <c r="AE476" s="82"/>
      <c r="AF476" s="81">
        <v>849034.25661120773</v>
      </c>
      <c r="AG476" s="81">
        <v>206839.94484623463</v>
      </c>
      <c r="AH476" s="81">
        <v>87370.800370005134</v>
      </c>
      <c r="AI476" s="81">
        <v>4458416.896119195</v>
      </c>
      <c r="AJ476" s="81">
        <v>5382331.3444308396</v>
      </c>
      <c r="AK476" s="81">
        <v>0</v>
      </c>
      <c r="AL476" s="81">
        <v>0</v>
      </c>
      <c r="AM476" s="81">
        <v>317123.99313508213</v>
      </c>
      <c r="AN476" s="81">
        <v>0</v>
      </c>
      <c r="AO476" s="81">
        <v>0</v>
      </c>
      <c r="AP476" s="82"/>
      <c r="AQ476" s="81">
        <v>2</v>
      </c>
      <c r="AR476" s="81">
        <v>0</v>
      </c>
      <c r="AS476" s="81">
        <v>0</v>
      </c>
      <c r="AT476" s="81">
        <v>0</v>
      </c>
      <c r="AU476" s="81">
        <v>0</v>
      </c>
      <c r="AV476" s="81">
        <v>0</v>
      </c>
      <c r="AW476" s="81" t="s">
        <v>564</v>
      </c>
      <c r="AX476" s="82"/>
      <c r="AY476" s="81">
        <v>8.2799999999999994</v>
      </c>
      <c r="AZ476" s="81">
        <v>0</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2222</v>
      </c>
      <c r="B477" s="80">
        <v>421</v>
      </c>
      <c r="C477" s="80">
        <v>13</v>
      </c>
      <c r="D477" s="80">
        <v>25</v>
      </c>
      <c r="E477" s="80">
        <v>2016</v>
      </c>
      <c r="F477" s="80" t="s">
        <v>92</v>
      </c>
      <c r="G477" s="80" t="s">
        <v>1670</v>
      </c>
      <c r="H477" s="80" t="s">
        <v>1671</v>
      </c>
      <c r="I477" s="177"/>
      <c r="J477" s="81">
        <v>2.8635208009224029</v>
      </c>
      <c r="K477" s="81">
        <v>0.29285764496085948</v>
      </c>
      <c r="L477" s="81">
        <v>0.72662549051359315</v>
      </c>
      <c r="M477" s="81">
        <v>3.6392821287486288</v>
      </c>
      <c r="N477" s="81">
        <v>6.7641624296315719</v>
      </c>
      <c r="O477" s="81">
        <v>2.1423675434087892</v>
      </c>
      <c r="P477" s="81">
        <v>3.0950058719966775</v>
      </c>
      <c r="Q477" s="81">
        <v>0.15934585483254651</v>
      </c>
      <c r="R477" s="81">
        <v>0</v>
      </c>
      <c r="S477" s="81">
        <v>0</v>
      </c>
      <c r="T477" s="82"/>
      <c r="U477" s="81">
        <v>108774</v>
      </c>
      <c r="V477" s="81">
        <v>96</v>
      </c>
      <c r="W477" s="81">
        <v>14</v>
      </c>
      <c r="X477" s="81">
        <v>701</v>
      </c>
      <c r="Y477" s="81">
        <v>1272</v>
      </c>
      <c r="Z477" s="81">
        <v>1260</v>
      </c>
      <c r="AA477" s="81">
        <v>637</v>
      </c>
      <c r="AB477" s="81">
        <v>2256</v>
      </c>
      <c r="AC477" s="81">
        <v>0</v>
      </c>
      <c r="AD477" s="81">
        <v>0</v>
      </c>
      <c r="AE477" s="82"/>
      <c r="AF477" s="81">
        <v>897330.66646176646</v>
      </c>
      <c r="AG477" s="81">
        <v>197160.7684295584</v>
      </c>
      <c r="AH477" s="81">
        <v>74051.058562445134</v>
      </c>
      <c r="AI477" s="81">
        <v>4450388.9705146644</v>
      </c>
      <c r="AJ477" s="81">
        <v>5464760.2960524634</v>
      </c>
      <c r="AK477" s="81">
        <v>0</v>
      </c>
      <c r="AL477" s="81">
        <v>0</v>
      </c>
      <c r="AM477" s="81">
        <v>309415.53533633013</v>
      </c>
      <c r="AN477" s="81">
        <v>0</v>
      </c>
      <c r="AO477" s="81">
        <v>0</v>
      </c>
      <c r="AP477" s="82"/>
      <c r="AQ477" s="81">
        <v>2</v>
      </c>
      <c r="AR477" s="81">
        <v>0</v>
      </c>
      <c r="AS477" s="81">
        <v>0</v>
      </c>
      <c r="AT477" s="81">
        <v>0</v>
      </c>
      <c r="AU477" s="81">
        <v>0</v>
      </c>
      <c r="AV477" s="81">
        <v>0</v>
      </c>
      <c r="AW477" s="81" t="s">
        <v>564</v>
      </c>
      <c r="AX477" s="82"/>
      <c r="AY477" s="81">
        <v>8.2799999999999994</v>
      </c>
      <c r="AZ477" s="81">
        <v>0</v>
      </c>
      <c r="BA477" s="81">
        <v>0</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2223</v>
      </c>
      <c r="B478" s="80">
        <v>422</v>
      </c>
      <c r="C478" s="80">
        <v>14</v>
      </c>
      <c r="D478" s="80">
        <v>25</v>
      </c>
      <c r="E478" s="80">
        <v>2017</v>
      </c>
      <c r="F478" s="80" t="s">
        <v>71</v>
      </c>
      <c r="G478" s="80" t="s">
        <v>1670</v>
      </c>
      <c r="H478" s="80" t="s">
        <v>1671</v>
      </c>
      <c r="I478" s="177"/>
      <c r="J478" s="81">
        <v>0</v>
      </c>
      <c r="K478" s="81">
        <v>0.29925666415585478</v>
      </c>
      <c r="L478" s="81">
        <v>0.65593213654567695</v>
      </c>
      <c r="M478" s="81">
        <v>3.6490716902657447</v>
      </c>
      <c r="N478" s="81">
        <v>6.6191234138363351</v>
      </c>
      <c r="O478" s="81">
        <v>2.0773033639589116</v>
      </c>
      <c r="P478" s="81">
        <v>3.0754001149842356</v>
      </c>
      <c r="Q478" s="81">
        <v>0.1535398811295309</v>
      </c>
      <c r="R478" s="81">
        <v>0</v>
      </c>
      <c r="S478" s="81">
        <v>0</v>
      </c>
      <c r="T478" s="82"/>
      <c r="U478" s="81">
        <v>0</v>
      </c>
      <c r="V478" s="81">
        <v>96</v>
      </c>
      <c r="W478" s="81">
        <v>14</v>
      </c>
      <c r="X478" s="81">
        <v>701</v>
      </c>
      <c r="Y478" s="81">
        <v>1272</v>
      </c>
      <c r="Z478" s="81">
        <v>1242</v>
      </c>
      <c r="AA478" s="81">
        <v>637</v>
      </c>
      <c r="AB478" s="81">
        <v>2248</v>
      </c>
      <c r="AC478" s="81">
        <v>0</v>
      </c>
      <c r="AD478" s="81">
        <v>0</v>
      </c>
      <c r="AE478" s="82"/>
      <c r="AF478" s="81">
        <v>0</v>
      </c>
      <c r="AG478" s="81">
        <v>197733.62853877441</v>
      </c>
      <c r="AH478" s="81">
        <v>90461.20287107279</v>
      </c>
      <c r="AI478" s="81">
        <v>4340283.5460254792</v>
      </c>
      <c r="AJ478" s="81">
        <v>4788979.7909720279</v>
      </c>
      <c r="AK478" s="81">
        <v>0</v>
      </c>
      <c r="AL478" s="81">
        <v>0</v>
      </c>
      <c r="AM478" s="81">
        <v>308800.7511303646</v>
      </c>
      <c r="AN478" s="81">
        <v>0</v>
      </c>
      <c r="AO478" s="81">
        <v>0</v>
      </c>
      <c r="AP478" s="82"/>
      <c r="AQ478" s="81">
        <v>2</v>
      </c>
      <c r="AR478" s="81">
        <v>0</v>
      </c>
      <c r="AS478" s="81">
        <v>0</v>
      </c>
      <c r="AT478" s="81">
        <v>0</v>
      </c>
      <c r="AU478" s="81">
        <v>0</v>
      </c>
      <c r="AV478" s="81">
        <v>0</v>
      </c>
      <c r="AW478" s="81" t="s">
        <v>564</v>
      </c>
      <c r="AX478" s="82"/>
      <c r="AY478" s="81">
        <v>8.2799999999999994</v>
      </c>
      <c r="AZ478" s="81">
        <v>0</v>
      </c>
      <c r="BA478" s="81">
        <v>0</v>
      </c>
      <c r="BB478" s="81">
        <v>0</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2224</v>
      </c>
      <c r="B479" s="80">
        <v>423</v>
      </c>
      <c r="C479" s="80">
        <v>15</v>
      </c>
      <c r="D479" s="80">
        <v>25</v>
      </c>
      <c r="E479" s="80">
        <v>2018</v>
      </c>
      <c r="F479" s="80" t="s">
        <v>93</v>
      </c>
      <c r="G479" s="80" t="s">
        <v>1670</v>
      </c>
      <c r="H479" s="80" t="s">
        <v>1671</v>
      </c>
      <c r="I479" s="177"/>
      <c r="J479" s="81">
        <v>0</v>
      </c>
      <c r="K479" s="81">
        <v>0.27852689943022868</v>
      </c>
      <c r="L479" s="81">
        <v>0.60173324891035085</v>
      </c>
      <c r="M479" s="81">
        <v>3.6670691905586064</v>
      </c>
      <c r="N479" s="81">
        <v>6.0078776419683804</v>
      </c>
      <c r="O479" s="81">
        <v>1.9857594158536258</v>
      </c>
      <c r="P479" s="81">
        <v>3.0161075412618397</v>
      </c>
      <c r="Q479" s="81">
        <v>0.14000545814449167</v>
      </c>
      <c r="R479" s="81">
        <v>0</v>
      </c>
      <c r="S479" s="81">
        <v>0</v>
      </c>
      <c r="T479" s="82"/>
      <c r="U479" s="81">
        <v>0</v>
      </c>
      <c r="V479" s="81">
        <v>96</v>
      </c>
      <c r="W479" s="81">
        <v>14</v>
      </c>
      <c r="X479" s="81">
        <v>701</v>
      </c>
      <c r="Y479" s="81">
        <v>1254</v>
      </c>
      <c r="Z479" s="81">
        <v>1210</v>
      </c>
      <c r="AA479" s="81">
        <v>631</v>
      </c>
      <c r="AB479" s="81">
        <v>2209</v>
      </c>
      <c r="AC479" s="81">
        <v>0</v>
      </c>
      <c r="AD479" s="81">
        <v>0</v>
      </c>
      <c r="AE479" s="82"/>
      <c r="AF479" s="81">
        <v>0</v>
      </c>
      <c r="AG479" s="81">
        <v>178901.6316194231</v>
      </c>
      <c r="AH479" s="81">
        <v>85259.694836742419</v>
      </c>
      <c r="AI479" s="81">
        <v>4436656.3499767482</v>
      </c>
      <c r="AJ479" s="81">
        <v>4575692.1730934056</v>
      </c>
      <c r="AK479" s="81">
        <v>0</v>
      </c>
      <c r="AL479" s="81">
        <v>0</v>
      </c>
      <c r="AM479" s="81">
        <v>304071.30356203229</v>
      </c>
      <c r="AN479" s="81">
        <v>0</v>
      </c>
      <c r="AO479" s="81">
        <v>0</v>
      </c>
      <c r="AP479" s="82"/>
      <c r="AQ479" s="81">
        <v>2</v>
      </c>
      <c r="AR479" s="81">
        <v>0</v>
      </c>
      <c r="AS479" s="81">
        <v>0</v>
      </c>
      <c r="AT479" s="81">
        <v>0</v>
      </c>
      <c r="AU479" s="81">
        <v>0</v>
      </c>
      <c r="AV479" s="81">
        <v>0</v>
      </c>
      <c r="AW479" s="81" t="s">
        <v>564</v>
      </c>
      <c r="AX479" s="82"/>
      <c r="AY479" s="81">
        <v>8.2799999999999994</v>
      </c>
      <c r="AZ479" s="81">
        <v>0</v>
      </c>
      <c r="BA479" s="81">
        <v>0</v>
      </c>
      <c r="BB479" s="81">
        <v>0</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2225</v>
      </c>
      <c r="B480" s="80">
        <v>424</v>
      </c>
      <c r="C480" s="80">
        <v>16</v>
      </c>
      <c r="D480" s="80">
        <v>25</v>
      </c>
      <c r="E480" s="80">
        <v>2019</v>
      </c>
      <c r="F480" s="80" t="s">
        <v>73</v>
      </c>
      <c r="G480" s="80" t="s">
        <v>1670</v>
      </c>
      <c r="H480" s="80" t="s">
        <v>1671</v>
      </c>
      <c r="I480" s="177"/>
      <c r="J480" s="81">
        <v>0</v>
      </c>
      <c r="K480" s="81">
        <v>0.25845245328291061</v>
      </c>
      <c r="L480" s="81">
        <v>0.60442921918350545</v>
      </c>
      <c r="M480" s="81">
        <v>3.2896940446288543</v>
      </c>
      <c r="N480" s="81">
        <v>6.2081792042704169</v>
      </c>
      <c r="O480" s="81">
        <v>1.9119312944261555</v>
      </c>
      <c r="P480" s="81">
        <v>2.7739755337212051</v>
      </c>
      <c r="Q480" s="81">
        <v>0.13582104661566241</v>
      </c>
      <c r="R480" s="81">
        <v>0</v>
      </c>
      <c r="S480" s="81">
        <v>0</v>
      </c>
      <c r="T480" s="82"/>
      <c r="U480" s="81">
        <v>0</v>
      </c>
      <c r="V480" s="81">
        <v>96</v>
      </c>
      <c r="W480" s="81">
        <v>14</v>
      </c>
      <c r="X480" s="81">
        <v>701</v>
      </c>
      <c r="Y480" s="81">
        <v>1280</v>
      </c>
      <c r="Z480" s="81">
        <v>1197</v>
      </c>
      <c r="AA480" s="81">
        <v>576</v>
      </c>
      <c r="AB480" s="81">
        <v>2201</v>
      </c>
      <c r="AC480" s="81">
        <v>0</v>
      </c>
      <c r="AD480" s="81">
        <v>0</v>
      </c>
      <c r="AE480" s="82"/>
      <c r="AF480" s="81">
        <v>0</v>
      </c>
      <c r="AG480" s="81">
        <v>178848.6538254667</v>
      </c>
      <c r="AH480" s="81">
        <v>92055.003169432763</v>
      </c>
      <c r="AI480" s="81">
        <v>4347554.9129279517</v>
      </c>
      <c r="AJ480" s="81">
        <v>4750160.2363646757</v>
      </c>
      <c r="AK480" s="81">
        <v>0</v>
      </c>
      <c r="AL480" s="81">
        <v>0</v>
      </c>
      <c r="AM480" s="81">
        <v>299759.63088087103</v>
      </c>
      <c r="AN480" s="81">
        <v>0</v>
      </c>
      <c r="AO480" s="81">
        <v>0</v>
      </c>
      <c r="AP480" s="82"/>
      <c r="AQ480" s="81">
        <v>2</v>
      </c>
      <c r="AR480" s="81">
        <v>0</v>
      </c>
      <c r="AS480" s="81">
        <v>0</v>
      </c>
      <c r="AT480" s="81">
        <v>0</v>
      </c>
      <c r="AU480" s="81">
        <v>0</v>
      </c>
      <c r="AV480" s="81">
        <v>0</v>
      </c>
      <c r="AW480" s="81" t="s">
        <v>564</v>
      </c>
      <c r="AX480" s="82"/>
      <c r="AY480" s="81">
        <v>8.2799999999999994</v>
      </c>
      <c r="AZ480" s="81">
        <v>0</v>
      </c>
      <c r="BA480" s="81">
        <v>0</v>
      </c>
      <c r="BB480" s="81">
        <v>0</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2226</v>
      </c>
      <c r="B481" s="80">
        <v>425</v>
      </c>
      <c r="C481" s="80">
        <v>17</v>
      </c>
      <c r="D481" s="80">
        <v>25</v>
      </c>
      <c r="E481" s="80">
        <v>2020</v>
      </c>
      <c r="F481" s="80" t="s">
        <v>218</v>
      </c>
      <c r="G481" s="80" t="s">
        <v>1670</v>
      </c>
      <c r="H481" s="80" t="s">
        <v>1671</v>
      </c>
      <c r="I481" s="177"/>
      <c r="J481" s="81">
        <v>0</v>
      </c>
      <c r="K481" s="81">
        <v>0.38992771868399478</v>
      </c>
      <c r="L481" s="81">
        <v>1.6033977737979346</v>
      </c>
      <c r="M481" s="81">
        <v>3.1060491896860967</v>
      </c>
      <c r="N481" s="81">
        <v>5.5478930688534058</v>
      </c>
      <c r="O481" s="81">
        <v>1.6849183922567472</v>
      </c>
      <c r="P481" s="81">
        <v>2.876748331690159</v>
      </c>
      <c r="Q481" s="81">
        <v>0.12565051751223405</v>
      </c>
      <c r="R481" s="81">
        <v>0</v>
      </c>
      <c r="S481" s="81">
        <v>0</v>
      </c>
      <c r="T481" s="82"/>
      <c r="U481" s="81">
        <v>0</v>
      </c>
      <c r="V481" s="81">
        <v>134</v>
      </c>
      <c r="W481" s="81">
        <v>33</v>
      </c>
      <c r="X481" s="81">
        <v>696</v>
      </c>
      <c r="Y481" s="81">
        <v>1248</v>
      </c>
      <c r="Z481" s="81">
        <v>1204</v>
      </c>
      <c r="AA481" s="81">
        <v>649</v>
      </c>
      <c r="AB481" s="81">
        <v>2131</v>
      </c>
      <c r="AC481" s="81">
        <v>0</v>
      </c>
      <c r="AD481" s="81">
        <v>0</v>
      </c>
      <c r="AE481" s="82"/>
      <c r="AF481" s="81">
        <v>0</v>
      </c>
      <c r="AG481" s="81">
        <v>249826.92173383082</v>
      </c>
      <c r="AH481" s="81">
        <v>235135.53863918092</v>
      </c>
      <c r="AI481" s="81">
        <v>3996210.4340127734</v>
      </c>
      <c r="AJ481" s="81">
        <v>4728196.7913004141</v>
      </c>
      <c r="AK481" s="81"/>
      <c r="AL481" s="81"/>
      <c r="AM481" s="81">
        <v>278119.17590380943</v>
      </c>
      <c r="AN481" s="81"/>
      <c r="AO481" s="81"/>
      <c r="AP481" s="82"/>
      <c r="AQ481" s="81">
        <v>3</v>
      </c>
      <c r="AR481" s="81">
        <v>0</v>
      </c>
      <c r="AS481" s="81">
        <v>0</v>
      </c>
      <c r="AT481" s="81">
        <v>0</v>
      </c>
      <c r="AU481" s="81">
        <v>0</v>
      </c>
      <c r="AV481" s="81">
        <v>0</v>
      </c>
      <c r="AW481" s="81">
        <v>0</v>
      </c>
      <c r="AX481" s="82"/>
      <c r="AY481" s="81">
        <v>18.18</v>
      </c>
      <c r="AZ481" s="81">
        <v>0</v>
      </c>
      <c r="BA481" s="81">
        <v>0</v>
      </c>
      <c r="BB481" s="81">
        <v>0</v>
      </c>
      <c r="BC481" s="81">
        <v>0</v>
      </c>
      <c r="BD481" s="81">
        <v>0</v>
      </c>
      <c r="BE481" s="81">
        <v>0</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1679</v>
      </c>
      <c r="B482" s="80">
        <v>425</v>
      </c>
      <c r="C482" s="80">
        <v>18</v>
      </c>
      <c r="D482" s="80">
        <v>25</v>
      </c>
      <c r="E482" s="80">
        <v>2021</v>
      </c>
      <c r="F482" s="80" t="s">
        <v>75</v>
      </c>
      <c r="G482" s="174" t="s">
        <v>1670</v>
      </c>
      <c r="H482" s="80" t="s">
        <v>1671</v>
      </c>
      <c r="I482" s="177"/>
      <c r="J482" s="81">
        <v>0</v>
      </c>
      <c r="K482" s="81">
        <v>0.37560863037265807</v>
      </c>
      <c r="L482" s="81">
        <v>1.4632430808073991</v>
      </c>
      <c r="M482" s="81">
        <v>3.1372084376341065</v>
      </c>
      <c r="N482" s="81">
        <v>5.1601953779541212</v>
      </c>
      <c r="O482" s="81">
        <v>1.6254703510551014</v>
      </c>
      <c r="P482" s="81">
        <v>2.9862567860398643</v>
      </c>
      <c r="Q482" s="81">
        <v>0.12399587443544892</v>
      </c>
      <c r="R482" s="81">
        <v>0</v>
      </c>
      <c r="S482" s="81">
        <v>0</v>
      </c>
      <c r="T482" s="82"/>
      <c r="U482" s="81">
        <v>0</v>
      </c>
      <c r="V482" s="81">
        <v>134</v>
      </c>
      <c r="W482" s="81">
        <v>33</v>
      </c>
      <c r="X482" s="81">
        <v>696</v>
      </c>
      <c r="Y482" s="81">
        <v>1222</v>
      </c>
      <c r="Z482" s="81">
        <v>1196</v>
      </c>
      <c r="AA482" s="81">
        <v>657</v>
      </c>
      <c r="AB482" s="81">
        <v>2078</v>
      </c>
      <c r="AC482" s="81">
        <v>0</v>
      </c>
      <c r="AD482" s="81">
        <v>0</v>
      </c>
      <c r="AE482" s="82"/>
      <c r="AF482" s="81">
        <v>0</v>
      </c>
      <c r="AG482" s="81">
        <v>254141.04052773595</v>
      </c>
      <c r="AH482" s="81">
        <v>210812.69442739632</v>
      </c>
      <c r="AI482" s="81">
        <v>4360455.962231419</v>
      </c>
      <c r="AJ482" s="81">
        <v>4511744.6123749828</v>
      </c>
      <c r="AK482" s="81">
        <v>0</v>
      </c>
      <c r="AL482" s="81">
        <v>0</v>
      </c>
      <c r="AM482" s="81">
        <v>272766.35886461445</v>
      </c>
      <c r="AN482" s="81">
        <v>0</v>
      </c>
      <c r="AO482" s="81">
        <v>0</v>
      </c>
      <c r="AP482" s="82"/>
      <c r="AQ482" s="81">
        <v>3</v>
      </c>
      <c r="AR482" s="81">
        <v>0</v>
      </c>
      <c r="AS482" s="81">
        <v>0</v>
      </c>
      <c r="AT482" s="81">
        <v>0</v>
      </c>
      <c r="AU482" s="81">
        <v>0</v>
      </c>
      <c r="AV482" s="81">
        <v>0</v>
      </c>
      <c r="AW482" s="81"/>
      <c r="AX482" s="82"/>
      <c r="AY482" s="81">
        <v>18.18</v>
      </c>
      <c r="AZ482" s="81">
        <v>0</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1669</v>
      </c>
      <c r="B483" s="80">
        <v>425</v>
      </c>
      <c r="C483" s="80">
        <v>19</v>
      </c>
      <c r="D483" s="80">
        <v>25</v>
      </c>
      <c r="E483" s="80">
        <v>2022</v>
      </c>
      <c r="F483" s="80" t="s">
        <v>568</v>
      </c>
      <c r="G483" s="174" t="s">
        <v>1670</v>
      </c>
      <c r="H483" s="80" t="s">
        <v>1671</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3</v>
      </c>
      <c r="AR483" s="81">
        <v>0</v>
      </c>
      <c r="AS483" s="81">
        <v>0</v>
      </c>
      <c r="AT483" s="81">
        <v>0</v>
      </c>
      <c r="AU483" s="81">
        <v>0</v>
      </c>
      <c r="AV483" s="81">
        <v>0</v>
      </c>
      <c r="AW483" s="81"/>
      <c r="AX483" s="82"/>
      <c r="AY483" s="81">
        <v>18.18</v>
      </c>
      <c r="AZ483" s="81">
        <v>0</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2227</v>
      </c>
      <c r="B484" s="80">
        <v>443</v>
      </c>
      <c r="C484" s="80">
        <v>1</v>
      </c>
      <c r="D484" s="80">
        <v>27</v>
      </c>
      <c r="E484" s="80">
        <v>1990</v>
      </c>
      <c r="F484" s="80" t="s">
        <v>562</v>
      </c>
      <c r="G484" s="80" t="s">
        <v>2228</v>
      </c>
      <c r="H484" s="80" t="s">
        <v>2229</v>
      </c>
      <c r="I484" s="177"/>
      <c r="J484" s="81">
        <v>0.58796434286614008</v>
      </c>
      <c r="K484" s="81">
        <v>0.15470679209968402</v>
      </c>
      <c r="L484" s="81">
        <v>3.0325065028574811</v>
      </c>
      <c r="M484" s="81">
        <v>1.7643043534942</v>
      </c>
      <c r="N484" s="81">
        <v>2.3297097260690007</v>
      </c>
      <c r="O484" s="81">
        <v>1.6994411066722075</v>
      </c>
      <c r="P484" s="81">
        <v>2.9899787105529065</v>
      </c>
      <c r="Q484" s="81">
        <v>0.22085900332589822</v>
      </c>
      <c r="R484" s="81">
        <v>0</v>
      </c>
      <c r="S484" s="81">
        <v>0.29449899953121272</v>
      </c>
      <c r="T484" s="82"/>
      <c r="U484" s="81">
        <v>100628</v>
      </c>
      <c r="V484" s="81">
        <v>61</v>
      </c>
      <c r="W484" s="81">
        <v>32</v>
      </c>
      <c r="X484" s="81">
        <v>730</v>
      </c>
      <c r="Y484" s="81">
        <v>1038</v>
      </c>
      <c r="Z484" s="81">
        <v>699</v>
      </c>
      <c r="AA484" s="81">
        <v>726</v>
      </c>
      <c r="AB484" s="81">
        <v>3586</v>
      </c>
      <c r="AC484" s="81">
        <v>0</v>
      </c>
      <c r="AD484" s="81">
        <v>0.29449899953121272</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2230</v>
      </c>
      <c r="B485" s="80">
        <v>444</v>
      </c>
      <c r="C485" s="80">
        <v>2</v>
      </c>
      <c r="D485" s="80">
        <v>27</v>
      </c>
      <c r="E485" s="80">
        <v>2005</v>
      </c>
      <c r="F485" s="80" t="s">
        <v>565</v>
      </c>
      <c r="G485" s="80" t="s">
        <v>2228</v>
      </c>
      <c r="H485" s="80" t="s">
        <v>2229</v>
      </c>
      <c r="I485" s="177"/>
      <c r="J485" s="81">
        <v>0.22652190522293175</v>
      </c>
      <c r="K485" s="81">
        <v>0.14922258367198882</v>
      </c>
      <c r="L485" s="81">
        <v>8.8377791775692351</v>
      </c>
      <c r="M485" s="81">
        <v>2.5516417270974405</v>
      </c>
      <c r="N485" s="81">
        <v>2.9853071795623998</v>
      </c>
      <c r="O485" s="81">
        <v>2.4140377008660798</v>
      </c>
      <c r="P485" s="81">
        <v>2.8864528536116425</v>
      </c>
      <c r="Q485" s="81">
        <v>0.16784827344376804</v>
      </c>
      <c r="R485" s="81">
        <v>0</v>
      </c>
      <c r="S485" s="81">
        <v>0</v>
      </c>
      <c r="T485" s="82"/>
      <c r="U485" s="81">
        <v>30710</v>
      </c>
      <c r="V485" s="81">
        <v>66</v>
      </c>
      <c r="W485" s="81">
        <v>80</v>
      </c>
      <c r="X485" s="81">
        <v>543</v>
      </c>
      <c r="Y485" s="81">
        <v>1002</v>
      </c>
      <c r="Z485" s="81">
        <v>1149</v>
      </c>
      <c r="AA485" s="81">
        <v>574</v>
      </c>
      <c r="AB485" s="81">
        <v>2849</v>
      </c>
      <c r="AC485" s="81">
        <v>0</v>
      </c>
      <c r="AD485" s="81">
        <v>0</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2231</v>
      </c>
      <c r="B486" s="80">
        <v>445</v>
      </c>
      <c r="C486" s="80">
        <v>3</v>
      </c>
      <c r="D486" s="80">
        <v>27</v>
      </c>
      <c r="E486" s="80">
        <v>2006</v>
      </c>
      <c r="F486" s="80" t="s">
        <v>566</v>
      </c>
      <c r="G486" s="80" t="s">
        <v>2228</v>
      </c>
      <c r="H486" s="80" t="s">
        <v>2229</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2232</v>
      </c>
      <c r="B487" s="80">
        <v>446</v>
      </c>
      <c r="C487" s="80">
        <v>4</v>
      </c>
      <c r="D487" s="80">
        <v>27</v>
      </c>
      <c r="E487" s="80">
        <v>2007</v>
      </c>
      <c r="F487" s="80" t="s">
        <v>567</v>
      </c>
      <c r="G487" s="80" t="s">
        <v>2228</v>
      </c>
      <c r="H487" s="80" t="s">
        <v>2229</v>
      </c>
      <c r="I487" s="177"/>
      <c r="J487" s="81">
        <v>0.18303716933020492</v>
      </c>
      <c r="K487" s="81">
        <v>0.14660797642636969</v>
      </c>
      <c r="L487" s="81">
        <v>5.4755092222566075</v>
      </c>
      <c r="M487" s="81">
        <v>2.8018459497253834</v>
      </c>
      <c r="N487" s="81">
        <v>2.8555741484934587</v>
      </c>
      <c r="O487" s="81">
        <v>2.2878333671793643</v>
      </c>
      <c r="P487" s="81">
        <v>2.7677237644301793</v>
      </c>
      <c r="Q487" s="81">
        <v>0.16658366880392989</v>
      </c>
      <c r="R487" s="81">
        <v>0</v>
      </c>
      <c r="S487" s="81">
        <v>0</v>
      </c>
      <c r="T487" s="82"/>
      <c r="U487" s="81">
        <v>32425</v>
      </c>
      <c r="V487" s="81">
        <v>67</v>
      </c>
      <c r="W487" s="81">
        <v>72</v>
      </c>
      <c r="X487" s="81">
        <v>728</v>
      </c>
      <c r="Y487" s="81">
        <v>976</v>
      </c>
      <c r="Z487" s="81">
        <v>1132</v>
      </c>
      <c r="AA487" s="81">
        <v>542</v>
      </c>
      <c r="AB487" s="81">
        <v>2678</v>
      </c>
      <c r="AC487" s="81">
        <v>0</v>
      </c>
      <c r="AD487" s="81">
        <v>0</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2233</v>
      </c>
      <c r="B488" s="80">
        <v>447</v>
      </c>
      <c r="C488" s="80">
        <v>5</v>
      </c>
      <c r="D488" s="80">
        <v>27</v>
      </c>
      <c r="E488" s="80">
        <v>2008</v>
      </c>
      <c r="F488" s="80" t="s">
        <v>84</v>
      </c>
      <c r="G488" s="80" t="s">
        <v>2228</v>
      </c>
      <c r="H488" s="80" t="s">
        <v>2229</v>
      </c>
      <c r="I488" s="177"/>
      <c r="J488" s="81">
        <v>0.11542982097546003</v>
      </c>
      <c r="K488" s="81">
        <v>0.11071926425009171</v>
      </c>
      <c r="L488" s="81">
        <v>4.7093399848867623</v>
      </c>
      <c r="M488" s="81">
        <v>2.9470329667679871</v>
      </c>
      <c r="N488" s="81">
        <v>2.6780471156708665</v>
      </c>
      <c r="O488" s="81">
        <v>2.1653491595558254</v>
      </c>
      <c r="P488" s="81">
        <v>2.7543681699272611</v>
      </c>
      <c r="Q488" s="81">
        <v>0.16083064776096231</v>
      </c>
      <c r="R488" s="81">
        <v>0</v>
      </c>
      <c r="S488" s="81">
        <v>0</v>
      </c>
      <c r="T488" s="82"/>
      <c r="U488" s="81">
        <v>23620</v>
      </c>
      <c r="V488" s="81">
        <v>67</v>
      </c>
      <c r="W488" s="81">
        <v>72</v>
      </c>
      <c r="X488" s="81">
        <v>728</v>
      </c>
      <c r="Y488" s="81">
        <v>977</v>
      </c>
      <c r="Z488" s="81">
        <v>1109</v>
      </c>
      <c r="AA488" s="81">
        <v>540</v>
      </c>
      <c r="AB488" s="81">
        <v>2628</v>
      </c>
      <c r="AC488" s="81">
        <v>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2234</v>
      </c>
      <c r="B489" s="80">
        <v>448</v>
      </c>
      <c r="C489" s="80">
        <v>6</v>
      </c>
      <c r="D489" s="80">
        <v>27</v>
      </c>
      <c r="E489" s="80">
        <v>2009</v>
      </c>
      <c r="F489" s="80" t="s">
        <v>85</v>
      </c>
      <c r="G489" s="80" t="s">
        <v>2228</v>
      </c>
      <c r="H489" s="80" t="s">
        <v>2229</v>
      </c>
      <c r="I489" s="177"/>
      <c r="J489" s="81">
        <v>0.13452334024379267</v>
      </c>
      <c r="K489" s="81">
        <v>0.10868413682218116</v>
      </c>
      <c r="L489" s="81">
        <v>2.4498151407571136</v>
      </c>
      <c r="M489" s="81">
        <v>2.2682338970107456</v>
      </c>
      <c r="N489" s="81">
        <v>2.5828801556081538</v>
      </c>
      <c r="O489" s="81">
        <v>2.1898051750858167</v>
      </c>
      <c r="P489" s="81">
        <v>2.6581244299327507</v>
      </c>
      <c r="Q489" s="81">
        <v>0.15099238373355781</v>
      </c>
      <c r="R489" s="81">
        <v>0</v>
      </c>
      <c r="S489" s="81">
        <v>0</v>
      </c>
      <c r="T489" s="82"/>
      <c r="U489" s="81">
        <v>24934</v>
      </c>
      <c r="V489" s="81">
        <v>71</v>
      </c>
      <c r="W489" s="81">
        <v>54</v>
      </c>
      <c r="X489" s="81">
        <v>711</v>
      </c>
      <c r="Y489" s="81">
        <v>975</v>
      </c>
      <c r="Z489" s="81">
        <v>1107</v>
      </c>
      <c r="AA489" s="81">
        <v>535</v>
      </c>
      <c r="AB489" s="81">
        <v>2590</v>
      </c>
      <c r="AC489" s="81">
        <v>0</v>
      </c>
      <c r="AD489" s="81">
        <v>0</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2235</v>
      </c>
      <c r="B490" s="80">
        <v>449</v>
      </c>
      <c r="C490" s="80">
        <v>7</v>
      </c>
      <c r="D490" s="80">
        <v>27</v>
      </c>
      <c r="E490" s="80">
        <v>2010</v>
      </c>
      <c r="F490" s="80" t="s">
        <v>86</v>
      </c>
      <c r="G490" s="80" t="s">
        <v>2228</v>
      </c>
      <c r="H490" s="80" t="s">
        <v>2229</v>
      </c>
      <c r="I490" s="177"/>
      <c r="J490" s="81">
        <v>0.1537783604122594</v>
      </c>
      <c r="K490" s="81">
        <v>0.11760425143444757</v>
      </c>
      <c r="L490" s="81">
        <v>2.2542819559895908</v>
      </c>
      <c r="M490" s="81">
        <v>2.4917329358454934</v>
      </c>
      <c r="N490" s="81">
        <v>2.5978904348248686</v>
      </c>
      <c r="O490" s="81">
        <v>2.1757386660892055</v>
      </c>
      <c r="P490" s="81">
        <v>2.7007293210438101</v>
      </c>
      <c r="Q490" s="81">
        <v>0.15544945399818511</v>
      </c>
      <c r="R490" s="81">
        <v>0</v>
      </c>
      <c r="S490" s="81">
        <v>0</v>
      </c>
      <c r="T490" s="82"/>
      <c r="U490" s="81">
        <v>24796</v>
      </c>
      <c r="V490" s="81">
        <v>71</v>
      </c>
      <c r="W490" s="81">
        <v>54</v>
      </c>
      <c r="X490" s="81">
        <v>711</v>
      </c>
      <c r="Y490" s="81">
        <v>969</v>
      </c>
      <c r="Z490" s="81">
        <v>1105</v>
      </c>
      <c r="AA490" s="81">
        <v>530</v>
      </c>
      <c r="AB490" s="81">
        <v>2555</v>
      </c>
      <c r="AC490" s="81">
        <v>0</v>
      </c>
      <c r="AD490" s="81">
        <v>0</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2236</v>
      </c>
      <c r="B491" s="80">
        <v>450</v>
      </c>
      <c r="C491" s="80">
        <v>8</v>
      </c>
      <c r="D491" s="80">
        <v>27</v>
      </c>
      <c r="E491" s="80">
        <v>2011</v>
      </c>
      <c r="F491" s="80" t="s">
        <v>87</v>
      </c>
      <c r="G491" s="80" t="s">
        <v>2228</v>
      </c>
      <c r="H491" s="80" t="s">
        <v>2229</v>
      </c>
      <c r="I491" s="177"/>
      <c r="J491" s="81">
        <v>0.18900574770194817</v>
      </c>
      <c r="K491" s="81">
        <v>0.16508958337872176</v>
      </c>
      <c r="L491" s="81">
        <v>2.3259352149590207</v>
      </c>
      <c r="M491" s="81">
        <v>3.2888392104824509</v>
      </c>
      <c r="N491" s="81">
        <v>3.0437540097971891</v>
      </c>
      <c r="O491" s="81">
        <v>2.1506741978172634</v>
      </c>
      <c r="P491" s="81">
        <v>2.6028886363088866</v>
      </c>
      <c r="Q491" s="81">
        <v>0.17383168816499739</v>
      </c>
      <c r="R491" s="81">
        <v>0</v>
      </c>
      <c r="S491" s="81">
        <v>0</v>
      </c>
      <c r="T491" s="82"/>
      <c r="U491" s="81">
        <v>29173</v>
      </c>
      <c r="V491" s="81">
        <v>71</v>
      </c>
      <c r="W491" s="81">
        <v>54</v>
      </c>
      <c r="X491" s="81">
        <v>711</v>
      </c>
      <c r="Y491" s="81">
        <v>961</v>
      </c>
      <c r="Z491" s="81">
        <v>1116</v>
      </c>
      <c r="AA491" s="81">
        <v>526</v>
      </c>
      <c r="AB491" s="81">
        <v>2477</v>
      </c>
      <c r="AC491" s="81">
        <v>0</v>
      </c>
      <c r="AD491" s="81">
        <v>0</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2237</v>
      </c>
      <c r="B492" s="80">
        <v>451</v>
      </c>
      <c r="C492" s="80">
        <v>9</v>
      </c>
      <c r="D492" s="80">
        <v>27</v>
      </c>
      <c r="E492" s="80">
        <v>2012</v>
      </c>
      <c r="F492" s="80" t="s">
        <v>88</v>
      </c>
      <c r="G492" s="80" t="s">
        <v>2228</v>
      </c>
      <c r="H492" s="80" t="s">
        <v>2229</v>
      </c>
      <c r="I492" s="177"/>
      <c r="J492" s="81">
        <v>0.18604154840113973</v>
      </c>
      <c r="K492" s="81">
        <v>0.15882407383679276</v>
      </c>
      <c r="L492" s="81">
        <v>2.2809806669820332</v>
      </c>
      <c r="M492" s="81">
        <v>3.6400471419384481</v>
      </c>
      <c r="N492" s="81">
        <v>3.4498342242027147</v>
      </c>
      <c r="O492" s="81">
        <v>2.1012467671815465</v>
      </c>
      <c r="P492" s="81">
        <v>2.6176980961467988</v>
      </c>
      <c r="Q492" s="81">
        <v>0.18459413877253206</v>
      </c>
      <c r="R492" s="81">
        <v>0</v>
      </c>
      <c r="S492" s="81">
        <v>0</v>
      </c>
      <c r="T492" s="82"/>
      <c r="U492" s="81">
        <v>26237</v>
      </c>
      <c r="V492" s="81">
        <v>71</v>
      </c>
      <c r="W492" s="81">
        <v>54</v>
      </c>
      <c r="X492" s="81">
        <v>711</v>
      </c>
      <c r="Y492" s="81">
        <v>946</v>
      </c>
      <c r="Z492" s="81">
        <v>1099</v>
      </c>
      <c r="AA492" s="81">
        <v>526</v>
      </c>
      <c r="AB492" s="81">
        <v>2421</v>
      </c>
      <c r="AC492" s="81">
        <v>0</v>
      </c>
      <c r="AD492" s="81">
        <v>0</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2238</v>
      </c>
      <c r="B493" s="80">
        <v>452</v>
      </c>
      <c r="C493" s="80">
        <v>10</v>
      </c>
      <c r="D493" s="80">
        <v>27</v>
      </c>
      <c r="E493" s="80">
        <v>2013</v>
      </c>
      <c r="F493" s="80" t="s">
        <v>89</v>
      </c>
      <c r="G493" s="80" t="s">
        <v>2228</v>
      </c>
      <c r="H493" s="80" t="s">
        <v>2229</v>
      </c>
      <c r="I493" s="177"/>
      <c r="J493" s="81">
        <v>0.22907835800156998</v>
      </c>
      <c r="K493" s="81">
        <v>0.14362374676960402</v>
      </c>
      <c r="L493" s="81">
        <v>2.2435062571070099</v>
      </c>
      <c r="M493" s="81">
        <v>3.4690002683729513</v>
      </c>
      <c r="N493" s="81">
        <v>3.3381198466051667</v>
      </c>
      <c r="O493" s="81">
        <v>1.9784952674239831</v>
      </c>
      <c r="P493" s="81">
        <v>2.5875983914990441</v>
      </c>
      <c r="Q493" s="81">
        <v>0.18372101212322633</v>
      </c>
      <c r="R493" s="81">
        <v>0</v>
      </c>
      <c r="S493" s="81">
        <v>0</v>
      </c>
      <c r="T493" s="82"/>
      <c r="U493" s="81">
        <v>30175</v>
      </c>
      <c r="V493" s="81">
        <v>71</v>
      </c>
      <c r="W493" s="81">
        <v>54</v>
      </c>
      <c r="X493" s="81">
        <v>711</v>
      </c>
      <c r="Y493" s="81">
        <v>945</v>
      </c>
      <c r="Z493" s="81">
        <v>1081</v>
      </c>
      <c r="AA493" s="81">
        <v>518</v>
      </c>
      <c r="AB493" s="81">
        <v>2375</v>
      </c>
      <c r="AC493" s="81">
        <v>0</v>
      </c>
      <c r="AD493" s="81">
        <v>0</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2239</v>
      </c>
      <c r="B494" s="80">
        <v>453</v>
      </c>
      <c r="C494" s="80">
        <v>11</v>
      </c>
      <c r="D494" s="80">
        <v>27</v>
      </c>
      <c r="E494" s="80">
        <v>2014</v>
      </c>
      <c r="F494" s="80" t="s">
        <v>90</v>
      </c>
      <c r="G494" s="80" t="s">
        <v>2228</v>
      </c>
      <c r="H494" s="80" t="s">
        <v>2229</v>
      </c>
      <c r="I494" s="177"/>
      <c r="J494" s="81">
        <v>0</v>
      </c>
      <c r="K494" s="81">
        <v>0.15183944971904709</v>
      </c>
      <c r="L494" s="81">
        <v>1.4975872588109664</v>
      </c>
      <c r="M494" s="81">
        <v>2.9412362202734088</v>
      </c>
      <c r="N494" s="81">
        <v>3.1491880401246402</v>
      </c>
      <c r="O494" s="81">
        <v>1.9080782649551404</v>
      </c>
      <c r="P494" s="81">
        <v>2.5659072953352298</v>
      </c>
      <c r="Q494" s="81">
        <v>0.17360010241950755</v>
      </c>
      <c r="R494" s="81">
        <v>0</v>
      </c>
      <c r="S494" s="81">
        <v>0</v>
      </c>
      <c r="T494" s="82"/>
      <c r="U494" s="81">
        <v>0</v>
      </c>
      <c r="V494" s="81">
        <v>60</v>
      </c>
      <c r="W494" s="81">
        <v>46</v>
      </c>
      <c r="X494" s="81">
        <v>602</v>
      </c>
      <c r="Y494" s="81">
        <v>941</v>
      </c>
      <c r="Z494" s="81">
        <v>1098</v>
      </c>
      <c r="AA494" s="81">
        <v>511</v>
      </c>
      <c r="AB494" s="81">
        <v>2339</v>
      </c>
      <c r="AC494" s="81">
        <v>0</v>
      </c>
      <c r="AD494" s="81">
        <v>0</v>
      </c>
      <c r="AE494" s="82"/>
      <c r="AF494" s="81">
        <v>0</v>
      </c>
      <c r="AG494" s="81">
        <v>128365.38647482694</v>
      </c>
      <c r="AH494" s="81">
        <v>292497.10507067939</v>
      </c>
      <c r="AI494" s="81">
        <v>3950216.4268689207</v>
      </c>
      <c r="AJ494" s="81">
        <v>4399580.5474840831</v>
      </c>
      <c r="AK494" s="81">
        <v>0</v>
      </c>
      <c r="AL494" s="81">
        <v>0</v>
      </c>
      <c r="AM494" s="81">
        <v>321109.74782019097</v>
      </c>
      <c r="AN494" s="81">
        <v>0</v>
      </c>
      <c r="AO494" s="81">
        <v>0</v>
      </c>
      <c r="AP494" s="82"/>
      <c r="AQ494" s="81">
        <v>14</v>
      </c>
      <c r="AR494" s="81">
        <v>0</v>
      </c>
      <c r="AS494" s="81">
        <v>1</v>
      </c>
      <c r="AT494" s="81">
        <v>0</v>
      </c>
      <c r="AU494" s="81">
        <v>0</v>
      </c>
      <c r="AV494" s="81">
        <v>0</v>
      </c>
      <c r="AW494" s="81" t="s">
        <v>564</v>
      </c>
      <c r="AX494" s="82"/>
      <c r="AY494" s="81">
        <v>73.400000000000006</v>
      </c>
      <c r="AZ494" s="81">
        <v>0</v>
      </c>
      <c r="BA494" s="81">
        <v>4500</v>
      </c>
      <c r="BB494" s="81">
        <v>0</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2240</v>
      </c>
      <c r="B495" s="80">
        <v>454</v>
      </c>
      <c r="C495" s="80">
        <v>12</v>
      </c>
      <c r="D495" s="80">
        <v>27</v>
      </c>
      <c r="E495" s="80">
        <v>2015</v>
      </c>
      <c r="F495" s="80" t="s">
        <v>91</v>
      </c>
      <c r="G495" s="80" t="s">
        <v>2228</v>
      </c>
      <c r="H495" s="80" t="s">
        <v>2229</v>
      </c>
      <c r="I495" s="177"/>
      <c r="J495" s="81">
        <v>0</v>
      </c>
      <c r="K495" s="81">
        <v>0.14433083968955585</v>
      </c>
      <c r="L495" s="81">
        <v>1.7289714053615122</v>
      </c>
      <c r="M495" s="81">
        <v>2.6783835653389247</v>
      </c>
      <c r="N495" s="81">
        <v>2.9624247860964568</v>
      </c>
      <c r="O495" s="81">
        <v>1.9070817505864903</v>
      </c>
      <c r="P495" s="81">
        <v>2.5126479395851824</v>
      </c>
      <c r="Q495" s="81">
        <v>0.16435125500016187</v>
      </c>
      <c r="R495" s="81">
        <v>0</v>
      </c>
      <c r="S495" s="81">
        <v>0</v>
      </c>
      <c r="T495" s="82"/>
      <c r="U495" s="81">
        <v>0</v>
      </c>
      <c r="V495" s="81">
        <v>60</v>
      </c>
      <c r="W495" s="81">
        <v>46</v>
      </c>
      <c r="X495" s="81">
        <v>602</v>
      </c>
      <c r="Y495" s="81">
        <v>936</v>
      </c>
      <c r="Z495" s="81">
        <v>1108</v>
      </c>
      <c r="AA495" s="81">
        <v>500</v>
      </c>
      <c r="AB495" s="81">
        <v>2262</v>
      </c>
      <c r="AC495" s="81">
        <v>0</v>
      </c>
      <c r="AD495" s="81">
        <v>0</v>
      </c>
      <c r="AE495" s="82"/>
      <c r="AF495" s="81">
        <v>0</v>
      </c>
      <c r="AG495" s="81">
        <v>111800.92911063846</v>
      </c>
      <c r="AH495" s="81">
        <v>274028.57125418645</v>
      </c>
      <c r="AI495" s="81">
        <v>3721303.2079356876</v>
      </c>
      <c r="AJ495" s="81">
        <v>4261200.8867724426</v>
      </c>
      <c r="AK495" s="81">
        <v>0</v>
      </c>
      <c r="AL495" s="81">
        <v>0</v>
      </c>
      <c r="AM495" s="81">
        <v>309997.61126687814</v>
      </c>
      <c r="AN495" s="81">
        <v>0</v>
      </c>
      <c r="AO495" s="81">
        <v>0</v>
      </c>
      <c r="AP495" s="82"/>
      <c r="AQ495" s="81">
        <v>17</v>
      </c>
      <c r="AR495" s="81">
        <v>0</v>
      </c>
      <c r="AS495" s="81">
        <v>1</v>
      </c>
      <c r="AT495" s="81">
        <v>0</v>
      </c>
      <c r="AU495" s="81">
        <v>0</v>
      </c>
      <c r="AV495" s="81">
        <v>0</v>
      </c>
      <c r="AW495" s="81" t="s">
        <v>564</v>
      </c>
      <c r="AX495" s="82"/>
      <c r="AY495" s="81">
        <v>94.6</v>
      </c>
      <c r="AZ495" s="81">
        <v>0</v>
      </c>
      <c r="BA495" s="81">
        <v>4500</v>
      </c>
      <c r="BB495" s="81">
        <v>0</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2241</v>
      </c>
      <c r="B496" s="80">
        <v>455</v>
      </c>
      <c r="C496" s="80">
        <v>13</v>
      </c>
      <c r="D496" s="80">
        <v>27</v>
      </c>
      <c r="E496" s="80">
        <v>2016</v>
      </c>
      <c r="F496" s="80" t="s">
        <v>92</v>
      </c>
      <c r="G496" s="80" t="s">
        <v>2228</v>
      </c>
      <c r="H496" s="80" t="s">
        <v>2229</v>
      </c>
      <c r="I496" s="177"/>
      <c r="J496" s="81">
        <v>0.21118781304658552</v>
      </c>
      <c r="K496" s="81">
        <v>0.13289118034034508</v>
      </c>
      <c r="L496" s="81">
        <v>2.0848679016721348</v>
      </c>
      <c r="M496" s="81">
        <v>2.6175812306619499</v>
      </c>
      <c r="N496" s="81">
        <v>2.8882525183070213</v>
      </c>
      <c r="O496" s="81">
        <v>1.8618194127243051</v>
      </c>
      <c r="P496" s="81">
        <v>2.4293609670303593</v>
      </c>
      <c r="Q496" s="81">
        <v>0.15630867763494036</v>
      </c>
      <c r="R496" s="81">
        <v>0</v>
      </c>
      <c r="S496" s="81">
        <v>0</v>
      </c>
      <c r="T496" s="82"/>
      <c r="U496" s="81">
        <v>39132</v>
      </c>
      <c r="V496" s="81">
        <v>60</v>
      </c>
      <c r="W496" s="81">
        <v>46</v>
      </c>
      <c r="X496" s="81">
        <v>602</v>
      </c>
      <c r="Y496" s="81">
        <v>926</v>
      </c>
      <c r="Z496" s="81">
        <v>1095</v>
      </c>
      <c r="AA496" s="81">
        <v>500</v>
      </c>
      <c r="AB496" s="81">
        <v>2213</v>
      </c>
      <c r="AC496" s="81">
        <v>0</v>
      </c>
      <c r="AD496" s="81">
        <v>0</v>
      </c>
      <c r="AE496" s="82"/>
      <c r="AF496" s="81">
        <v>233119.80070256439</v>
      </c>
      <c r="AG496" s="81">
        <v>99345.424674186987</v>
      </c>
      <c r="AH496" s="81">
        <v>257327.8030821874</v>
      </c>
      <c r="AI496" s="81">
        <v>3934837.6736663119</v>
      </c>
      <c r="AJ496" s="81">
        <v>4021773.5420182189</v>
      </c>
      <c r="AK496" s="81">
        <v>0</v>
      </c>
      <c r="AL496" s="81">
        <v>0</v>
      </c>
      <c r="AM496" s="81">
        <v>303517.9874553628</v>
      </c>
      <c r="AN496" s="81">
        <v>0</v>
      </c>
      <c r="AO496" s="81">
        <v>0</v>
      </c>
      <c r="AP496" s="82"/>
      <c r="AQ496" s="81">
        <v>18</v>
      </c>
      <c r="AR496" s="81">
        <v>2</v>
      </c>
      <c r="AS496" s="81">
        <v>1</v>
      </c>
      <c r="AT496" s="81">
        <v>0</v>
      </c>
      <c r="AU496" s="81">
        <v>0</v>
      </c>
      <c r="AV496" s="81">
        <v>0</v>
      </c>
      <c r="AW496" s="81" t="s">
        <v>564</v>
      </c>
      <c r="AX496" s="82"/>
      <c r="AY496" s="81">
        <v>98.6</v>
      </c>
      <c r="AZ496" s="81">
        <v>24.9</v>
      </c>
      <c r="BA496" s="81">
        <v>2250</v>
      </c>
      <c r="BB496" s="81">
        <v>0</v>
      </c>
      <c r="BC496" s="81">
        <v>0</v>
      </c>
      <c r="BD496" s="81">
        <v>0</v>
      </c>
      <c r="BE496" s="81" t="s">
        <v>564</v>
      </c>
      <c r="BF496" s="82"/>
      <c r="BG496" s="81">
        <v>0</v>
      </c>
      <c r="BH496" s="81">
        <v>0</v>
      </c>
      <c r="BI496" s="81">
        <v>0</v>
      </c>
      <c r="BJ496" s="81">
        <v>0</v>
      </c>
      <c r="BK496" s="81">
        <v>0</v>
      </c>
      <c r="BL496" s="81">
        <v>0</v>
      </c>
      <c r="BM496" s="82"/>
      <c r="BN496" s="81">
        <v>0</v>
      </c>
      <c r="BO496" s="81">
        <v>0</v>
      </c>
      <c r="BP496" s="81">
        <v>0</v>
      </c>
      <c r="BQ496" s="81">
        <v>0</v>
      </c>
      <c r="BR496" s="81">
        <v>0</v>
      </c>
      <c r="BS496" s="81">
        <v>0</v>
      </c>
      <c r="BT496"/>
      <c r="BU496" s="80">
        <v>0</v>
      </c>
      <c r="BV496" s="80">
        <v>0</v>
      </c>
      <c r="BW496" s="80">
        <v>0</v>
      </c>
      <c r="BX496" s="80">
        <v>0</v>
      </c>
      <c r="BY496" s="80">
        <v>0</v>
      </c>
      <c r="BZ496" s="80">
        <v>0</v>
      </c>
      <c r="CA496" s="80">
        <v>0</v>
      </c>
      <c r="CB496" s="80">
        <v>0</v>
      </c>
      <c r="CC496" s="80">
        <v>0</v>
      </c>
    </row>
    <row r="497" spans="1:81">
      <c r="A497" s="80" t="s">
        <v>2242</v>
      </c>
      <c r="B497" s="80">
        <v>456</v>
      </c>
      <c r="C497" s="80">
        <v>14</v>
      </c>
      <c r="D497" s="80">
        <v>27</v>
      </c>
      <c r="E497" s="80">
        <v>2017</v>
      </c>
      <c r="F497" s="80" t="s">
        <v>71</v>
      </c>
      <c r="G497" s="80" t="s">
        <v>2228</v>
      </c>
      <c r="H497" s="80" t="s">
        <v>2229</v>
      </c>
      <c r="I497" s="177"/>
      <c r="J497" s="81">
        <v>0.20068751817117381</v>
      </c>
      <c r="K497" s="81">
        <v>0.13548869492448187</v>
      </c>
      <c r="L497" s="81">
        <v>1.8435964355986498</v>
      </c>
      <c r="M497" s="81">
        <v>2.2871206273586933</v>
      </c>
      <c r="N497" s="81">
        <v>2.5825223644106909</v>
      </c>
      <c r="O497" s="81">
        <v>1.8180585802120262</v>
      </c>
      <c r="P497" s="81">
        <v>2.3753482834729107</v>
      </c>
      <c r="Q497" s="81">
        <v>0.14636831194865868</v>
      </c>
      <c r="R497" s="81">
        <v>0</v>
      </c>
      <c r="S497" s="81">
        <v>0</v>
      </c>
      <c r="T497" s="82"/>
      <c r="U497" s="81">
        <v>40252</v>
      </c>
      <c r="V497" s="81">
        <v>60</v>
      </c>
      <c r="W497" s="81">
        <v>46</v>
      </c>
      <c r="X497" s="81">
        <v>602</v>
      </c>
      <c r="Y497" s="81">
        <v>914</v>
      </c>
      <c r="Z497" s="81">
        <v>1087</v>
      </c>
      <c r="AA497" s="81">
        <v>492</v>
      </c>
      <c r="AB497" s="81">
        <v>2143</v>
      </c>
      <c r="AC497" s="81">
        <v>0</v>
      </c>
      <c r="AD497" s="81">
        <v>0</v>
      </c>
      <c r="AE497" s="82"/>
      <c r="AF497" s="81">
        <v>242255.85081445239</v>
      </c>
      <c r="AG497" s="81">
        <v>109003.39696057769</v>
      </c>
      <c r="AH497" s="81">
        <v>310343.54254804051</v>
      </c>
      <c r="AI497" s="81">
        <v>3957193.8163487338</v>
      </c>
      <c r="AJ497" s="81">
        <v>4013459.144524286</v>
      </c>
      <c r="AK497" s="81">
        <v>0</v>
      </c>
      <c r="AL497" s="81">
        <v>0</v>
      </c>
      <c r="AM497" s="81">
        <v>294377.22850194463</v>
      </c>
      <c r="AN497" s="81">
        <v>0</v>
      </c>
      <c r="AO497" s="81">
        <v>0</v>
      </c>
      <c r="AP497" s="82"/>
      <c r="AQ497" s="81">
        <v>18</v>
      </c>
      <c r="AR497" s="81">
        <v>2</v>
      </c>
      <c r="AS497" s="81">
        <v>1</v>
      </c>
      <c r="AT497" s="81">
        <v>0</v>
      </c>
      <c r="AU497" s="81">
        <v>0</v>
      </c>
      <c r="AV497" s="81">
        <v>0</v>
      </c>
      <c r="AW497" s="81" t="s">
        <v>564</v>
      </c>
      <c r="AX497" s="82"/>
      <c r="AY497" s="81">
        <v>98.6</v>
      </c>
      <c r="AZ497" s="81">
        <v>24.9</v>
      </c>
      <c r="BA497" s="81">
        <v>2250</v>
      </c>
      <c r="BB497" s="81">
        <v>0</v>
      </c>
      <c r="BC497" s="81">
        <v>0</v>
      </c>
      <c r="BD497" s="81">
        <v>0</v>
      </c>
      <c r="BE497" s="81" t="s">
        <v>564</v>
      </c>
      <c r="BF497" s="82"/>
      <c r="BG497" s="81">
        <v>0</v>
      </c>
      <c r="BH497" s="81">
        <v>0</v>
      </c>
      <c r="BI497" s="81">
        <v>0</v>
      </c>
      <c r="BJ497" s="81">
        <v>0</v>
      </c>
      <c r="BK497" s="81">
        <v>0</v>
      </c>
      <c r="BL497" s="81">
        <v>0</v>
      </c>
      <c r="BM497" s="82"/>
      <c r="BN497" s="81">
        <v>0</v>
      </c>
      <c r="BO497" s="81">
        <v>0</v>
      </c>
      <c r="BP497" s="81">
        <v>0</v>
      </c>
      <c r="BQ497" s="81">
        <v>0</v>
      </c>
      <c r="BR497" s="81">
        <v>0</v>
      </c>
      <c r="BS497" s="81">
        <v>0</v>
      </c>
      <c r="BT497"/>
      <c r="BU497" s="80">
        <v>0</v>
      </c>
      <c r="BV497" s="80">
        <v>0</v>
      </c>
      <c r="BW497" s="80">
        <v>0</v>
      </c>
      <c r="BX497" s="80">
        <v>0</v>
      </c>
      <c r="BY497" s="80">
        <v>0</v>
      </c>
      <c r="BZ497" s="80">
        <v>0</v>
      </c>
      <c r="CA497" s="80">
        <v>0</v>
      </c>
      <c r="CB497" s="80">
        <v>0</v>
      </c>
      <c r="CC497" s="80">
        <v>0</v>
      </c>
    </row>
    <row r="498" spans="1:81">
      <c r="A498" s="80" t="s">
        <v>2243</v>
      </c>
      <c r="B498" s="80">
        <v>457</v>
      </c>
      <c r="C498" s="80">
        <v>15</v>
      </c>
      <c r="D498" s="80">
        <v>27</v>
      </c>
      <c r="E498" s="80">
        <v>2018</v>
      </c>
      <c r="F498" s="80" t="s">
        <v>93</v>
      </c>
      <c r="G498" s="80" t="s">
        <v>2228</v>
      </c>
      <c r="H498" s="80" t="s">
        <v>2229</v>
      </c>
      <c r="I498" s="177"/>
      <c r="J498" s="81">
        <v>0.16363073136857728</v>
      </c>
      <c r="K498" s="81">
        <v>0.11516598145160215</v>
      </c>
      <c r="L498" s="81">
        <v>1.6565528812144765</v>
      </c>
      <c r="M498" s="81">
        <v>2.0365065070294972</v>
      </c>
      <c r="N498" s="81">
        <v>2.0276796220732893</v>
      </c>
      <c r="O498" s="81">
        <v>1.7691311159423211</v>
      </c>
      <c r="P498" s="81">
        <v>2.370823043527531</v>
      </c>
      <c r="Q498" s="81">
        <v>0.13373088125164212</v>
      </c>
      <c r="R498" s="81">
        <v>0</v>
      </c>
      <c r="S498" s="81">
        <v>0</v>
      </c>
      <c r="T498" s="82"/>
      <c r="U498" s="81">
        <v>38202</v>
      </c>
      <c r="V498" s="81">
        <v>60</v>
      </c>
      <c r="W498" s="81">
        <v>46</v>
      </c>
      <c r="X498" s="81">
        <v>602</v>
      </c>
      <c r="Y498" s="81">
        <v>918</v>
      </c>
      <c r="Z498" s="81">
        <v>1078</v>
      </c>
      <c r="AA498" s="81">
        <v>496</v>
      </c>
      <c r="AB498" s="81">
        <v>2110</v>
      </c>
      <c r="AC498" s="81">
        <v>0</v>
      </c>
      <c r="AD498" s="81">
        <v>0</v>
      </c>
      <c r="AE498" s="82"/>
      <c r="AF498" s="81">
        <v>225869.81022125209</v>
      </c>
      <c r="AG498" s="81">
        <v>91155.369188633878</v>
      </c>
      <c r="AH498" s="81">
        <v>293424.73697816388</v>
      </c>
      <c r="AI498" s="81">
        <v>3949089.990635646</v>
      </c>
      <c r="AJ498" s="81">
        <v>3726391.0690810401</v>
      </c>
      <c r="AK498" s="81">
        <v>0</v>
      </c>
      <c r="AL498" s="81">
        <v>0</v>
      </c>
      <c r="AM498" s="81">
        <v>290443.84360157908</v>
      </c>
      <c r="AN498" s="81">
        <v>0</v>
      </c>
      <c r="AO498" s="81">
        <v>0</v>
      </c>
      <c r="AP498" s="82"/>
      <c r="AQ498" s="81">
        <v>18</v>
      </c>
      <c r="AR498" s="81">
        <v>2</v>
      </c>
      <c r="AS498" s="81">
        <v>1</v>
      </c>
      <c r="AT498" s="81">
        <v>0</v>
      </c>
      <c r="AU498" s="81">
        <v>0</v>
      </c>
      <c r="AV498" s="81">
        <v>0</v>
      </c>
      <c r="AW498" s="81" t="s">
        <v>564</v>
      </c>
      <c r="AX498" s="82"/>
      <c r="AY498" s="81">
        <v>99.2</v>
      </c>
      <c r="AZ498" s="81">
        <v>25</v>
      </c>
      <c r="BA498" s="81">
        <v>2250</v>
      </c>
      <c r="BB498" s="81">
        <v>0</v>
      </c>
      <c r="BC498" s="81">
        <v>0</v>
      </c>
      <c r="BD498" s="81">
        <v>0</v>
      </c>
      <c r="BE498" s="81" t="s">
        <v>564</v>
      </c>
      <c r="BF498" s="82"/>
      <c r="BG498" s="81">
        <v>0</v>
      </c>
      <c r="BH498" s="81">
        <v>0</v>
      </c>
      <c r="BI498" s="81">
        <v>0</v>
      </c>
      <c r="BJ498" s="81">
        <v>0</v>
      </c>
      <c r="BK498" s="81">
        <v>0</v>
      </c>
      <c r="BL498" s="81">
        <v>0</v>
      </c>
      <c r="BM498" s="82"/>
      <c r="BN498" s="81">
        <v>0</v>
      </c>
      <c r="BO498" s="81">
        <v>0</v>
      </c>
      <c r="BP498" s="81">
        <v>0</v>
      </c>
      <c r="BQ498" s="81">
        <v>0</v>
      </c>
      <c r="BR498" s="81">
        <v>0</v>
      </c>
      <c r="BS498" s="81">
        <v>0</v>
      </c>
      <c r="BT498"/>
      <c r="BU498" s="80">
        <v>0</v>
      </c>
      <c r="BV498" s="80">
        <v>0</v>
      </c>
      <c r="BW498" s="80">
        <v>0</v>
      </c>
      <c r="BX498" s="80">
        <v>0</v>
      </c>
      <c r="BY498" s="80">
        <v>0</v>
      </c>
      <c r="BZ498" s="80">
        <v>0</v>
      </c>
      <c r="CA498" s="80">
        <v>0</v>
      </c>
      <c r="CB498" s="80">
        <v>0</v>
      </c>
      <c r="CC498" s="80">
        <v>0</v>
      </c>
    </row>
    <row r="499" spans="1:81">
      <c r="A499" s="80" t="s">
        <v>2244</v>
      </c>
      <c r="B499" s="80">
        <v>458</v>
      </c>
      <c r="C499" s="80">
        <v>16</v>
      </c>
      <c r="D499" s="80">
        <v>27</v>
      </c>
      <c r="E499" s="80">
        <v>2019</v>
      </c>
      <c r="F499" s="80" t="s">
        <v>73</v>
      </c>
      <c r="G499" s="80" t="s">
        <v>2228</v>
      </c>
      <c r="H499" s="80" t="s">
        <v>2229</v>
      </c>
      <c r="I499" s="177"/>
      <c r="J499" s="81">
        <v>0.16167123299796121</v>
      </c>
      <c r="K499" s="81">
        <v>0.11014225449427342</v>
      </c>
      <c r="L499" s="81">
        <v>1.6712689323280028</v>
      </c>
      <c r="M499" s="81">
        <v>1.883870674767363</v>
      </c>
      <c r="N499" s="81">
        <v>1.9848095169661981</v>
      </c>
      <c r="O499" s="81">
        <v>1.6899108684234523</v>
      </c>
      <c r="P499" s="81">
        <v>2.3164622078470485</v>
      </c>
      <c r="Q499" s="81">
        <v>0.12798403029572189</v>
      </c>
      <c r="R499" s="81">
        <v>0</v>
      </c>
      <c r="S499" s="81">
        <v>0</v>
      </c>
      <c r="T499" s="82"/>
      <c r="U499" s="81">
        <v>39026</v>
      </c>
      <c r="V499" s="81">
        <v>60</v>
      </c>
      <c r="W499" s="81">
        <v>46</v>
      </c>
      <c r="X499" s="81">
        <v>602</v>
      </c>
      <c r="Y499" s="81">
        <v>918</v>
      </c>
      <c r="Z499" s="81">
        <v>1058</v>
      </c>
      <c r="AA499" s="81">
        <v>481</v>
      </c>
      <c r="AB499" s="81">
        <v>2074</v>
      </c>
      <c r="AC499" s="81">
        <v>0</v>
      </c>
      <c r="AD499" s="81">
        <v>0</v>
      </c>
      <c r="AE499" s="82"/>
      <c r="AF499" s="81">
        <v>226391.17342359829</v>
      </c>
      <c r="AG499" s="81">
        <v>95789.645479342493</v>
      </c>
      <c r="AH499" s="81">
        <v>310980.40407595452</v>
      </c>
      <c r="AI499" s="81">
        <v>3814210.3730299659</v>
      </c>
      <c r="AJ499" s="81">
        <v>3551757.958899572</v>
      </c>
      <c r="AK499" s="81">
        <v>0</v>
      </c>
      <c r="AL499" s="81">
        <v>0</v>
      </c>
      <c r="AM499" s="81">
        <v>282463.18693635921</v>
      </c>
      <c r="AN499" s="81">
        <v>0</v>
      </c>
      <c r="AO499" s="81">
        <v>0</v>
      </c>
      <c r="AP499" s="82"/>
      <c r="AQ499" s="81">
        <v>18</v>
      </c>
      <c r="AR499" s="81">
        <v>2</v>
      </c>
      <c r="AS499" s="81">
        <v>1</v>
      </c>
      <c r="AT499" s="81">
        <v>0</v>
      </c>
      <c r="AU499" s="81">
        <v>0</v>
      </c>
      <c r="AV499" s="81">
        <v>0</v>
      </c>
      <c r="AW499" s="81" t="s">
        <v>564</v>
      </c>
      <c r="AX499" s="82"/>
      <c r="AY499" s="81">
        <v>98.9</v>
      </c>
      <c r="AZ499" s="81">
        <v>24.9</v>
      </c>
      <c r="BA499" s="81">
        <v>2250</v>
      </c>
      <c r="BB499" s="81">
        <v>0</v>
      </c>
      <c r="BC499" s="81">
        <v>0</v>
      </c>
      <c r="BD499" s="81">
        <v>0</v>
      </c>
      <c r="BE499" s="81" t="s">
        <v>564</v>
      </c>
      <c r="BF499" s="82"/>
      <c r="BG499" s="81">
        <v>0</v>
      </c>
      <c r="BH499" s="81">
        <v>0</v>
      </c>
      <c r="BI499" s="81">
        <v>0</v>
      </c>
      <c r="BJ499" s="81">
        <v>0</v>
      </c>
      <c r="BK499" s="81">
        <v>0</v>
      </c>
      <c r="BL499" s="81">
        <v>0</v>
      </c>
      <c r="BM499" s="82"/>
      <c r="BN499" s="81">
        <v>0</v>
      </c>
      <c r="BO499" s="81">
        <v>0</v>
      </c>
      <c r="BP499" s="81">
        <v>0</v>
      </c>
      <c r="BQ499" s="81">
        <v>0</v>
      </c>
      <c r="BR499" s="81">
        <v>0</v>
      </c>
      <c r="BS499" s="81">
        <v>0</v>
      </c>
      <c r="BT499"/>
      <c r="BU499" s="80">
        <v>0</v>
      </c>
      <c r="BV499" s="80">
        <v>0</v>
      </c>
      <c r="BW499" s="80">
        <v>0</v>
      </c>
      <c r="BX499" s="80">
        <v>0</v>
      </c>
      <c r="BY499" s="80">
        <v>0</v>
      </c>
      <c r="BZ499" s="80">
        <v>0</v>
      </c>
      <c r="CA499" s="80">
        <v>0</v>
      </c>
      <c r="CB499" s="80">
        <v>0</v>
      </c>
      <c r="CC499" s="80">
        <v>0</v>
      </c>
    </row>
    <row r="500" spans="1:81">
      <c r="A500" s="80" t="s">
        <v>2245</v>
      </c>
      <c r="B500" s="80">
        <v>459</v>
      </c>
      <c r="C500" s="80">
        <v>17</v>
      </c>
      <c r="D500" s="80">
        <v>27</v>
      </c>
      <c r="E500" s="80">
        <v>2020</v>
      </c>
      <c r="F500" s="80" t="s">
        <v>218</v>
      </c>
      <c r="G500" s="80" t="s">
        <v>2228</v>
      </c>
      <c r="H500" s="80" t="s">
        <v>2229</v>
      </c>
      <c r="I500" s="177"/>
      <c r="J500" s="81">
        <v>0</v>
      </c>
      <c r="K500" s="81">
        <v>0.12785901637309163</v>
      </c>
      <c r="L500" s="81">
        <v>1.6802246316521414</v>
      </c>
      <c r="M500" s="81">
        <v>2.3810124575199172</v>
      </c>
      <c r="N500" s="81">
        <v>2.2369760341481602</v>
      </c>
      <c r="O500" s="81">
        <v>1.4624084052394524</v>
      </c>
      <c r="P500" s="81">
        <v>2.198562669519752</v>
      </c>
      <c r="Q500" s="81">
        <v>0.11975420040701423</v>
      </c>
      <c r="R500" s="81">
        <v>0</v>
      </c>
      <c r="S500" s="81">
        <v>5.2216451797371208E-2</v>
      </c>
      <c r="T500" s="82"/>
      <c r="U500" s="81">
        <v>0</v>
      </c>
      <c r="V500" s="81">
        <v>66</v>
      </c>
      <c r="W500" s="81">
        <v>56</v>
      </c>
      <c r="X500" s="81">
        <v>721</v>
      </c>
      <c r="Y500" s="81">
        <v>910</v>
      </c>
      <c r="Z500" s="81">
        <v>1045</v>
      </c>
      <c r="AA500" s="81">
        <v>496</v>
      </c>
      <c r="AB500" s="81">
        <v>2031</v>
      </c>
      <c r="AC500" s="81">
        <v>0</v>
      </c>
      <c r="AD500" s="81">
        <v>5.2216451797371208E-2</v>
      </c>
      <c r="AE500" s="82"/>
      <c r="AF500" s="81">
        <v>0</v>
      </c>
      <c r="AG500" s="81">
        <v>98443.980872292363</v>
      </c>
      <c r="AH500" s="81">
        <v>305023.67521203408</v>
      </c>
      <c r="AI500" s="81">
        <v>4667327.6620357661</v>
      </c>
      <c r="AJ500" s="81">
        <v>4174976.8721492649</v>
      </c>
      <c r="AK500" s="81"/>
      <c r="AL500" s="81"/>
      <c r="AM500" s="81">
        <v>265068.06488063675</v>
      </c>
      <c r="AN500" s="81"/>
      <c r="AO500" s="81"/>
      <c r="AP500" s="82"/>
      <c r="AQ500" s="81">
        <v>18</v>
      </c>
      <c r="AR500" s="81">
        <v>2</v>
      </c>
      <c r="AS500" s="81">
        <v>1</v>
      </c>
      <c r="AT500" s="81">
        <v>0</v>
      </c>
      <c r="AU500" s="81">
        <v>0</v>
      </c>
      <c r="AV500" s="81">
        <v>0</v>
      </c>
      <c r="AW500" s="81">
        <v>1</v>
      </c>
      <c r="AX500" s="82"/>
      <c r="AY500" s="81">
        <v>98.9</v>
      </c>
      <c r="AZ500" s="81">
        <v>24.9</v>
      </c>
      <c r="BA500" s="81">
        <v>2250</v>
      </c>
      <c r="BB500" s="81">
        <v>0</v>
      </c>
      <c r="BC500" s="81">
        <v>0</v>
      </c>
      <c r="BD500" s="81">
        <v>0</v>
      </c>
      <c r="BE500" s="81">
        <v>2250</v>
      </c>
      <c r="BF500" s="82"/>
      <c r="BG500" s="81">
        <v>0</v>
      </c>
      <c r="BH500" s="81">
        <v>0</v>
      </c>
      <c r="BI500" s="81">
        <v>0</v>
      </c>
      <c r="BJ500" s="81">
        <v>0</v>
      </c>
      <c r="BK500" s="81">
        <v>0</v>
      </c>
      <c r="BL500" s="81">
        <v>0</v>
      </c>
      <c r="BM500" s="82"/>
      <c r="BN500" s="81">
        <v>0</v>
      </c>
      <c r="BO500" s="81">
        <v>0</v>
      </c>
      <c r="BP500" s="81">
        <v>0</v>
      </c>
      <c r="BQ500" s="81">
        <v>0</v>
      </c>
      <c r="BR500" s="81">
        <v>0</v>
      </c>
      <c r="BS500" s="81">
        <v>0</v>
      </c>
      <c r="BT500"/>
      <c r="BU500" s="80">
        <v>0</v>
      </c>
      <c r="BV500" s="80">
        <v>0</v>
      </c>
      <c r="BW500" s="80">
        <v>0</v>
      </c>
      <c r="BX500" s="80">
        <v>0</v>
      </c>
      <c r="BY500" s="80">
        <v>0</v>
      </c>
      <c r="BZ500" s="80">
        <v>0</v>
      </c>
      <c r="CA500" s="80">
        <v>0</v>
      </c>
      <c r="CB500" s="80">
        <v>0</v>
      </c>
      <c r="CC500" s="80">
        <v>0</v>
      </c>
    </row>
    <row r="501" spans="1:81">
      <c r="A501" s="80" t="s">
        <v>2246</v>
      </c>
      <c r="B501" s="80">
        <v>459</v>
      </c>
      <c r="C501" s="80">
        <v>18</v>
      </c>
      <c r="D501" s="80">
        <v>27</v>
      </c>
      <c r="E501" s="80">
        <v>2021</v>
      </c>
      <c r="F501" s="80" t="s">
        <v>75</v>
      </c>
      <c r="G501" s="174" t="s">
        <v>2228</v>
      </c>
      <c r="H501" s="80" t="s">
        <v>2229</v>
      </c>
      <c r="I501" s="177"/>
      <c r="J501" s="81">
        <v>9.6955259004593508E-2</v>
      </c>
      <c r="K501" s="81">
        <v>0.14408306677035568</v>
      </c>
      <c r="L501" s="81">
        <v>1.6982865741523223</v>
      </c>
      <c r="M501" s="81">
        <v>2.2264045072214724</v>
      </c>
      <c r="N501" s="81">
        <v>1.8598000925872171</v>
      </c>
      <c r="O501" s="81">
        <v>1.4256842794789308</v>
      </c>
      <c r="P501" s="81">
        <v>2.2681006639785268</v>
      </c>
      <c r="Q501" s="81">
        <v>0.11868517528975356</v>
      </c>
      <c r="R501" s="81">
        <v>0</v>
      </c>
      <c r="S501" s="81">
        <v>9.2459022329874366E-2</v>
      </c>
      <c r="T501" s="82"/>
      <c r="U501" s="81">
        <v>28448</v>
      </c>
      <c r="V501" s="81">
        <v>66</v>
      </c>
      <c r="W501" s="81">
        <v>56</v>
      </c>
      <c r="X501" s="81">
        <v>721</v>
      </c>
      <c r="Y501" s="81">
        <v>901</v>
      </c>
      <c r="Z501" s="81">
        <v>1049</v>
      </c>
      <c r="AA501" s="81">
        <v>499</v>
      </c>
      <c r="AB501" s="81">
        <v>1989</v>
      </c>
      <c r="AC501" s="81">
        <v>0</v>
      </c>
      <c r="AD501" s="81">
        <v>9.2459022329874366E-2</v>
      </c>
      <c r="AE501" s="82"/>
      <c r="AF501" s="81">
        <v>148970.01253914923</v>
      </c>
      <c r="AG501" s="81">
        <v>111369.20441705258</v>
      </c>
      <c r="AH501" s="81">
        <v>313208.75173278281</v>
      </c>
      <c r="AI501" s="81">
        <v>4984494.3937787833</v>
      </c>
      <c r="AJ501" s="81">
        <v>3596652.3219987336</v>
      </c>
      <c r="AK501" s="81">
        <v>0</v>
      </c>
      <c r="AL501" s="81">
        <v>0</v>
      </c>
      <c r="AM501" s="81">
        <v>261083.87284972001</v>
      </c>
      <c r="AN501" s="81">
        <v>0</v>
      </c>
      <c r="AO501" s="81">
        <v>0</v>
      </c>
      <c r="AP501" s="82"/>
      <c r="AQ501" s="81">
        <v>18</v>
      </c>
      <c r="AR501" s="81">
        <v>2</v>
      </c>
      <c r="AS501" s="81">
        <v>0</v>
      </c>
      <c r="AT501" s="81">
        <v>0</v>
      </c>
      <c r="AU501" s="81">
        <v>0</v>
      </c>
      <c r="AV501" s="81">
        <v>0</v>
      </c>
      <c r="AW501" s="81"/>
      <c r="AX501" s="82"/>
      <c r="AY501" s="81">
        <v>98.9</v>
      </c>
      <c r="AZ501" s="81">
        <v>24.9</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2247</v>
      </c>
      <c r="B502" s="80">
        <v>459</v>
      </c>
      <c r="C502" s="80">
        <v>19</v>
      </c>
      <c r="D502" s="80">
        <v>27</v>
      </c>
      <c r="E502" s="80">
        <v>2022</v>
      </c>
      <c r="F502" s="80" t="s">
        <v>568</v>
      </c>
      <c r="G502" s="174" t="s">
        <v>2228</v>
      </c>
      <c r="H502" s="80" t="s">
        <v>2229</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18</v>
      </c>
      <c r="AR502" s="81">
        <v>2</v>
      </c>
      <c r="AS502" s="81">
        <v>0</v>
      </c>
      <c r="AT502" s="81">
        <v>0</v>
      </c>
      <c r="AU502" s="81">
        <v>0</v>
      </c>
      <c r="AV502" s="81">
        <v>0</v>
      </c>
      <c r="AW502" s="81"/>
      <c r="AX502" s="82"/>
      <c r="AY502" s="81">
        <v>98.9</v>
      </c>
      <c r="AZ502" s="81">
        <v>24.9</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2248</v>
      </c>
      <c r="B503" s="80">
        <v>460</v>
      </c>
      <c r="C503" s="80">
        <v>1</v>
      </c>
      <c r="D503" s="80">
        <v>28</v>
      </c>
      <c r="E503" s="80">
        <v>1990</v>
      </c>
      <c r="F503" s="80" t="s">
        <v>562</v>
      </c>
      <c r="G503" s="80" t="s">
        <v>1676</v>
      </c>
      <c r="H503" s="80" t="s">
        <v>1677</v>
      </c>
      <c r="I503" s="177"/>
      <c r="J503" s="81">
        <v>2.309016841826681</v>
      </c>
      <c r="K503" s="81">
        <v>0.78701383342883302</v>
      </c>
      <c r="L503" s="81">
        <v>4.7877502248475441</v>
      </c>
      <c r="M503" s="81">
        <v>1.9294669284483621</v>
      </c>
      <c r="N503" s="81">
        <v>4.2958730830539906</v>
      </c>
      <c r="O503" s="81">
        <v>2.4920273738755547</v>
      </c>
      <c r="P503" s="81">
        <v>5.2345219574555708</v>
      </c>
      <c r="Q503" s="81">
        <v>0.17405118332375583</v>
      </c>
      <c r="R503" s="81">
        <v>0</v>
      </c>
      <c r="S503" s="81">
        <v>0.14173200345095999</v>
      </c>
      <c r="T503" s="82"/>
      <c r="U503" s="81">
        <v>64829</v>
      </c>
      <c r="V503" s="81">
        <v>144</v>
      </c>
      <c r="W503" s="81">
        <v>56</v>
      </c>
      <c r="X503" s="81">
        <v>647</v>
      </c>
      <c r="Y503" s="81">
        <v>919</v>
      </c>
      <c r="Z503" s="81">
        <v>1025</v>
      </c>
      <c r="AA503" s="81">
        <v>1271</v>
      </c>
      <c r="AB503" s="81">
        <v>2826</v>
      </c>
      <c r="AC503" s="81">
        <v>0</v>
      </c>
      <c r="AD503" s="81">
        <v>0.14173200345095999</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2249</v>
      </c>
      <c r="B504" s="80">
        <v>461</v>
      </c>
      <c r="C504" s="80">
        <v>2</v>
      </c>
      <c r="D504" s="80">
        <v>28</v>
      </c>
      <c r="E504" s="80">
        <v>2005</v>
      </c>
      <c r="F504" s="80" t="s">
        <v>565</v>
      </c>
      <c r="G504" s="80" t="s">
        <v>1676</v>
      </c>
      <c r="H504" s="80" t="s">
        <v>1677</v>
      </c>
      <c r="I504" s="177"/>
      <c r="J504" s="81">
        <v>0</v>
      </c>
      <c r="K504" s="81">
        <v>0.23275877899125971</v>
      </c>
      <c r="L504" s="81">
        <v>0.11261406444230189</v>
      </c>
      <c r="M504" s="81">
        <v>2.2968388028673439</v>
      </c>
      <c r="N504" s="81">
        <v>4.6253069385849885</v>
      </c>
      <c r="O504" s="81">
        <v>3.1346773278435087</v>
      </c>
      <c r="P504" s="81">
        <v>4.6414564179155855</v>
      </c>
      <c r="Q504" s="81">
        <v>0.1420435897763864</v>
      </c>
      <c r="R504" s="81">
        <v>0</v>
      </c>
      <c r="S504" s="81">
        <v>0</v>
      </c>
      <c r="T504" s="82"/>
      <c r="U504" s="81">
        <v>0</v>
      </c>
      <c r="V504" s="81">
        <v>71</v>
      </c>
      <c r="W504" s="81">
        <v>1</v>
      </c>
      <c r="X504" s="81">
        <v>373</v>
      </c>
      <c r="Y504" s="81">
        <v>943</v>
      </c>
      <c r="Z504" s="81">
        <v>1492</v>
      </c>
      <c r="AA504" s="81">
        <v>923</v>
      </c>
      <c r="AB504" s="81">
        <v>2411</v>
      </c>
      <c r="AC504" s="81">
        <v>0</v>
      </c>
      <c r="AD504" s="81">
        <v>0</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2250</v>
      </c>
      <c r="B505" s="80">
        <v>462</v>
      </c>
      <c r="C505" s="80">
        <v>3</v>
      </c>
      <c r="D505" s="80">
        <v>28</v>
      </c>
      <c r="E505" s="80">
        <v>2006</v>
      </c>
      <c r="F505" s="80" t="s">
        <v>566</v>
      </c>
      <c r="G505" s="80" t="s">
        <v>1676</v>
      </c>
      <c r="H505" s="80" t="s">
        <v>1677</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2251</v>
      </c>
      <c r="B506" s="80">
        <v>463</v>
      </c>
      <c r="C506" s="80">
        <v>4</v>
      </c>
      <c r="D506" s="80">
        <v>28</v>
      </c>
      <c r="E506" s="80">
        <v>2007</v>
      </c>
      <c r="F506" s="80" t="s">
        <v>567</v>
      </c>
      <c r="G506" s="80" t="s">
        <v>1676</v>
      </c>
      <c r="H506" s="80" t="s">
        <v>1677</v>
      </c>
      <c r="I506" s="177"/>
      <c r="J506" s="81">
        <v>0</v>
      </c>
      <c r="K506" s="81">
        <v>0.16230061834863568</v>
      </c>
      <c r="L506" s="81">
        <v>4.0213720121790129</v>
      </c>
      <c r="M506" s="81">
        <v>2.9841127758168935</v>
      </c>
      <c r="N506" s="81">
        <v>4.5984912180575277</v>
      </c>
      <c r="O506" s="81">
        <v>3.1184866480192217</v>
      </c>
      <c r="P506" s="81">
        <v>4.7745788187125777</v>
      </c>
      <c r="Q506" s="81">
        <v>0.146429408649907</v>
      </c>
      <c r="R506" s="81">
        <v>0</v>
      </c>
      <c r="S506" s="81">
        <v>0</v>
      </c>
      <c r="T506" s="82"/>
      <c r="U506" s="81">
        <v>0</v>
      </c>
      <c r="V506" s="81">
        <v>54</v>
      </c>
      <c r="W506" s="81">
        <v>49</v>
      </c>
      <c r="X506" s="81">
        <v>607</v>
      </c>
      <c r="Y506" s="81">
        <v>940</v>
      </c>
      <c r="Z506" s="81">
        <v>1543</v>
      </c>
      <c r="AA506" s="81">
        <v>935</v>
      </c>
      <c r="AB506" s="81">
        <v>2354</v>
      </c>
      <c r="AC506" s="81">
        <v>0</v>
      </c>
      <c r="AD506" s="81">
        <v>0</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2252</v>
      </c>
      <c r="B507" s="80">
        <v>464</v>
      </c>
      <c r="C507" s="80">
        <v>5</v>
      </c>
      <c r="D507" s="80">
        <v>28</v>
      </c>
      <c r="E507" s="80">
        <v>2008</v>
      </c>
      <c r="F507" s="80" t="s">
        <v>84</v>
      </c>
      <c r="G507" s="80" t="s">
        <v>1676</v>
      </c>
      <c r="H507" s="80" t="s">
        <v>1677</v>
      </c>
      <c r="I507" s="177"/>
      <c r="J507" s="81">
        <v>0</v>
      </c>
      <c r="K507" s="81">
        <v>0.14244435079826018</v>
      </c>
      <c r="L507" s="81">
        <v>3.472302958177353</v>
      </c>
      <c r="M507" s="81">
        <v>3.4917009156843726</v>
      </c>
      <c r="N507" s="81">
        <v>4.5860188208796417</v>
      </c>
      <c r="O507" s="81">
        <v>2.9034032464017243</v>
      </c>
      <c r="P507" s="81">
        <v>4.6569224798955364</v>
      </c>
      <c r="Q507" s="81">
        <v>0.13971703532658941</v>
      </c>
      <c r="R507" s="81">
        <v>0</v>
      </c>
      <c r="S507" s="81">
        <v>0</v>
      </c>
      <c r="T507" s="82"/>
      <c r="U507" s="81">
        <v>0</v>
      </c>
      <c r="V507" s="81">
        <v>54</v>
      </c>
      <c r="W507" s="81">
        <v>49</v>
      </c>
      <c r="X507" s="81">
        <v>607</v>
      </c>
      <c r="Y507" s="81">
        <v>925</v>
      </c>
      <c r="Z507" s="81">
        <v>1487</v>
      </c>
      <c r="AA507" s="81">
        <v>913</v>
      </c>
      <c r="AB507" s="81">
        <v>2283</v>
      </c>
      <c r="AC507" s="81">
        <v>0</v>
      </c>
      <c r="AD507" s="81">
        <v>0</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2253</v>
      </c>
      <c r="B508" s="80">
        <v>465</v>
      </c>
      <c r="C508" s="80">
        <v>6</v>
      </c>
      <c r="D508" s="80">
        <v>28</v>
      </c>
      <c r="E508" s="80">
        <v>2009</v>
      </c>
      <c r="F508" s="80" t="s">
        <v>85</v>
      </c>
      <c r="G508" s="80" t="s">
        <v>1676</v>
      </c>
      <c r="H508" s="80" t="s">
        <v>1677</v>
      </c>
      <c r="I508" s="177"/>
      <c r="J508" s="81">
        <v>0</v>
      </c>
      <c r="K508" s="81">
        <v>0.12061129682399992</v>
      </c>
      <c r="L508" s="81">
        <v>3.8958882455309221</v>
      </c>
      <c r="M508" s="81">
        <v>2.7420408807125596</v>
      </c>
      <c r="N508" s="81">
        <v>3.9560993516039291</v>
      </c>
      <c r="O508" s="81">
        <v>2.9276528086061506</v>
      </c>
      <c r="P508" s="81">
        <v>4.5212957593248655</v>
      </c>
      <c r="Q508" s="81">
        <v>0.13041311290037405</v>
      </c>
      <c r="R508" s="81">
        <v>0</v>
      </c>
      <c r="S508" s="81">
        <v>0</v>
      </c>
      <c r="T508" s="82"/>
      <c r="U508" s="81">
        <v>0</v>
      </c>
      <c r="V508" s="81">
        <v>56</v>
      </c>
      <c r="W508" s="81">
        <v>63</v>
      </c>
      <c r="X508" s="81">
        <v>602</v>
      </c>
      <c r="Y508" s="81">
        <v>929</v>
      </c>
      <c r="Z508" s="81">
        <v>1480</v>
      </c>
      <c r="AA508" s="81">
        <v>910</v>
      </c>
      <c r="AB508" s="81">
        <v>2237</v>
      </c>
      <c r="AC508" s="81">
        <v>0</v>
      </c>
      <c r="AD508" s="81">
        <v>0</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2254</v>
      </c>
      <c r="B509" s="80">
        <v>466</v>
      </c>
      <c r="C509" s="80">
        <v>7</v>
      </c>
      <c r="D509" s="80">
        <v>28</v>
      </c>
      <c r="E509" s="80">
        <v>2010</v>
      </c>
      <c r="F509" s="80" t="s">
        <v>86</v>
      </c>
      <c r="G509" s="80" t="s">
        <v>1676</v>
      </c>
      <c r="H509" s="80" t="s">
        <v>1677</v>
      </c>
      <c r="I509" s="177"/>
      <c r="J509" s="81">
        <v>0</v>
      </c>
      <c r="K509" s="81">
        <v>0.12578627221655025</v>
      </c>
      <c r="L509" s="81">
        <v>3.5468254366122478</v>
      </c>
      <c r="M509" s="81">
        <v>2.4545090147604753</v>
      </c>
      <c r="N509" s="81">
        <v>3.9065972571613945</v>
      </c>
      <c r="O509" s="81">
        <v>2.9160805108399219</v>
      </c>
      <c r="P509" s="81">
        <v>4.6676755812757174</v>
      </c>
      <c r="Q509" s="81">
        <v>0.1345808971600726</v>
      </c>
      <c r="R509" s="81">
        <v>0</v>
      </c>
      <c r="S509" s="81">
        <v>0</v>
      </c>
      <c r="T509" s="82"/>
      <c r="U509" s="81">
        <v>0</v>
      </c>
      <c r="V509" s="81">
        <v>56</v>
      </c>
      <c r="W509" s="81">
        <v>63</v>
      </c>
      <c r="X509" s="81">
        <v>602</v>
      </c>
      <c r="Y509" s="81">
        <v>933</v>
      </c>
      <c r="Z509" s="81">
        <v>1481</v>
      </c>
      <c r="AA509" s="81">
        <v>916</v>
      </c>
      <c r="AB509" s="81">
        <v>2212</v>
      </c>
      <c r="AC509" s="81">
        <v>0</v>
      </c>
      <c r="AD509" s="81">
        <v>0</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2255</v>
      </c>
      <c r="B510" s="80">
        <v>467</v>
      </c>
      <c r="C510" s="80">
        <v>8</v>
      </c>
      <c r="D510" s="80">
        <v>28</v>
      </c>
      <c r="E510" s="80">
        <v>2011</v>
      </c>
      <c r="F510" s="80" t="s">
        <v>87</v>
      </c>
      <c r="G510" s="80" t="s">
        <v>1676</v>
      </c>
      <c r="H510" s="80" t="s">
        <v>1677</v>
      </c>
      <c r="I510" s="177"/>
      <c r="J510" s="81">
        <v>0</v>
      </c>
      <c r="K510" s="81">
        <v>0.17624996444867047</v>
      </c>
      <c r="L510" s="81">
        <v>3.309446571231105</v>
      </c>
      <c r="M510" s="81">
        <v>3.1007349572659413</v>
      </c>
      <c r="N510" s="81">
        <v>4.6619684617328367</v>
      </c>
      <c r="O510" s="81">
        <v>2.9851203695510229</v>
      </c>
      <c r="P510" s="81">
        <v>4.6663954069187836</v>
      </c>
      <c r="Q510" s="81">
        <v>0.15270801511789839</v>
      </c>
      <c r="R510" s="81">
        <v>0</v>
      </c>
      <c r="S510" s="81">
        <v>0</v>
      </c>
      <c r="T510" s="82"/>
      <c r="U510" s="81">
        <v>0</v>
      </c>
      <c r="V510" s="81">
        <v>56</v>
      </c>
      <c r="W510" s="81">
        <v>63</v>
      </c>
      <c r="X510" s="81">
        <v>602</v>
      </c>
      <c r="Y510" s="81">
        <v>925</v>
      </c>
      <c r="Z510" s="81">
        <v>1549</v>
      </c>
      <c r="AA510" s="81">
        <v>943</v>
      </c>
      <c r="AB510" s="81">
        <v>2176</v>
      </c>
      <c r="AC510" s="81">
        <v>0</v>
      </c>
      <c r="AD510" s="81">
        <v>0</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2256</v>
      </c>
      <c r="B511" s="80">
        <v>468</v>
      </c>
      <c r="C511" s="80">
        <v>9</v>
      </c>
      <c r="D511" s="80">
        <v>28</v>
      </c>
      <c r="E511" s="80">
        <v>2012</v>
      </c>
      <c r="F511" s="80" t="s">
        <v>88</v>
      </c>
      <c r="G511" s="80" t="s">
        <v>1676</v>
      </c>
      <c r="H511" s="80" t="s">
        <v>1677</v>
      </c>
      <c r="I511" s="177"/>
      <c r="J511" s="81">
        <v>0</v>
      </c>
      <c r="K511" s="81">
        <v>0.19855240159947057</v>
      </c>
      <c r="L511" s="81">
        <v>3.3391331813512108</v>
      </c>
      <c r="M511" s="81">
        <v>3.8511029648446184</v>
      </c>
      <c r="N511" s="81">
        <v>5.0990719237977444</v>
      </c>
      <c r="O511" s="81">
        <v>2.8277925101560575</v>
      </c>
      <c r="P511" s="81">
        <v>4.5486236879813191</v>
      </c>
      <c r="Q511" s="81">
        <v>0.16278747884318709</v>
      </c>
      <c r="R511" s="81">
        <v>0</v>
      </c>
      <c r="S511" s="81">
        <v>0</v>
      </c>
      <c r="T511" s="82"/>
      <c r="U511" s="81">
        <v>0</v>
      </c>
      <c r="V511" s="81">
        <v>56</v>
      </c>
      <c r="W511" s="81">
        <v>63</v>
      </c>
      <c r="X511" s="81">
        <v>602</v>
      </c>
      <c r="Y511" s="81">
        <v>921</v>
      </c>
      <c r="Z511" s="81">
        <v>1479</v>
      </c>
      <c r="AA511" s="81">
        <v>914</v>
      </c>
      <c r="AB511" s="81">
        <v>2135</v>
      </c>
      <c r="AC511" s="81">
        <v>0</v>
      </c>
      <c r="AD511" s="81">
        <v>0</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2257</v>
      </c>
      <c r="B512" s="80">
        <v>469</v>
      </c>
      <c r="C512" s="80">
        <v>10</v>
      </c>
      <c r="D512" s="80">
        <v>28</v>
      </c>
      <c r="E512" s="80">
        <v>2013</v>
      </c>
      <c r="F512" s="80" t="s">
        <v>89</v>
      </c>
      <c r="G512" s="80" t="s">
        <v>1676</v>
      </c>
      <c r="H512" s="80" t="s">
        <v>1677</v>
      </c>
      <c r="I512" s="177"/>
      <c r="J512" s="81">
        <v>0</v>
      </c>
      <c r="K512" s="81">
        <v>0.16410423717757125</v>
      </c>
      <c r="L512" s="81">
        <v>2.9487178951999131</v>
      </c>
      <c r="M512" s="81">
        <v>3.5816178302498316</v>
      </c>
      <c r="N512" s="81">
        <v>5.0221622903628926</v>
      </c>
      <c r="O512" s="81">
        <v>2.7215748960772093</v>
      </c>
      <c r="P512" s="81">
        <v>4.5008226848274875</v>
      </c>
      <c r="Q512" s="81">
        <v>0.16639321982191993</v>
      </c>
      <c r="R512" s="81">
        <v>0</v>
      </c>
      <c r="S512" s="81">
        <v>0</v>
      </c>
      <c r="T512" s="82"/>
      <c r="U512" s="81">
        <v>0</v>
      </c>
      <c r="V512" s="81">
        <v>56</v>
      </c>
      <c r="W512" s="81">
        <v>63</v>
      </c>
      <c r="X512" s="81">
        <v>602</v>
      </c>
      <c r="Y512" s="81">
        <v>936</v>
      </c>
      <c r="Z512" s="81">
        <v>1487</v>
      </c>
      <c r="AA512" s="81">
        <v>901</v>
      </c>
      <c r="AB512" s="81">
        <v>2151</v>
      </c>
      <c r="AC512" s="81">
        <v>0</v>
      </c>
      <c r="AD512" s="81">
        <v>0</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2258</v>
      </c>
      <c r="B513" s="80">
        <v>470</v>
      </c>
      <c r="C513" s="80">
        <v>11</v>
      </c>
      <c r="D513" s="80">
        <v>28</v>
      </c>
      <c r="E513" s="80">
        <v>2014</v>
      </c>
      <c r="F513" s="80" t="s">
        <v>90</v>
      </c>
      <c r="G513" s="80" t="s">
        <v>1676</v>
      </c>
      <c r="H513" s="80" t="s">
        <v>1677</v>
      </c>
      <c r="I513" s="177"/>
      <c r="J513" s="81">
        <v>0</v>
      </c>
      <c r="K513" s="81">
        <v>6.0708091083336441E-2</v>
      </c>
      <c r="L513" s="81">
        <v>2.5677714682257933</v>
      </c>
      <c r="M513" s="81">
        <v>3.8424393402523793</v>
      </c>
      <c r="N513" s="81">
        <v>5.3519101750766707</v>
      </c>
      <c r="O513" s="81">
        <v>2.5597443390518411</v>
      </c>
      <c r="P513" s="81">
        <v>4.4589543605825517</v>
      </c>
      <c r="Q513" s="81">
        <v>0.16001787978471921</v>
      </c>
      <c r="R513" s="81">
        <v>0</v>
      </c>
      <c r="S513" s="81">
        <v>0</v>
      </c>
      <c r="T513" s="82"/>
      <c r="U513" s="81">
        <v>0</v>
      </c>
      <c r="V513" s="81">
        <v>18</v>
      </c>
      <c r="W513" s="81">
        <v>56</v>
      </c>
      <c r="X513" s="81">
        <v>614</v>
      </c>
      <c r="Y513" s="81">
        <v>942</v>
      </c>
      <c r="Z513" s="81">
        <v>1473</v>
      </c>
      <c r="AA513" s="81">
        <v>888</v>
      </c>
      <c r="AB513" s="81">
        <v>2156</v>
      </c>
      <c r="AC513" s="81">
        <v>0</v>
      </c>
      <c r="AD513" s="81">
        <v>0</v>
      </c>
      <c r="AE513" s="82"/>
      <c r="AF513" s="81">
        <v>0</v>
      </c>
      <c r="AG513" s="81">
        <v>42598.542156350377</v>
      </c>
      <c r="AH513" s="81">
        <v>417648.29448240146</v>
      </c>
      <c r="AI513" s="81">
        <v>4043444.0467254124</v>
      </c>
      <c r="AJ513" s="81">
        <v>4051519.2738339119</v>
      </c>
      <c r="AK513" s="81">
        <v>0</v>
      </c>
      <c r="AL513" s="81">
        <v>0</v>
      </c>
      <c r="AM513" s="81">
        <v>295986.58242853003</v>
      </c>
      <c r="AN513" s="81">
        <v>0</v>
      </c>
      <c r="AO513" s="81">
        <v>0</v>
      </c>
      <c r="AP513" s="82"/>
      <c r="AQ513" s="81">
        <v>0</v>
      </c>
      <c r="AR513" s="81">
        <v>0</v>
      </c>
      <c r="AS513" s="81">
        <v>0</v>
      </c>
      <c r="AT513" s="81">
        <v>0</v>
      </c>
      <c r="AU513" s="81">
        <v>0</v>
      </c>
      <c r="AV513" s="81">
        <v>0</v>
      </c>
      <c r="AW513" s="81" t="s">
        <v>564</v>
      </c>
      <c r="AX513" s="82"/>
      <c r="AY513" s="81">
        <v>0</v>
      </c>
      <c r="AZ513" s="81">
        <v>0</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2259</v>
      </c>
      <c r="B514" s="80">
        <v>471</v>
      </c>
      <c r="C514" s="80">
        <v>12</v>
      </c>
      <c r="D514" s="80">
        <v>28</v>
      </c>
      <c r="E514" s="80">
        <v>2015</v>
      </c>
      <c r="F514" s="80" t="s">
        <v>91</v>
      </c>
      <c r="G514" s="80" t="s">
        <v>1676</v>
      </c>
      <c r="H514" s="80" t="s">
        <v>1677</v>
      </c>
      <c r="I514" s="177"/>
      <c r="J514" s="81">
        <v>0</v>
      </c>
      <c r="K514" s="81">
        <v>5.8212748573598157E-2</v>
      </c>
      <c r="L514" s="81">
        <v>2.7028473498129046</v>
      </c>
      <c r="M514" s="81">
        <v>3.7178399510829316</v>
      </c>
      <c r="N514" s="81">
        <v>4.8422272195223277</v>
      </c>
      <c r="O514" s="81">
        <v>2.5198264285727632</v>
      </c>
      <c r="P514" s="81">
        <v>4.4373362613074319</v>
      </c>
      <c r="Q514" s="81">
        <v>0.15236276822959305</v>
      </c>
      <c r="R514" s="81">
        <v>0</v>
      </c>
      <c r="S514" s="81">
        <v>0</v>
      </c>
      <c r="T514" s="82"/>
      <c r="U514" s="81">
        <v>0</v>
      </c>
      <c r="V514" s="81">
        <v>18</v>
      </c>
      <c r="W514" s="81">
        <v>56</v>
      </c>
      <c r="X514" s="81">
        <v>614</v>
      </c>
      <c r="Y514" s="81">
        <v>926</v>
      </c>
      <c r="Z514" s="81">
        <v>1464</v>
      </c>
      <c r="AA514" s="81">
        <v>883</v>
      </c>
      <c r="AB514" s="81">
        <v>2097</v>
      </c>
      <c r="AC514" s="81">
        <v>0</v>
      </c>
      <c r="AD514" s="81">
        <v>0</v>
      </c>
      <c r="AE514" s="82"/>
      <c r="AF514" s="81">
        <v>0</v>
      </c>
      <c r="AG514" s="81">
        <v>38782.489658669001</v>
      </c>
      <c r="AH514" s="81">
        <v>349483.20148002054</v>
      </c>
      <c r="AI514" s="81">
        <v>3905089.834831933</v>
      </c>
      <c r="AJ514" s="81">
        <v>3822115.6632998143</v>
      </c>
      <c r="AK514" s="81">
        <v>0</v>
      </c>
      <c r="AL514" s="81">
        <v>0</v>
      </c>
      <c r="AM514" s="81">
        <v>287385.05341584585</v>
      </c>
      <c r="AN514" s="81">
        <v>0</v>
      </c>
      <c r="AO514" s="81">
        <v>0</v>
      </c>
      <c r="AP514" s="82"/>
      <c r="AQ514" s="81">
        <v>0</v>
      </c>
      <c r="AR514" s="81">
        <v>0</v>
      </c>
      <c r="AS514" s="81">
        <v>0</v>
      </c>
      <c r="AT514" s="81">
        <v>0</v>
      </c>
      <c r="AU514" s="81">
        <v>0</v>
      </c>
      <c r="AV514" s="81">
        <v>0</v>
      </c>
      <c r="AW514" s="81" t="s">
        <v>564</v>
      </c>
      <c r="AX514" s="82"/>
      <c r="AY514" s="81">
        <v>0</v>
      </c>
      <c r="AZ514" s="81">
        <v>0</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2260</v>
      </c>
      <c r="B515" s="80">
        <v>472</v>
      </c>
      <c r="C515" s="80">
        <v>13</v>
      </c>
      <c r="D515" s="80">
        <v>28</v>
      </c>
      <c r="E515" s="80">
        <v>2016</v>
      </c>
      <c r="F515" s="80" t="s">
        <v>92</v>
      </c>
      <c r="G515" s="80" t="s">
        <v>1676</v>
      </c>
      <c r="H515" s="80" t="s">
        <v>1677</v>
      </c>
      <c r="I515" s="177"/>
      <c r="J515" s="81">
        <v>0</v>
      </c>
      <c r="K515" s="81">
        <v>5.4910808430161155E-2</v>
      </c>
      <c r="L515" s="81">
        <v>2.9065019620543726</v>
      </c>
      <c r="M515" s="81">
        <v>3.1876165863789705</v>
      </c>
      <c r="N515" s="81">
        <v>5.0039912313548029</v>
      </c>
      <c r="O515" s="81">
        <v>2.606547177814027</v>
      </c>
      <c r="P515" s="81">
        <v>4.8198521585882332</v>
      </c>
      <c r="Q515" s="81">
        <v>0.14797409834848624</v>
      </c>
      <c r="R515" s="81">
        <v>0</v>
      </c>
      <c r="S515" s="81">
        <v>0</v>
      </c>
      <c r="T515" s="82"/>
      <c r="U515" s="81">
        <v>0</v>
      </c>
      <c r="V515" s="81">
        <v>18</v>
      </c>
      <c r="W515" s="81">
        <v>56</v>
      </c>
      <c r="X515" s="81">
        <v>614</v>
      </c>
      <c r="Y515" s="81">
        <v>941</v>
      </c>
      <c r="Z515" s="81">
        <v>1533</v>
      </c>
      <c r="AA515" s="81">
        <v>992</v>
      </c>
      <c r="AB515" s="81">
        <v>2095</v>
      </c>
      <c r="AC515" s="81">
        <v>0</v>
      </c>
      <c r="AD515" s="81">
        <v>0</v>
      </c>
      <c r="AE515" s="82"/>
      <c r="AF515" s="81">
        <v>0</v>
      </c>
      <c r="AG515" s="81">
        <v>36967.644080542203</v>
      </c>
      <c r="AH515" s="81">
        <v>296204.23424978048</v>
      </c>
      <c r="AI515" s="81">
        <v>3898058.242362346</v>
      </c>
      <c r="AJ515" s="81">
        <v>4042719.684422459</v>
      </c>
      <c r="AK515" s="81">
        <v>0</v>
      </c>
      <c r="AL515" s="81">
        <v>0</v>
      </c>
      <c r="AM515" s="81">
        <v>287334.01885177818</v>
      </c>
      <c r="AN515" s="81">
        <v>0</v>
      </c>
      <c r="AO515" s="81">
        <v>0</v>
      </c>
      <c r="AP515" s="82"/>
      <c r="AQ515" s="81">
        <v>0</v>
      </c>
      <c r="AR515" s="81">
        <v>0</v>
      </c>
      <c r="AS515" s="81">
        <v>0</v>
      </c>
      <c r="AT515" s="81">
        <v>0</v>
      </c>
      <c r="AU515" s="81">
        <v>0</v>
      </c>
      <c r="AV515" s="81">
        <v>0</v>
      </c>
      <c r="AW515" s="81" t="s">
        <v>564</v>
      </c>
      <c r="AX515" s="82"/>
      <c r="AY515" s="81">
        <v>0</v>
      </c>
      <c r="AZ515" s="81">
        <v>0</v>
      </c>
      <c r="BA515" s="81">
        <v>0</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2261</v>
      </c>
      <c r="B516" s="80">
        <v>473</v>
      </c>
      <c r="C516" s="80">
        <v>14</v>
      </c>
      <c r="D516" s="80">
        <v>28</v>
      </c>
      <c r="E516" s="80">
        <v>2017</v>
      </c>
      <c r="F516" s="80" t="s">
        <v>71</v>
      </c>
      <c r="G516" s="80" t="s">
        <v>1676</v>
      </c>
      <c r="H516" s="80" t="s">
        <v>1677</v>
      </c>
      <c r="I516" s="177"/>
      <c r="J516" s="81">
        <v>0.66882274755036875</v>
      </c>
      <c r="K516" s="81">
        <v>5.6110624529222761E-2</v>
      </c>
      <c r="L516" s="81">
        <v>2.6237285461827078</v>
      </c>
      <c r="M516" s="81">
        <v>3.1961911809174994</v>
      </c>
      <c r="N516" s="81">
        <v>4.9591388470015945</v>
      </c>
      <c r="O516" s="81">
        <v>2.5623419916143737</v>
      </c>
      <c r="P516" s="81">
        <v>4.8231157219297511</v>
      </c>
      <c r="Q516" s="81">
        <v>0.14261177571105896</v>
      </c>
      <c r="R516" s="81">
        <v>0</v>
      </c>
      <c r="S516" s="81">
        <v>0</v>
      </c>
      <c r="T516" s="82"/>
      <c r="U516" s="81">
        <v>24999</v>
      </c>
      <c r="V516" s="81">
        <v>18</v>
      </c>
      <c r="W516" s="81">
        <v>56</v>
      </c>
      <c r="X516" s="81">
        <v>614</v>
      </c>
      <c r="Y516" s="81">
        <v>953</v>
      </c>
      <c r="Z516" s="81">
        <v>1532</v>
      </c>
      <c r="AA516" s="81">
        <v>999</v>
      </c>
      <c r="AB516" s="81">
        <v>2088</v>
      </c>
      <c r="AC516" s="81">
        <v>0</v>
      </c>
      <c r="AD516" s="81">
        <v>0</v>
      </c>
      <c r="AE516" s="82"/>
      <c r="AF516" s="81">
        <v>202648.7284144437</v>
      </c>
      <c r="AG516" s="81">
        <v>37075.055351020193</v>
      </c>
      <c r="AH516" s="81">
        <v>361844.81148429122</v>
      </c>
      <c r="AI516" s="81">
        <v>3801617.8277598349</v>
      </c>
      <c r="AJ516" s="81">
        <v>3587969.9220097042</v>
      </c>
      <c r="AK516" s="81">
        <v>0</v>
      </c>
      <c r="AL516" s="81">
        <v>0</v>
      </c>
      <c r="AM516" s="81">
        <v>286822.0499822959</v>
      </c>
      <c r="AN516" s="81">
        <v>0</v>
      </c>
      <c r="AO516" s="81">
        <v>0</v>
      </c>
      <c r="AP516" s="82"/>
      <c r="AQ516" s="81">
        <v>0</v>
      </c>
      <c r="AR516" s="81">
        <v>0</v>
      </c>
      <c r="AS516" s="81">
        <v>0</v>
      </c>
      <c r="AT516" s="81">
        <v>0</v>
      </c>
      <c r="AU516" s="81">
        <v>0</v>
      </c>
      <c r="AV516" s="81">
        <v>0</v>
      </c>
      <c r="AW516" s="81" t="s">
        <v>564</v>
      </c>
      <c r="AX516" s="82"/>
      <c r="AY516" s="81">
        <v>0</v>
      </c>
      <c r="AZ516" s="81">
        <v>0</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2262</v>
      </c>
      <c r="B517" s="80">
        <v>474</v>
      </c>
      <c r="C517" s="80">
        <v>15</v>
      </c>
      <c r="D517" s="80">
        <v>28</v>
      </c>
      <c r="E517" s="80">
        <v>2018</v>
      </c>
      <c r="F517" s="80" t="s">
        <v>93</v>
      </c>
      <c r="G517" s="80" t="s">
        <v>1676</v>
      </c>
      <c r="H517" s="80" t="s">
        <v>1677</v>
      </c>
      <c r="I517" s="177"/>
      <c r="J517" s="81">
        <v>0.74056739042144448</v>
      </c>
      <c r="K517" s="81">
        <v>5.2223793643167871E-2</v>
      </c>
      <c r="L517" s="81">
        <v>2.4069329956414034</v>
      </c>
      <c r="M517" s="81">
        <v>3.2119550399471959</v>
      </c>
      <c r="N517" s="81">
        <v>4.6041231371065496</v>
      </c>
      <c r="O517" s="81">
        <v>2.4945076959483563</v>
      </c>
      <c r="P517" s="81">
        <v>4.7703253980654772</v>
      </c>
      <c r="Q517" s="81">
        <v>0.13322384473504822</v>
      </c>
      <c r="R517" s="81">
        <v>0</v>
      </c>
      <c r="S517" s="81">
        <v>0</v>
      </c>
      <c r="T517" s="82"/>
      <c r="U517" s="81">
        <v>28923</v>
      </c>
      <c r="V517" s="81">
        <v>18</v>
      </c>
      <c r="W517" s="81">
        <v>56</v>
      </c>
      <c r="X517" s="81">
        <v>614</v>
      </c>
      <c r="Y517" s="81">
        <v>961</v>
      </c>
      <c r="Z517" s="81">
        <v>1520</v>
      </c>
      <c r="AA517" s="81">
        <v>998</v>
      </c>
      <c r="AB517" s="81">
        <v>2102</v>
      </c>
      <c r="AC517" s="81">
        <v>0</v>
      </c>
      <c r="AD517" s="81">
        <v>0</v>
      </c>
      <c r="AE517" s="82"/>
      <c r="AF517" s="81">
        <v>235354.36598631181</v>
      </c>
      <c r="AG517" s="81">
        <v>33544.055928641843</v>
      </c>
      <c r="AH517" s="81">
        <v>341038.77934696968</v>
      </c>
      <c r="AI517" s="81">
        <v>3886029.9556144411</v>
      </c>
      <c r="AJ517" s="81">
        <v>3506571.1151058711</v>
      </c>
      <c r="AK517" s="81">
        <v>0</v>
      </c>
      <c r="AL517" s="81">
        <v>0</v>
      </c>
      <c r="AM517" s="81">
        <v>289342.63471588591</v>
      </c>
      <c r="AN517" s="81">
        <v>0</v>
      </c>
      <c r="AO517" s="81">
        <v>0</v>
      </c>
      <c r="AP517" s="82"/>
      <c r="AQ517" s="81">
        <v>1</v>
      </c>
      <c r="AR517" s="81">
        <v>0</v>
      </c>
      <c r="AS517" s="81">
        <v>0</v>
      </c>
      <c r="AT517" s="81">
        <v>0</v>
      </c>
      <c r="AU517" s="81">
        <v>0</v>
      </c>
      <c r="AV517" s="81">
        <v>0</v>
      </c>
      <c r="AW517" s="81" t="s">
        <v>564</v>
      </c>
      <c r="AX517" s="82"/>
      <c r="AY517" s="81">
        <v>7</v>
      </c>
      <c r="AZ517" s="81">
        <v>0</v>
      </c>
      <c r="BA517" s="81">
        <v>0</v>
      </c>
      <c r="BB517" s="81">
        <v>0</v>
      </c>
      <c r="BC517" s="81">
        <v>0</v>
      </c>
      <c r="BD517" s="81">
        <v>0</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2263</v>
      </c>
      <c r="B518" s="80">
        <v>475</v>
      </c>
      <c r="C518" s="80">
        <v>16</v>
      </c>
      <c r="D518" s="80">
        <v>28</v>
      </c>
      <c r="E518" s="80">
        <v>2019</v>
      </c>
      <c r="F518" s="80" t="s">
        <v>73</v>
      </c>
      <c r="G518" s="80" t="s">
        <v>1676</v>
      </c>
      <c r="H518" s="80" t="s">
        <v>1677</v>
      </c>
      <c r="I518" s="177"/>
      <c r="J518" s="81">
        <v>0.72575524776098044</v>
      </c>
      <c r="K518" s="81">
        <v>4.8459834990545736E-2</v>
      </c>
      <c r="L518" s="81">
        <v>2.4177168767340218</v>
      </c>
      <c r="M518" s="81">
        <v>2.881415325823276</v>
      </c>
      <c r="N518" s="81">
        <v>4.7143360832428485</v>
      </c>
      <c r="O518" s="81">
        <v>2.4965318405915462</v>
      </c>
      <c r="P518" s="81">
        <v>4.4547350150904768</v>
      </c>
      <c r="Q518" s="81">
        <v>0.12829257424532584</v>
      </c>
      <c r="R518" s="81">
        <v>0</v>
      </c>
      <c r="S518" s="81">
        <v>0</v>
      </c>
      <c r="T518" s="82"/>
      <c r="U518" s="81">
        <v>29817</v>
      </c>
      <c r="V518" s="81">
        <v>18</v>
      </c>
      <c r="W518" s="81">
        <v>56</v>
      </c>
      <c r="X518" s="81">
        <v>614</v>
      </c>
      <c r="Y518" s="81">
        <v>972</v>
      </c>
      <c r="Z518" s="81">
        <v>1563</v>
      </c>
      <c r="AA518" s="81">
        <v>925</v>
      </c>
      <c r="AB518" s="81">
        <v>2079</v>
      </c>
      <c r="AC518" s="81">
        <v>0</v>
      </c>
      <c r="AD518" s="81">
        <v>0</v>
      </c>
      <c r="AE518" s="82"/>
      <c r="AF518" s="81">
        <v>238083.67928138681</v>
      </c>
      <c r="AG518" s="81">
        <v>33534.122592275009</v>
      </c>
      <c r="AH518" s="81">
        <v>368220.01267773111</v>
      </c>
      <c r="AI518" s="81">
        <v>3807986.756829903</v>
      </c>
      <c r="AJ518" s="81">
        <v>3607152.9294894254</v>
      </c>
      <c r="AK518" s="81">
        <v>0</v>
      </c>
      <c r="AL518" s="81">
        <v>0</v>
      </c>
      <c r="AM518" s="81">
        <v>283144.1492963793</v>
      </c>
      <c r="AN518" s="81">
        <v>0</v>
      </c>
      <c r="AO518" s="81">
        <v>0</v>
      </c>
      <c r="AP518" s="82"/>
      <c r="AQ518" s="81">
        <v>2</v>
      </c>
      <c r="AR518" s="81">
        <v>1</v>
      </c>
      <c r="AS518" s="81">
        <v>0</v>
      </c>
      <c r="AT518" s="81">
        <v>0</v>
      </c>
      <c r="AU518" s="81">
        <v>0</v>
      </c>
      <c r="AV518" s="81">
        <v>0</v>
      </c>
      <c r="AW518" s="81" t="s">
        <v>564</v>
      </c>
      <c r="AX518" s="82"/>
      <c r="AY518" s="81">
        <v>16.899999999999999</v>
      </c>
      <c r="AZ518" s="81">
        <v>750</v>
      </c>
      <c r="BA518" s="81">
        <v>0</v>
      </c>
      <c r="BB518" s="81">
        <v>0</v>
      </c>
      <c r="BC518" s="81">
        <v>0</v>
      </c>
      <c r="BD518" s="81">
        <v>0</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2264</v>
      </c>
      <c r="B519" s="80">
        <v>476</v>
      </c>
      <c r="C519" s="80">
        <v>17</v>
      </c>
      <c r="D519" s="80">
        <v>28</v>
      </c>
      <c r="E519" s="80">
        <v>2020</v>
      </c>
      <c r="F519" s="80" t="s">
        <v>218</v>
      </c>
      <c r="G519" s="80" t="s">
        <v>1676</v>
      </c>
      <c r="H519" s="80" t="s">
        <v>1677</v>
      </c>
      <c r="I519" s="177"/>
      <c r="J519" s="81">
        <v>0</v>
      </c>
      <c r="K519" s="81">
        <v>9.3117067148416652E-2</v>
      </c>
      <c r="L519" s="81">
        <v>4.421490830776122</v>
      </c>
      <c r="M519" s="81">
        <v>3.1953034767460418</v>
      </c>
      <c r="N519" s="81">
        <v>4.2853917615181754</v>
      </c>
      <c r="O519" s="81">
        <v>2.1719213827096939</v>
      </c>
      <c r="P519" s="81">
        <v>4.5921591242388367</v>
      </c>
      <c r="Q519" s="81">
        <v>0.11851597381491807</v>
      </c>
      <c r="R519" s="81">
        <v>0</v>
      </c>
      <c r="S519" s="81">
        <v>0</v>
      </c>
      <c r="T519" s="82"/>
      <c r="U519" s="81">
        <v>0</v>
      </c>
      <c r="V519" s="81">
        <v>32</v>
      </c>
      <c r="W519" s="81">
        <v>91</v>
      </c>
      <c r="X519" s="81">
        <v>716</v>
      </c>
      <c r="Y519" s="81">
        <v>964</v>
      </c>
      <c r="Z519" s="81">
        <v>1552</v>
      </c>
      <c r="AA519" s="81">
        <v>1036</v>
      </c>
      <c r="AB519" s="81">
        <v>2010</v>
      </c>
      <c r="AC519" s="81">
        <v>0</v>
      </c>
      <c r="AD519" s="81">
        <v>0</v>
      </c>
      <c r="AE519" s="82"/>
      <c r="AF519" s="81">
        <v>0</v>
      </c>
      <c r="AG519" s="81">
        <v>59660.160414049162</v>
      </c>
      <c r="AH519" s="81">
        <v>648404.06109592319</v>
      </c>
      <c r="AI519" s="81">
        <v>4111044.0671740598</v>
      </c>
      <c r="AJ519" s="81">
        <v>3652228.9317416656</v>
      </c>
      <c r="AK519" s="81"/>
      <c r="AL519" s="81"/>
      <c r="AM519" s="81">
        <v>262327.3315657705</v>
      </c>
      <c r="AN519" s="81"/>
      <c r="AO519" s="81"/>
      <c r="AP519" s="82"/>
      <c r="AQ519" s="81">
        <v>2</v>
      </c>
      <c r="AR519" s="81">
        <v>1</v>
      </c>
      <c r="AS519" s="81">
        <v>0</v>
      </c>
      <c r="AT519" s="81">
        <v>0</v>
      </c>
      <c r="AU519" s="81">
        <v>0</v>
      </c>
      <c r="AV519" s="81">
        <v>0</v>
      </c>
      <c r="AW519" s="81">
        <v>0</v>
      </c>
      <c r="AX519" s="82"/>
      <c r="AY519" s="81">
        <v>16.899999999999999</v>
      </c>
      <c r="AZ519" s="81">
        <v>750</v>
      </c>
      <c r="BA519" s="81">
        <v>0</v>
      </c>
      <c r="BB519" s="81">
        <v>0</v>
      </c>
      <c r="BC519" s="81">
        <v>0</v>
      </c>
      <c r="BD519" s="81">
        <v>0</v>
      </c>
      <c r="BE519" s="81">
        <v>0</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1681</v>
      </c>
      <c r="B520" s="80">
        <v>476</v>
      </c>
      <c r="C520" s="80">
        <v>18</v>
      </c>
      <c r="D520" s="80">
        <v>28</v>
      </c>
      <c r="E520" s="80">
        <v>2021</v>
      </c>
      <c r="F520" s="80" t="s">
        <v>75</v>
      </c>
      <c r="G520" s="174" t="s">
        <v>1676</v>
      </c>
      <c r="H520" s="80" t="s">
        <v>1677</v>
      </c>
      <c r="I520" s="177"/>
      <c r="J520" s="81">
        <v>0</v>
      </c>
      <c r="K520" s="81">
        <v>8.9697583372575065E-2</v>
      </c>
      <c r="L520" s="81">
        <v>4.035003647074948</v>
      </c>
      <c r="M520" s="81">
        <v>3.2273581053822133</v>
      </c>
      <c r="N520" s="81">
        <v>3.9736038057731822</v>
      </c>
      <c r="O520" s="81">
        <v>2.1161014520006627</v>
      </c>
      <c r="P520" s="81">
        <v>4.7589206316343038</v>
      </c>
      <c r="Q520" s="81">
        <v>0.11641768576687238</v>
      </c>
      <c r="R520" s="81">
        <v>0</v>
      </c>
      <c r="S520" s="81">
        <v>0</v>
      </c>
      <c r="T520" s="82"/>
      <c r="U520" s="81">
        <v>0</v>
      </c>
      <c r="V520" s="81">
        <v>32</v>
      </c>
      <c r="W520" s="81">
        <v>91</v>
      </c>
      <c r="X520" s="81">
        <v>716</v>
      </c>
      <c r="Y520" s="81">
        <v>941</v>
      </c>
      <c r="Z520" s="81">
        <v>1557</v>
      </c>
      <c r="AA520" s="81">
        <v>1047</v>
      </c>
      <c r="AB520" s="81">
        <v>1951</v>
      </c>
      <c r="AC520" s="81">
        <v>0</v>
      </c>
      <c r="AD520" s="81">
        <v>0</v>
      </c>
      <c r="AE520" s="82"/>
      <c r="AF520" s="81">
        <v>0</v>
      </c>
      <c r="AG520" s="81">
        <v>60690.397737966792</v>
      </c>
      <c r="AH520" s="81">
        <v>581331.975542214</v>
      </c>
      <c r="AI520" s="81">
        <v>4485756.4209162304</v>
      </c>
      <c r="AJ520" s="81">
        <v>3474264.8774507847</v>
      </c>
      <c r="AK520" s="81">
        <v>0</v>
      </c>
      <c r="AL520" s="81">
        <v>0</v>
      </c>
      <c r="AM520" s="81">
        <v>256095.84511302353</v>
      </c>
      <c r="AN520" s="81">
        <v>0</v>
      </c>
      <c r="AO520" s="81">
        <v>0</v>
      </c>
      <c r="AP520" s="82"/>
      <c r="AQ520" s="81">
        <v>3</v>
      </c>
      <c r="AR520" s="81">
        <v>1</v>
      </c>
      <c r="AS520" s="81">
        <v>0</v>
      </c>
      <c r="AT520" s="81">
        <v>0</v>
      </c>
      <c r="AU520" s="81">
        <v>0</v>
      </c>
      <c r="AV520" s="81">
        <v>0</v>
      </c>
      <c r="AW520" s="81"/>
      <c r="AX520" s="82"/>
      <c r="AY520" s="81">
        <v>26.4</v>
      </c>
      <c r="AZ520" s="81">
        <v>750</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1675</v>
      </c>
      <c r="B521" s="80">
        <v>476</v>
      </c>
      <c r="C521" s="80">
        <v>19</v>
      </c>
      <c r="D521" s="80">
        <v>28</v>
      </c>
      <c r="E521" s="80">
        <v>2022</v>
      </c>
      <c r="F521" s="80" t="s">
        <v>568</v>
      </c>
      <c r="G521" s="174" t="s">
        <v>1676</v>
      </c>
      <c r="H521" s="80" t="s">
        <v>1677</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11</v>
      </c>
      <c r="AR521" s="81">
        <v>1</v>
      </c>
      <c r="AS521" s="81">
        <v>0</v>
      </c>
      <c r="AT521" s="81">
        <v>0</v>
      </c>
      <c r="AU521" s="81">
        <v>0</v>
      </c>
      <c r="AV521" s="81">
        <v>0</v>
      </c>
      <c r="AW521" s="81"/>
      <c r="AX521" s="82"/>
      <c r="AY521" s="81">
        <v>70.599999999999994</v>
      </c>
      <c r="AZ521" s="81">
        <v>750</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2265</v>
      </c>
      <c r="B522" s="80">
        <v>426</v>
      </c>
      <c r="C522" s="80">
        <v>1</v>
      </c>
      <c r="D522" s="80">
        <v>26</v>
      </c>
      <c r="E522" s="80">
        <v>1990</v>
      </c>
      <c r="F522" s="80" t="s">
        <v>562</v>
      </c>
      <c r="G522" s="80" t="s">
        <v>2266</v>
      </c>
      <c r="H522" s="80" t="s">
        <v>2267</v>
      </c>
      <c r="I522" s="177"/>
      <c r="J522" s="81">
        <v>11.028381835259788</v>
      </c>
      <c r="K522" s="81">
        <v>0.55565672693603374</v>
      </c>
      <c r="L522" s="81">
        <v>1.1887406578676851</v>
      </c>
      <c r="M522" s="81">
        <v>1.6608818140755237</v>
      </c>
      <c r="N522" s="81">
        <v>2.0549784216005191</v>
      </c>
      <c r="O522" s="81">
        <v>2.3412901083338138</v>
      </c>
      <c r="P522" s="81">
        <v>4.1472569717999681</v>
      </c>
      <c r="Q522" s="81">
        <v>0.20761731740423953</v>
      </c>
      <c r="R522" s="81">
        <v>0</v>
      </c>
      <c r="S522" s="81">
        <v>0.21357001137173798</v>
      </c>
      <c r="T522" s="82"/>
      <c r="U522" s="81">
        <v>291475</v>
      </c>
      <c r="V522" s="81">
        <v>135</v>
      </c>
      <c r="W522" s="81">
        <v>11</v>
      </c>
      <c r="X522" s="81">
        <v>596</v>
      </c>
      <c r="Y522" s="81">
        <v>901</v>
      </c>
      <c r="Z522" s="81">
        <v>963</v>
      </c>
      <c r="AA522" s="81">
        <v>1007</v>
      </c>
      <c r="AB522" s="81">
        <v>3371</v>
      </c>
      <c r="AC522" s="81">
        <v>0</v>
      </c>
      <c r="AD522" s="81">
        <v>0.21357001137173798</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2268</v>
      </c>
      <c r="B523" s="80">
        <v>427</v>
      </c>
      <c r="C523" s="80">
        <v>2</v>
      </c>
      <c r="D523" s="80">
        <v>26</v>
      </c>
      <c r="E523" s="80">
        <v>2005</v>
      </c>
      <c r="F523" s="80" t="s">
        <v>565</v>
      </c>
      <c r="G523" s="80" t="s">
        <v>2266</v>
      </c>
      <c r="H523" s="80" t="s">
        <v>2267</v>
      </c>
      <c r="I523" s="177"/>
      <c r="J523" s="81">
        <v>8.3853219354809578</v>
      </c>
      <c r="K523" s="81">
        <v>0.25763382426331</v>
      </c>
      <c r="L523" s="81">
        <v>0</v>
      </c>
      <c r="M523" s="81">
        <v>2.5920274021847587</v>
      </c>
      <c r="N523" s="81">
        <v>2.5800087283171815</v>
      </c>
      <c r="O523" s="81">
        <v>2.804821871763461</v>
      </c>
      <c r="P523" s="81">
        <v>3.7010963419131864</v>
      </c>
      <c r="Q523" s="81">
        <v>0.16767152903508736</v>
      </c>
      <c r="R523" s="81">
        <v>0</v>
      </c>
      <c r="S523" s="81">
        <v>0.24094667892184318</v>
      </c>
      <c r="T523" s="82"/>
      <c r="U523" s="81">
        <v>323453</v>
      </c>
      <c r="V523" s="81">
        <v>124</v>
      </c>
      <c r="W523" s="81">
        <v>0</v>
      </c>
      <c r="X523" s="81">
        <v>575</v>
      </c>
      <c r="Y523" s="81">
        <v>938</v>
      </c>
      <c r="Z523" s="81">
        <v>1335</v>
      </c>
      <c r="AA523" s="81">
        <v>736</v>
      </c>
      <c r="AB523" s="81">
        <v>2846</v>
      </c>
      <c r="AC523" s="81">
        <v>0</v>
      </c>
      <c r="AD523" s="81">
        <v>0.24094667892184318</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2269</v>
      </c>
      <c r="B524" s="80">
        <v>428</v>
      </c>
      <c r="C524" s="80">
        <v>3</v>
      </c>
      <c r="D524" s="80">
        <v>26</v>
      </c>
      <c r="E524" s="80">
        <v>2006</v>
      </c>
      <c r="F524" s="80" t="s">
        <v>566</v>
      </c>
      <c r="G524" s="80" t="s">
        <v>2266</v>
      </c>
      <c r="H524" s="80" t="s">
        <v>2267</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2270</v>
      </c>
      <c r="B525" s="80">
        <v>429</v>
      </c>
      <c r="C525" s="80">
        <v>4</v>
      </c>
      <c r="D525" s="80">
        <v>26</v>
      </c>
      <c r="E525" s="80">
        <v>2007</v>
      </c>
      <c r="F525" s="80" t="s">
        <v>567</v>
      </c>
      <c r="G525" s="80" t="s">
        <v>2266</v>
      </c>
      <c r="H525" s="80" t="s">
        <v>2267</v>
      </c>
      <c r="I525" s="177"/>
      <c r="J525" s="81">
        <v>5.9740010855642822</v>
      </c>
      <c r="K525" s="81">
        <v>0.25249261785957133</v>
      </c>
      <c r="L525" s="81">
        <v>7.1108848488496565E-2</v>
      </c>
      <c r="M525" s="81">
        <v>3.095543416857784</v>
      </c>
      <c r="N525" s="81">
        <v>2.5172069885879353</v>
      </c>
      <c r="O525" s="81">
        <v>2.730444239451697</v>
      </c>
      <c r="P525" s="81">
        <v>3.7685980408661854</v>
      </c>
      <c r="Q525" s="81">
        <v>0.16950728061639617</v>
      </c>
      <c r="R525" s="81">
        <v>0</v>
      </c>
      <c r="S525" s="81">
        <v>0.23330637925792183</v>
      </c>
      <c r="T525" s="82"/>
      <c r="U525" s="81">
        <v>255227</v>
      </c>
      <c r="V525" s="81">
        <v>113</v>
      </c>
      <c r="W525" s="81">
        <v>1</v>
      </c>
      <c r="X525" s="81">
        <v>818</v>
      </c>
      <c r="Y525" s="81">
        <v>927</v>
      </c>
      <c r="Z525" s="81">
        <v>1351</v>
      </c>
      <c r="AA525" s="81">
        <v>738</v>
      </c>
      <c r="AB525" s="81">
        <v>2725</v>
      </c>
      <c r="AC525" s="81">
        <v>0</v>
      </c>
      <c r="AD525" s="81">
        <v>0.23330637925792183</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2271</v>
      </c>
      <c r="B526" s="80">
        <v>430</v>
      </c>
      <c r="C526" s="80">
        <v>5</v>
      </c>
      <c r="D526" s="80">
        <v>26</v>
      </c>
      <c r="E526" s="80">
        <v>2008</v>
      </c>
      <c r="F526" s="80" t="s">
        <v>84</v>
      </c>
      <c r="G526" s="80" t="s">
        <v>2266</v>
      </c>
      <c r="H526" s="80" t="s">
        <v>2267</v>
      </c>
      <c r="I526" s="177"/>
      <c r="J526" s="81">
        <v>5.933336855782346</v>
      </c>
      <c r="K526" s="81">
        <v>0.19720173536224497</v>
      </c>
      <c r="L526" s="81">
        <v>6.1743236755101544E-2</v>
      </c>
      <c r="M526" s="81">
        <v>3.2394604348259497</v>
      </c>
      <c r="N526" s="81">
        <v>2.361252973173138</v>
      </c>
      <c r="O526" s="81">
        <v>2.5753792078035471</v>
      </c>
      <c r="P526" s="81">
        <v>3.6826922568286715</v>
      </c>
      <c r="Q526" s="81">
        <v>0.16236061967649659</v>
      </c>
      <c r="R526" s="81">
        <v>0</v>
      </c>
      <c r="S526" s="81">
        <v>0.21919840913320954</v>
      </c>
      <c r="T526" s="82"/>
      <c r="U526" s="81">
        <v>261840</v>
      </c>
      <c r="V526" s="81">
        <v>113</v>
      </c>
      <c r="W526" s="81">
        <v>1</v>
      </c>
      <c r="X526" s="81">
        <v>818</v>
      </c>
      <c r="Y526" s="81">
        <v>929</v>
      </c>
      <c r="Z526" s="81">
        <v>1319</v>
      </c>
      <c r="AA526" s="81">
        <v>722</v>
      </c>
      <c r="AB526" s="81">
        <v>2653</v>
      </c>
      <c r="AC526" s="81">
        <v>0</v>
      </c>
      <c r="AD526" s="81">
        <v>0.21919840913320954</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2272</v>
      </c>
      <c r="B527" s="80">
        <v>431</v>
      </c>
      <c r="C527" s="80">
        <v>6</v>
      </c>
      <c r="D527" s="80">
        <v>26</v>
      </c>
      <c r="E527" s="80">
        <v>2009</v>
      </c>
      <c r="F527" s="80" t="s">
        <v>85</v>
      </c>
      <c r="G527" s="80" t="s">
        <v>2266</v>
      </c>
      <c r="H527" s="80" t="s">
        <v>2267</v>
      </c>
      <c r="I527" s="177"/>
      <c r="J527" s="81">
        <v>4.9245613492124241</v>
      </c>
      <c r="K527" s="81">
        <v>0.12902704910528054</v>
      </c>
      <c r="L527" s="81">
        <v>1.4423386807858445</v>
      </c>
      <c r="M527" s="81">
        <v>2.7528168116953671</v>
      </c>
      <c r="N527" s="81">
        <v>2.3017713216774074</v>
      </c>
      <c r="O527" s="81">
        <v>2.5814776454263693</v>
      </c>
      <c r="P527" s="81">
        <v>3.6170366074598923</v>
      </c>
      <c r="Q527" s="81">
        <v>0.15145876947481976</v>
      </c>
      <c r="R527" s="81">
        <v>0</v>
      </c>
      <c r="S527" s="81">
        <v>0.22880447803411377</v>
      </c>
      <c r="T527" s="82"/>
      <c r="U527" s="81">
        <v>222400</v>
      </c>
      <c r="V527" s="81">
        <v>93</v>
      </c>
      <c r="W527" s="81">
        <v>34</v>
      </c>
      <c r="X527" s="81">
        <v>733</v>
      </c>
      <c r="Y527" s="81">
        <v>931</v>
      </c>
      <c r="Z527" s="81">
        <v>1305</v>
      </c>
      <c r="AA527" s="81">
        <v>728</v>
      </c>
      <c r="AB527" s="81">
        <v>2598</v>
      </c>
      <c r="AC527" s="81">
        <v>0</v>
      </c>
      <c r="AD527" s="81">
        <v>0.22880447803411377</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2273</v>
      </c>
      <c r="B528" s="80">
        <v>432</v>
      </c>
      <c r="C528" s="80">
        <v>7</v>
      </c>
      <c r="D528" s="80">
        <v>26</v>
      </c>
      <c r="E528" s="80">
        <v>2010</v>
      </c>
      <c r="F528" s="80" t="s">
        <v>86</v>
      </c>
      <c r="G528" s="80" t="s">
        <v>2266</v>
      </c>
      <c r="H528" s="80" t="s">
        <v>2267</v>
      </c>
      <c r="I528" s="177"/>
      <c r="J528" s="81">
        <v>5.591001113695194</v>
      </c>
      <c r="K528" s="81">
        <v>0.14457542687507702</v>
      </c>
      <c r="L528" s="81">
        <v>1.3628708023248604</v>
      </c>
      <c r="M528" s="81">
        <v>2.8954969659606267</v>
      </c>
      <c r="N528" s="81">
        <v>2.2986412668269183</v>
      </c>
      <c r="O528" s="81">
        <v>2.5911964566275065</v>
      </c>
      <c r="P528" s="81">
        <v>3.6587238726593503</v>
      </c>
      <c r="Q528" s="81">
        <v>0.15508440635670209</v>
      </c>
      <c r="R528" s="81">
        <v>0</v>
      </c>
      <c r="S528" s="81">
        <v>0.22513708312690184</v>
      </c>
      <c r="T528" s="82"/>
      <c r="U528" s="81">
        <v>233090</v>
      </c>
      <c r="V528" s="81">
        <v>93</v>
      </c>
      <c r="W528" s="81">
        <v>34</v>
      </c>
      <c r="X528" s="81">
        <v>733</v>
      </c>
      <c r="Y528" s="81">
        <v>917</v>
      </c>
      <c r="Z528" s="81">
        <v>1316</v>
      </c>
      <c r="AA528" s="81">
        <v>718</v>
      </c>
      <c r="AB528" s="81">
        <v>2549</v>
      </c>
      <c r="AC528" s="81">
        <v>0</v>
      </c>
      <c r="AD528" s="81">
        <v>0.22513708312690184</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0</v>
      </c>
      <c r="BL528" s="81">
        <v>0</v>
      </c>
      <c r="BM528" s="82"/>
      <c r="BN528" s="81">
        <v>0</v>
      </c>
      <c r="BO528" s="81">
        <v>0</v>
      </c>
      <c r="BP528" s="81">
        <v>0</v>
      </c>
      <c r="BQ528" s="81">
        <v>0</v>
      </c>
      <c r="BR528" s="81">
        <v>0</v>
      </c>
      <c r="BS528" s="81">
        <v>0</v>
      </c>
      <c r="BT528"/>
      <c r="BU528" s="80">
        <v>0</v>
      </c>
      <c r="BV528" s="80">
        <v>0</v>
      </c>
      <c r="BW528" s="80">
        <v>0</v>
      </c>
      <c r="BX528" s="80">
        <v>0</v>
      </c>
      <c r="BY528" s="80">
        <v>0</v>
      </c>
      <c r="BZ528" s="80">
        <v>0</v>
      </c>
      <c r="CA528" s="80">
        <v>0</v>
      </c>
      <c r="CB528" s="80">
        <v>0</v>
      </c>
      <c r="CC528" s="80">
        <v>0</v>
      </c>
    </row>
    <row r="529" spans="1:81">
      <c r="A529" s="80" t="s">
        <v>2274</v>
      </c>
      <c r="B529" s="80">
        <v>433</v>
      </c>
      <c r="C529" s="80">
        <v>8</v>
      </c>
      <c r="D529" s="80">
        <v>26</v>
      </c>
      <c r="E529" s="80">
        <v>2011</v>
      </c>
      <c r="F529" s="80" t="s">
        <v>87</v>
      </c>
      <c r="G529" s="80" t="s">
        <v>2266</v>
      </c>
      <c r="H529" s="80" t="s">
        <v>2267</v>
      </c>
      <c r="I529" s="177"/>
      <c r="J529" s="81">
        <v>5.8710800645798207</v>
      </c>
      <c r="K529" s="81">
        <v>0.23436005354254827</v>
      </c>
      <c r="L529" s="81">
        <v>1.532633809607598</v>
      </c>
      <c r="M529" s="81">
        <v>3.5038742831963425</v>
      </c>
      <c r="N529" s="81">
        <v>2.8077644309963303</v>
      </c>
      <c r="O529" s="81">
        <v>2.5650065925580448</v>
      </c>
      <c r="P529" s="81">
        <v>3.5480440156529882</v>
      </c>
      <c r="Q529" s="81">
        <v>0.17411240142808176</v>
      </c>
      <c r="R529" s="81">
        <v>0</v>
      </c>
      <c r="S529" s="81">
        <v>0.21951500246631545</v>
      </c>
      <c r="T529" s="82"/>
      <c r="U529" s="81">
        <v>231126</v>
      </c>
      <c r="V529" s="81">
        <v>93</v>
      </c>
      <c r="W529" s="81">
        <v>34</v>
      </c>
      <c r="X529" s="81">
        <v>733</v>
      </c>
      <c r="Y529" s="81">
        <v>918</v>
      </c>
      <c r="Z529" s="81">
        <v>1331</v>
      </c>
      <c r="AA529" s="81">
        <v>717</v>
      </c>
      <c r="AB529" s="81">
        <v>2481</v>
      </c>
      <c r="AC529" s="81">
        <v>0</v>
      </c>
      <c r="AD529" s="81">
        <v>0.21951500246631545</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2275</v>
      </c>
      <c r="B530" s="80">
        <v>434</v>
      </c>
      <c r="C530" s="80">
        <v>9</v>
      </c>
      <c r="D530" s="80">
        <v>26</v>
      </c>
      <c r="E530" s="80">
        <v>2012</v>
      </c>
      <c r="F530" s="80" t="s">
        <v>88</v>
      </c>
      <c r="G530" s="80" t="s">
        <v>2266</v>
      </c>
      <c r="H530" s="80" t="s">
        <v>2267</v>
      </c>
      <c r="I530" s="177"/>
      <c r="J530" s="81">
        <v>5.7139347646401548</v>
      </c>
      <c r="K530" s="81">
        <v>0.21892757986325162</v>
      </c>
      <c r="L530" s="81">
        <v>1.5687337593343234</v>
      </c>
      <c r="M530" s="81">
        <v>3.887164080608648</v>
      </c>
      <c r="N530" s="81">
        <v>3.2488784847801861</v>
      </c>
      <c r="O530" s="81">
        <v>2.5830613125225379</v>
      </c>
      <c r="P530" s="81">
        <v>3.4089794598109449</v>
      </c>
      <c r="Q530" s="81">
        <v>0.18665280946516255</v>
      </c>
      <c r="R530" s="81">
        <v>0</v>
      </c>
      <c r="S530" s="81">
        <v>0.21138583619016782</v>
      </c>
      <c r="T530" s="82"/>
      <c r="U530" s="81">
        <v>216392</v>
      </c>
      <c r="V530" s="81">
        <v>93</v>
      </c>
      <c r="W530" s="81">
        <v>34</v>
      </c>
      <c r="X530" s="81">
        <v>733</v>
      </c>
      <c r="Y530" s="81">
        <v>919</v>
      </c>
      <c r="Z530" s="81">
        <v>1351</v>
      </c>
      <c r="AA530" s="81">
        <v>685</v>
      </c>
      <c r="AB530" s="81">
        <v>2448</v>
      </c>
      <c r="AC530" s="81">
        <v>0</v>
      </c>
      <c r="AD530" s="81">
        <v>0.21138583619016782</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2276</v>
      </c>
      <c r="B531" s="80">
        <v>435</v>
      </c>
      <c r="C531" s="80">
        <v>10</v>
      </c>
      <c r="D531" s="80">
        <v>26</v>
      </c>
      <c r="E531" s="80">
        <v>2013</v>
      </c>
      <c r="F531" s="80" t="s">
        <v>89</v>
      </c>
      <c r="G531" s="80" t="s">
        <v>2266</v>
      </c>
      <c r="H531" s="80" t="s">
        <v>2267</v>
      </c>
      <c r="I531" s="177"/>
      <c r="J531" s="81">
        <v>5.412655219910163</v>
      </c>
      <c r="K531" s="81">
        <v>0.18232848203753596</v>
      </c>
      <c r="L531" s="81">
        <v>1.5075405740566472</v>
      </c>
      <c r="M531" s="81">
        <v>3.8511939639858035</v>
      </c>
      <c r="N531" s="81">
        <v>3.0757971049397557</v>
      </c>
      <c r="O531" s="81">
        <v>2.50194544918463</v>
      </c>
      <c r="P531" s="81">
        <v>3.3468936724022385</v>
      </c>
      <c r="Q531" s="81">
        <v>0.18658319210156715</v>
      </c>
      <c r="R531" s="81">
        <v>0</v>
      </c>
      <c r="S531" s="81">
        <v>0.25430046531512296</v>
      </c>
      <c r="T531" s="82"/>
      <c r="U531" s="81">
        <v>205893</v>
      </c>
      <c r="V531" s="81">
        <v>93</v>
      </c>
      <c r="W531" s="81">
        <v>34</v>
      </c>
      <c r="X531" s="81">
        <v>733</v>
      </c>
      <c r="Y531" s="81">
        <v>913</v>
      </c>
      <c r="Z531" s="81">
        <v>1367</v>
      </c>
      <c r="AA531" s="81">
        <v>670</v>
      </c>
      <c r="AB531" s="81">
        <v>2412</v>
      </c>
      <c r="AC531" s="81">
        <v>0</v>
      </c>
      <c r="AD531" s="81">
        <v>0.25430046531512296</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2277</v>
      </c>
      <c r="B532" s="80">
        <v>436</v>
      </c>
      <c r="C532" s="80">
        <v>11</v>
      </c>
      <c r="D532" s="80">
        <v>26</v>
      </c>
      <c r="E532" s="80">
        <v>2014</v>
      </c>
      <c r="F532" s="80" t="s">
        <v>90</v>
      </c>
      <c r="G532" s="80" t="s">
        <v>2266</v>
      </c>
      <c r="H532" s="80" t="s">
        <v>2267</v>
      </c>
      <c r="I532" s="177"/>
      <c r="J532" s="81">
        <v>5.4776446195995359</v>
      </c>
      <c r="K532" s="81">
        <v>0.22240262759392226</v>
      </c>
      <c r="L532" s="81">
        <v>1.2202909858222346</v>
      </c>
      <c r="M532" s="81">
        <v>2.5594365580820617</v>
      </c>
      <c r="N532" s="81">
        <v>2.6717352420795457</v>
      </c>
      <c r="O532" s="81">
        <v>2.3338334333649851</v>
      </c>
      <c r="P532" s="81">
        <v>3.3090663554323219</v>
      </c>
      <c r="Q532" s="81">
        <v>0.17463917956096675</v>
      </c>
      <c r="R532" s="81">
        <v>0</v>
      </c>
      <c r="S532" s="81">
        <v>0.2704537959497671</v>
      </c>
      <c r="T532" s="82"/>
      <c r="U532" s="81">
        <v>212563</v>
      </c>
      <c r="V532" s="81">
        <v>87</v>
      </c>
      <c r="W532" s="81">
        <v>28</v>
      </c>
      <c r="X532" s="81">
        <v>498</v>
      </c>
      <c r="Y532" s="81">
        <v>907</v>
      </c>
      <c r="Z532" s="81">
        <v>1343</v>
      </c>
      <c r="AA532" s="81">
        <v>659</v>
      </c>
      <c r="AB532" s="81">
        <v>2353</v>
      </c>
      <c r="AC532" s="81">
        <v>0</v>
      </c>
      <c r="AD532" s="81">
        <v>0.2704537959497671</v>
      </c>
      <c r="AE532" s="82"/>
      <c r="AF532" s="81">
        <v>2735786.1556758597</v>
      </c>
      <c r="AG532" s="81">
        <v>184773.65476048205</v>
      </c>
      <c r="AH532" s="81">
        <v>265555.37257133186</v>
      </c>
      <c r="AI532" s="81">
        <v>3157420.8246335154</v>
      </c>
      <c r="AJ532" s="81">
        <v>3634051.6338597587</v>
      </c>
      <c r="AK532" s="81">
        <v>0</v>
      </c>
      <c r="AL532" s="81">
        <v>0</v>
      </c>
      <c r="AM532" s="81">
        <v>323031.73861518141</v>
      </c>
      <c r="AN532" s="81">
        <v>0</v>
      </c>
      <c r="AO532" s="81">
        <v>0</v>
      </c>
      <c r="AP532" s="82"/>
      <c r="AQ532" s="81">
        <v>48</v>
      </c>
      <c r="AR532" s="81">
        <v>29</v>
      </c>
      <c r="AS532" s="81">
        <v>0</v>
      </c>
      <c r="AT532" s="81">
        <v>0</v>
      </c>
      <c r="AU532" s="81">
        <v>0</v>
      </c>
      <c r="AV532" s="81">
        <v>0</v>
      </c>
      <c r="AW532" s="81" t="s">
        <v>564</v>
      </c>
      <c r="AX532" s="82"/>
      <c r="AY532" s="81">
        <v>229.85</v>
      </c>
      <c r="AZ532" s="81">
        <v>2427.08</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2278</v>
      </c>
      <c r="B533" s="80">
        <v>437</v>
      </c>
      <c r="C533" s="80">
        <v>12</v>
      </c>
      <c r="D533" s="80">
        <v>26</v>
      </c>
      <c r="E533" s="80">
        <v>2015</v>
      </c>
      <c r="F533" s="80" t="s">
        <v>91</v>
      </c>
      <c r="G533" s="80" t="s">
        <v>2266</v>
      </c>
      <c r="H533" s="80" t="s">
        <v>2267</v>
      </c>
      <c r="I533" s="177"/>
      <c r="J533" s="81">
        <v>4.2813221756199926</v>
      </c>
      <c r="K533" s="81">
        <v>0.19969159399389619</v>
      </c>
      <c r="L533" s="81">
        <v>1.2205687636733351</v>
      </c>
      <c r="M533" s="81">
        <v>2.4494229959114837</v>
      </c>
      <c r="N533" s="81">
        <v>2.3315980442324542</v>
      </c>
      <c r="O533" s="81">
        <v>2.2788594203759143</v>
      </c>
      <c r="P533" s="81">
        <v>3.2463411379440554</v>
      </c>
      <c r="Q533" s="81">
        <v>0.1672575548233301</v>
      </c>
      <c r="R533" s="81">
        <v>0</v>
      </c>
      <c r="S533" s="81">
        <v>0.28535682697300135</v>
      </c>
      <c r="T533" s="82"/>
      <c r="U533" s="81">
        <v>189649</v>
      </c>
      <c r="V533" s="81">
        <v>87</v>
      </c>
      <c r="W533" s="81">
        <v>28</v>
      </c>
      <c r="X533" s="81">
        <v>498</v>
      </c>
      <c r="Y533" s="81">
        <v>893</v>
      </c>
      <c r="Z533" s="81">
        <v>1324</v>
      </c>
      <c r="AA533" s="81">
        <v>646</v>
      </c>
      <c r="AB533" s="81">
        <v>2302</v>
      </c>
      <c r="AC533" s="81">
        <v>0</v>
      </c>
      <c r="AD533" s="81">
        <v>0.28535682697300135</v>
      </c>
      <c r="AE533" s="82"/>
      <c r="AF533" s="81">
        <v>2176090.3121722885</v>
      </c>
      <c r="AG533" s="81">
        <v>160150.8294782069</v>
      </c>
      <c r="AH533" s="81">
        <v>229254.66121467904</v>
      </c>
      <c r="AI533" s="81">
        <v>3078395.562762036</v>
      </c>
      <c r="AJ533" s="81">
        <v>3479760.0301031452</v>
      </c>
      <c r="AK533" s="81">
        <v>0</v>
      </c>
      <c r="AL533" s="81">
        <v>0</v>
      </c>
      <c r="AM533" s="81">
        <v>315479.44347318891</v>
      </c>
      <c r="AN533" s="81">
        <v>0</v>
      </c>
      <c r="AO533" s="81">
        <v>0</v>
      </c>
      <c r="AP533" s="82"/>
      <c r="AQ533" s="81">
        <v>51</v>
      </c>
      <c r="AR533" s="81">
        <v>30</v>
      </c>
      <c r="AS533" s="81">
        <v>0</v>
      </c>
      <c r="AT533" s="81">
        <v>0</v>
      </c>
      <c r="AU533" s="81">
        <v>0</v>
      </c>
      <c r="AV533" s="81">
        <v>0</v>
      </c>
      <c r="AW533" s="81" t="s">
        <v>564</v>
      </c>
      <c r="AX533" s="82"/>
      <c r="AY533" s="81">
        <v>253.14999999999998</v>
      </c>
      <c r="AZ533" s="81">
        <v>2476.58</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2279</v>
      </c>
      <c r="B534" s="80">
        <v>438</v>
      </c>
      <c r="C534" s="80">
        <v>13</v>
      </c>
      <c r="D534" s="80">
        <v>26</v>
      </c>
      <c r="E534" s="80">
        <v>2016</v>
      </c>
      <c r="F534" s="80" t="s">
        <v>92</v>
      </c>
      <c r="G534" s="80" t="s">
        <v>2266</v>
      </c>
      <c r="H534" s="80" t="s">
        <v>2267</v>
      </c>
      <c r="I534" s="177"/>
      <c r="J534" s="81">
        <v>1.1942119061887913</v>
      </c>
      <c r="K534" s="81">
        <v>0.19424372286008817</v>
      </c>
      <c r="L534" s="81">
        <v>1.1522715563432597</v>
      </c>
      <c r="M534" s="81">
        <v>1.9919330266610791</v>
      </c>
      <c r="N534" s="81">
        <v>2.3003073082006291</v>
      </c>
      <c r="O534" s="81">
        <v>2.2171803782579853</v>
      </c>
      <c r="P534" s="81">
        <v>3.1095820377988597</v>
      </c>
      <c r="Q534" s="81">
        <v>0.15800384630337172</v>
      </c>
      <c r="R534" s="81">
        <v>0</v>
      </c>
      <c r="S534" s="81">
        <v>0.2246060648007164</v>
      </c>
      <c r="T534" s="82"/>
      <c r="U534" s="81">
        <v>55953</v>
      </c>
      <c r="V534" s="81">
        <v>87</v>
      </c>
      <c r="W534" s="81">
        <v>28</v>
      </c>
      <c r="X534" s="81">
        <v>498</v>
      </c>
      <c r="Y534" s="81">
        <v>886</v>
      </c>
      <c r="Z534" s="81">
        <v>1304</v>
      </c>
      <c r="AA534" s="81">
        <v>640</v>
      </c>
      <c r="AB534" s="81">
        <v>2237</v>
      </c>
      <c r="AC534" s="81">
        <v>0</v>
      </c>
      <c r="AD534" s="81">
        <v>0.2246060648007164</v>
      </c>
      <c r="AE534" s="82"/>
      <c r="AF534" s="81">
        <v>625500.71256484604</v>
      </c>
      <c r="AG534" s="81">
        <v>161375.05926275949</v>
      </c>
      <c r="AH534" s="81">
        <v>170035.04545252121</v>
      </c>
      <c r="AI534" s="81">
        <v>3200709.018191068</v>
      </c>
      <c r="AJ534" s="81">
        <v>3729683.177117235</v>
      </c>
      <c r="AK534" s="81">
        <v>0</v>
      </c>
      <c r="AL534" s="81">
        <v>0</v>
      </c>
      <c r="AM534" s="81">
        <v>306809.64208660042</v>
      </c>
      <c r="AN534" s="81">
        <v>0</v>
      </c>
      <c r="AO534" s="81">
        <v>0</v>
      </c>
      <c r="AP534" s="82"/>
      <c r="AQ534" s="81">
        <v>52</v>
      </c>
      <c r="AR534" s="81">
        <v>33</v>
      </c>
      <c r="AS534" s="81">
        <v>0</v>
      </c>
      <c r="AT534" s="81">
        <v>0</v>
      </c>
      <c r="AU534" s="81">
        <v>0</v>
      </c>
      <c r="AV534" s="81">
        <v>0</v>
      </c>
      <c r="AW534" s="81" t="s">
        <v>564</v>
      </c>
      <c r="AX534" s="82"/>
      <c r="AY534" s="81">
        <v>259.85000000000002</v>
      </c>
      <c r="AZ534" s="81">
        <v>2552.58</v>
      </c>
      <c r="BA534" s="81">
        <v>0</v>
      </c>
      <c r="BB534" s="81">
        <v>0</v>
      </c>
      <c r="BC534" s="81">
        <v>0</v>
      </c>
      <c r="BD534" s="81">
        <v>0</v>
      </c>
      <c r="BE534" s="81" t="s">
        <v>564</v>
      </c>
      <c r="BF534" s="82"/>
      <c r="BG534" s="81">
        <v>0</v>
      </c>
      <c r="BH534" s="81">
        <v>0</v>
      </c>
      <c r="BI534" s="81">
        <v>0</v>
      </c>
      <c r="BJ534" s="81">
        <v>0</v>
      </c>
      <c r="BK534" s="81">
        <v>0</v>
      </c>
      <c r="BL534" s="81">
        <v>0</v>
      </c>
      <c r="BM534" s="82"/>
      <c r="BN534" s="81">
        <v>0</v>
      </c>
      <c r="BO534" s="81">
        <v>0</v>
      </c>
      <c r="BP534" s="81">
        <v>0</v>
      </c>
      <c r="BQ534" s="81">
        <v>0</v>
      </c>
      <c r="BR534" s="81">
        <v>0</v>
      </c>
      <c r="BS534" s="81">
        <v>0</v>
      </c>
      <c r="BT534"/>
      <c r="BU534" s="80">
        <v>0</v>
      </c>
      <c r="BV534" s="80">
        <v>0</v>
      </c>
      <c r="BW534" s="80">
        <v>0</v>
      </c>
      <c r="BX534" s="80">
        <v>0</v>
      </c>
      <c r="BY534" s="80">
        <v>0</v>
      </c>
      <c r="BZ534" s="80">
        <v>0</v>
      </c>
      <c r="CA534" s="80">
        <v>0</v>
      </c>
      <c r="CB534" s="80">
        <v>0</v>
      </c>
      <c r="CC534" s="80">
        <v>0</v>
      </c>
    </row>
    <row r="535" spans="1:81">
      <c r="A535" s="80" t="s">
        <v>2280</v>
      </c>
      <c r="B535" s="80">
        <v>439</v>
      </c>
      <c r="C535" s="80">
        <v>14</v>
      </c>
      <c r="D535" s="80">
        <v>26</v>
      </c>
      <c r="E535" s="80">
        <v>2017</v>
      </c>
      <c r="F535" s="80" t="s">
        <v>71</v>
      </c>
      <c r="G535" s="80" t="s">
        <v>2266</v>
      </c>
      <c r="H535" s="80" t="s">
        <v>2267</v>
      </c>
      <c r="I535" s="177"/>
      <c r="J535" s="81">
        <v>4.0126168286118196</v>
      </c>
      <c r="K535" s="81">
        <v>0.19957074209479422</v>
      </c>
      <c r="L535" s="81">
        <v>1.1429662057826602</v>
      </c>
      <c r="M535" s="81">
        <v>1.854618924798386</v>
      </c>
      <c r="N535" s="81">
        <v>2.0785543867121801</v>
      </c>
      <c r="O535" s="81">
        <v>2.1592581665627648</v>
      </c>
      <c r="P535" s="81">
        <v>3.1140236643089985</v>
      </c>
      <c r="Q535" s="81">
        <v>0.14855393303235309</v>
      </c>
      <c r="R535" s="81">
        <v>0</v>
      </c>
      <c r="S535" s="81">
        <v>0.2266264035976604</v>
      </c>
      <c r="T535" s="82"/>
      <c r="U535" s="81">
        <v>202201</v>
      </c>
      <c r="V535" s="81">
        <v>87</v>
      </c>
      <c r="W535" s="81">
        <v>28</v>
      </c>
      <c r="X535" s="81">
        <v>498</v>
      </c>
      <c r="Y535" s="81">
        <v>865</v>
      </c>
      <c r="Z535" s="81">
        <v>1291</v>
      </c>
      <c r="AA535" s="81">
        <v>645</v>
      </c>
      <c r="AB535" s="81">
        <v>2175</v>
      </c>
      <c r="AC535" s="81">
        <v>0</v>
      </c>
      <c r="AD535" s="81">
        <v>0.2266264035976604</v>
      </c>
      <c r="AE535" s="82"/>
      <c r="AF535" s="81">
        <v>2152626.753723471</v>
      </c>
      <c r="AG535" s="81">
        <v>163366.83134936821</v>
      </c>
      <c r="AH535" s="81">
        <v>228172.09006352149</v>
      </c>
      <c r="AI535" s="81">
        <v>3041139.8805768671</v>
      </c>
      <c r="AJ535" s="81">
        <v>3625283.8805367271</v>
      </c>
      <c r="AK535" s="81">
        <v>0</v>
      </c>
      <c r="AL535" s="81">
        <v>0</v>
      </c>
      <c r="AM535" s="81">
        <v>298772.9687315583</v>
      </c>
      <c r="AN535" s="81">
        <v>0</v>
      </c>
      <c r="AO535" s="81">
        <v>0</v>
      </c>
      <c r="AP535" s="82"/>
      <c r="AQ535" s="81">
        <v>53</v>
      </c>
      <c r="AR535" s="81">
        <v>35</v>
      </c>
      <c r="AS535" s="81">
        <v>0</v>
      </c>
      <c r="AT535" s="81">
        <v>0</v>
      </c>
      <c r="AU535" s="81">
        <v>0</v>
      </c>
      <c r="AV535" s="81">
        <v>0</v>
      </c>
      <c r="AW535" s="81" t="s">
        <v>564</v>
      </c>
      <c r="AX535" s="82"/>
      <c r="AY535" s="81">
        <v>263.55</v>
      </c>
      <c r="AZ535" s="81">
        <v>2641.68</v>
      </c>
      <c r="BA535" s="81">
        <v>0</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2281</v>
      </c>
      <c r="B536" s="80">
        <v>440</v>
      </c>
      <c r="C536" s="80">
        <v>15</v>
      </c>
      <c r="D536" s="80">
        <v>26</v>
      </c>
      <c r="E536" s="80">
        <v>2018</v>
      </c>
      <c r="F536" s="80" t="s">
        <v>93</v>
      </c>
      <c r="G536" s="80" t="s">
        <v>2266</v>
      </c>
      <c r="H536" s="80" t="s">
        <v>2267</v>
      </c>
      <c r="I536" s="177"/>
      <c r="J536" s="81">
        <v>3.5582469243480999</v>
      </c>
      <c r="K536" s="81">
        <v>0.16841764265215003</v>
      </c>
      <c r="L536" s="81">
        <v>1.0322272932770551</v>
      </c>
      <c r="M536" s="81">
        <v>1.6921348760737203</v>
      </c>
      <c r="N536" s="81">
        <v>1.4418137644174285</v>
      </c>
      <c r="O536" s="81">
        <v>2.1203315415561028</v>
      </c>
      <c r="P536" s="81">
        <v>3.0925857039562756</v>
      </c>
      <c r="Q536" s="81">
        <v>0.13487171341397841</v>
      </c>
      <c r="R536" s="81">
        <v>0</v>
      </c>
      <c r="S536" s="81">
        <v>0.27163295299871637</v>
      </c>
      <c r="T536" s="82"/>
      <c r="U536" s="81">
        <v>197873</v>
      </c>
      <c r="V536" s="81">
        <v>87</v>
      </c>
      <c r="W536" s="81">
        <v>28</v>
      </c>
      <c r="X536" s="81">
        <v>498</v>
      </c>
      <c r="Y536" s="81">
        <v>868</v>
      </c>
      <c r="Z536" s="81">
        <v>1292</v>
      </c>
      <c r="AA536" s="81">
        <v>647</v>
      </c>
      <c r="AB536" s="81">
        <v>2128</v>
      </c>
      <c r="AC536" s="81">
        <v>0</v>
      </c>
      <c r="AD536" s="81">
        <v>0.27163295299871643</v>
      </c>
      <c r="AE536" s="82"/>
      <c r="AF536" s="81">
        <v>1933088.0079377471</v>
      </c>
      <c r="AG536" s="81">
        <v>147784.9383938979</v>
      </c>
      <c r="AH536" s="81">
        <v>216704.25595131339</v>
      </c>
      <c r="AI536" s="81">
        <v>2920924.23910006</v>
      </c>
      <c r="AJ536" s="81">
        <v>3071164.499414769</v>
      </c>
      <c r="AK536" s="81">
        <v>0</v>
      </c>
      <c r="AL536" s="81">
        <v>0</v>
      </c>
      <c r="AM536" s="81">
        <v>292921.56359438878</v>
      </c>
      <c r="AN536" s="81">
        <v>0</v>
      </c>
      <c r="AO536" s="81">
        <v>0</v>
      </c>
      <c r="AP536" s="82"/>
      <c r="AQ536" s="81">
        <v>56</v>
      </c>
      <c r="AR536" s="81">
        <v>35</v>
      </c>
      <c r="AS536" s="81">
        <v>0</v>
      </c>
      <c r="AT536" s="81">
        <v>0</v>
      </c>
      <c r="AU536" s="81">
        <v>0</v>
      </c>
      <c r="AV536" s="81">
        <v>0</v>
      </c>
      <c r="AW536" s="81" t="s">
        <v>564</v>
      </c>
      <c r="AX536" s="82"/>
      <c r="AY536" s="81">
        <v>281.45</v>
      </c>
      <c r="AZ536" s="81">
        <v>2642.08</v>
      </c>
      <c r="BA536" s="81">
        <v>0</v>
      </c>
      <c r="BB536" s="81">
        <v>0</v>
      </c>
      <c r="BC536" s="81">
        <v>0</v>
      </c>
      <c r="BD536" s="81">
        <v>0</v>
      </c>
      <c r="BE536" s="81" t="s">
        <v>564</v>
      </c>
      <c r="BF536" s="82"/>
      <c r="BG536" s="81">
        <v>0</v>
      </c>
      <c r="BH536" s="81">
        <v>0</v>
      </c>
      <c r="BI536" s="81">
        <v>0</v>
      </c>
      <c r="BJ536" s="81">
        <v>0</v>
      </c>
      <c r="BK536" s="81">
        <v>0</v>
      </c>
      <c r="BL536" s="81">
        <v>0</v>
      </c>
      <c r="BM536" s="82"/>
      <c r="BN536" s="81">
        <v>0</v>
      </c>
      <c r="BO536" s="81">
        <v>0</v>
      </c>
      <c r="BP536" s="81">
        <v>0</v>
      </c>
      <c r="BQ536" s="81">
        <v>0</v>
      </c>
      <c r="BR536" s="81">
        <v>0</v>
      </c>
      <c r="BS536" s="81">
        <v>0</v>
      </c>
      <c r="BT536"/>
      <c r="BU536" s="80">
        <v>0</v>
      </c>
      <c r="BV536" s="80">
        <v>0</v>
      </c>
      <c r="BW536" s="80">
        <v>0</v>
      </c>
      <c r="BX536" s="80">
        <v>0</v>
      </c>
      <c r="BY536" s="80">
        <v>0</v>
      </c>
      <c r="BZ536" s="80">
        <v>0</v>
      </c>
      <c r="CA536" s="80">
        <v>0</v>
      </c>
      <c r="CB536" s="80">
        <v>0</v>
      </c>
      <c r="CC536" s="80">
        <v>0</v>
      </c>
    </row>
    <row r="537" spans="1:81">
      <c r="A537" s="80" t="s">
        <v>2282</v>
      </c>
      <c r="B537" s="80">
        <v>441</v>
      </c>
      <c r="C537" s="80">
        <v>16</v>
      </c>
      <c r="D537" s="80">
        <v>26</v>
      </c>
      <c r="E537" s="80">
        <v>2019</v>
      </c>
      <c r="F537" s="80" t="s">
        <v>73</v>
      </c>
      <c r="G537" s="80" t="s">
        <v>2266</v>
      </c>
      <c r="H537" s="80" t="s">
        <v>2267</v>
      </c>
      <c r="I537" s="177"/>
      <c r="J537" s="81">
        <v>3.4760442022338172</v>
      </c>
      <c r="K537" s="81">
        <v>0.16002715449202354</v>
      </c>
      <c r="L537" s="81">
        <v>1.0496951989929595</v>
      </c>
      <c r="M537" s="81">
        <v>1.7770022623193482</v>
      </c>
      <c r="N537" s="81">
        <v>1.4085626096468744</v>
      </c>
      <c r="O537" s="81">
        <v>2.071658219607956</v>
      </c>
      <c r="P537" s="81">
        <v>3.0725631779759186</v>
      </c>
      <c r="Q537" s="81">
        <v>0.12847770061508823</v>
      </c>
      <c r="R537" s="81">
        <v>0</v>
      </c>
      <c r="S537" s="81">
        <v>0.28373011962455258</v>
      </c>
      <c r="T537" s="82"/>
      <c r="U537" s="81">
        <v>192897</v>
      </c>
      <c r="V537" s="81">
        <v>87</v>
      </c>
      <c r="W537" s="81">
        <v>28</v>
      </c>
      <c r="X537" s="81">
        <v>498</v>
      </c>
      <c r="Y537" s="81">
        <v>864</v>
      </c>
      <c r="Z537" s="81">
        <v>1297</v>
      </c>
      <c r="AA537" s="81">
        <v>638</v>
      </c>
      <c r="AB537" s="81">
        <v>2082</v>
      </c>
      <c r="AC537" s="81">
        <v>0</v>
      </c>
      <c r="AD537" s="81">
        <v>0.28373011962455258</v>
      </c>
      <c r="AE537" s="82"/>
      <c r="AF537" s="81">
        <v>1928887.186863661</v>
      </c>
      <c r="AG537" s="81">
        <v>143221.36945012989</v>
      </c>
      <c r="AH537" s="81">
        <v>230289.97039373679</v>
      </c>
      <c r="AI537" s="81">
        <v>2986405.9855808392</v>
      </c>
      <c r="AJ537" s="81">
        <v>2800990.3083830737</v>
      </c>
      <c r="AK537" s="81">
        <v>0</v>
      </c>
      <c r="AL537" s="81">
        <v>0</v>
      </c>
      <c r="AM537" s="81">
        <v>283552.72671239142</v>
      </c>
      <c r="AN537" s="81">
        <v>0</v>
      </c>
      <c r="AO537" s="81">
        <v>0</v>
      </c>
      <c r="AP537" s="82"/>
      <c r="AQ537" s="81">
        <v>58</v>
      </c>
      <c r="AR537" s="81">
        <v>35</v>
      </c>
      <c r="AS537" s="81">
        <v>0</v>
      </c>
      <c r="AT537" s="81">
        <v>0</v>
      </c>
      <c r="AU537" s="81">
        <v>0</v>
      </c>
      <c r="AV537" s="81">
        <v>0</v>
      </c>
      <c r="AW537" s="81" t="s">
        <v>564</v>
      </c>
      <c r="AX537" s="82"/>
      <c r="AY537" s="81">
        <v>300.05</v>
      </c>
      <c r="AZ537" s="81">
        <v>2641.68</v>
      </c>
      <c r="BA537" s="81">
        <v>0</v>
      </c>
      <c r="BB537" s="81">
        <v>0</v>
      </c>
      <c r="BC537" s="81">
        <v>0</v>
      </c>
      <c r="BD537" s="81">
        <v>0</v>
      </c>
      <c r="BE537" s="81" t="s">
        <v>564</v>
      </c>
      <c r="BF537" s="82"/>
      <c r="BG537" s="81">
        <v>0</v>
      </c>
      <c r="BH537" s="81">
        <v>0</v>
      </c>
      <c r="BI537" s="81">
        <v>0</v>
      </c>
      <c r="BJ537" s="81">
        <v>0</v>
      </c>
      <c r="BK537" s="81">
        <v>0</v>
      </c>
      <c r="BL537" s="81">
        <v>0</v>
      </c>
      <c r="BM537" s="82"/>
      <c r="BN537" s="81">
        <v>0</v>
      </c>
      <c r="BO537" s="81">
        <v>0</v>
      </c>
      <c r="BP537" s="81">
        <v>0</v>
      </c>
      <c r="BQ537" s="81">
        <v>0</v>
      </c>
      <c r="BR537" s="81">
        <v>0</v>
      </c>
      <c r="BS537" s="81">
        <v>0</v>
      </c>
      <c r="BT537"/>
      <c r="BU537" s="80">
        <v>0</v>
      </c>
      <c r="BV537" s="80">
        <v>0</v>
      </c>
      <c r="BW537" s="80">
        <v>0</v>
      </c>
      <c r="BX537" s="80">
        <v>0</v>
      </c>
      <c r="BY537" s="80">
        <v>0</v>
      </c>
      <c r="BZ537" s="80">
        <v>0</v>
      </c>
      <c r="CA537" s="80">
        <v>0</v>
      </c>
      <c r="CB537" s="80">
        <v>0</v>
      </c>
      <c r="CC537" s="80">
        <v>0</v>
      </c>
    </row>
    <row r="538" spans="1:81">
      <c r="A538" s="80" t="s">
        <v>2283</v>
      </c>
      <c r="B538" s="80">
        <v>442</v>
      </c>
      <c r="C538" s="80">
        <v>17</v>
      </c>
      <c r="D538" s="80">
        <v>26</v>
      </c>
      <c r="E538" s="80">
        <v>2020</v>
      </c>
      <c r="F538" s="80" t="s">
        <v>218</v>
      </c>
      <c r="G538" s="80" t="s">
        <v>2266</v>
      </c>
      <c r="H538" s="80" t="s">
        <v>2267</v>
      </c>
      <c r="I538" s="177"/>
      <c r="J538" s="81">
        <v>2.7361875448976272</v>
      </c>
      <c r="K538" s="81">
        <v>0.21216775790480535</v>
      </c>
      <c r="L538" s="81">
        <v>1.3608334832991313</v>
      </c>
      <c r="M538" s="81">
        <v>2.0196140505289089</v>
      </c>
      <c r="N538" s="81">
        <v>1.5979340999378218</v>
      </c>
      <c r="O538" s="81">
        <v>1.7842781977801931</v>
      </c>
      <c r="P538" s="81">
        <v>2.859017987581129</v>
      </c>
      <c r="Q538" s="81">
        <v>0.11869286332807467</v>
      </c>
      <c r="R538" s="81">
        <v>0</v>
      </c>
      <c r="S538" s="81">
        <v>0.20694419077342599</v>
      </c>
      <c r="T538" s="82"/>
      <c r="U538" s="81">
        <v>154462</v>
      </c>
      <c r="V538" s="81">
        <v>114</v>
      </c>
      <c r="W538" s="81">
        <v>48</v>
      </c>
      <c r="X538" s="81">
        <v>596</v>
      </c>
      <c r="Y538" s="81">
        <v>845</v>
      </c>
      <c r="Z538" s="81">
        <v>1275</v>
      </c>
      <c r="AA538" s="81">
        <v>645</v>
      </c>
      <c r="AB538" s="81">
        <v>2013</v>
      </c>
      <c r="AC538" s="81">
        <v>0</v>
      </c>
      <c r="AD538" s="81">
        <v>0.20694419077342599</v>
      </c>
      <c r="AE538" s="82"/>
      <c r="AF538" s="81">
        <v>1570590.978823411</v>
      </c>
      <c r="AG538" s="81">
        <v>171324.97573996204</v>
      </c>
      <c r="AH538" s="81">
        <v>309661.00488595036</v>
      </c>
      <c r="AI538" s="81">
        <v>3363317.5761256884</v>
      </c>
      <c r="AJ538" s="81">
        <v>3091171.0368783236</v>
      </c>
      <c r="AK538" s="81"/>
      <c r="AL538" s="81"/>
      <c r="AM538" s="81">
        <v>262718.86489646567</v>
      </c>
      <c r="AN538" s="81"/>
      <c r="AO538" s="81"/>
      <c r="AP538" s="82"/>
      <c r="AQ538" s="81">
        <v>59</v>
      </c>
      <c r="AR538" s="81">
        <v>35</v>
      </c>
      <c r="AS538" s="81">
        <v>0</v>
      </c>
      <c r="AT538" s="81">
        <v>0</v>
      </c>
      <c r="AU538" s="81">
        <v>0</v>
      </c>
      <c r="AV538" s="81">
        <v>0</v>
      </c>
      <c r="AW538" s="81">
        <v>0</v>
      </c>
      <c r="AX538" s="82"/>
      <c r="AY538" s="81">
        <v>305.34999999999991</v>
      </c>
      <c r="AZ538" s="81">
        <v>2641.6800000000012</v>
      </c>
      <c r="BA538" s="81">
        <v>0</v>
      </c>
      <c r="BB538" s="81">
        <v>0</v>
      </c>
      <c r="BC538" s="81">
        <v>0</v>
      </c>
      <c r="BD538" s="81">
        <v>0</v>
      </c>
      <c r="BE538" s="81">
        <v>0</v>
      </c>
      <c r="BF538" s="82"/>
      <c r="BG538" s="81">
        <v>0</v>
      </c>
      <c r="BH538" s="81">
        <v>0</v>
      </c>
      <c r="BI538" s="81">
        <v>0</v>
      </c>
      <c r="BJ538" s="81">
        <v>0</v>
      </c>
      <c r="BK538" s="81">
        <v>0</v>
      </c>
      <c r="BL538" s="81">
        <v>0</v>
      </c>
      <c r="BM538" s="82"/>
      <c r="BN538" s="81">
        <v>0</v>
      </c>
      <c r="BO538" s="81">
        <v>0</v>
      </c>
      <c r="BP538" s="81">
        <v>0</v>
      </c>
      <c r="BQ538" s="81">
        <v>0</v>
      </c>
      <c r="BR538" s="81">
        <v>0</v>
      </c>
      <c r="BS538" s="81">
        <v>0</v>
      </c>
      <c r="BT538"/>
      <c r="BU538" s="80">
        <v>0</v>
      </c>
      <c r="BV538" s="80">
        <v>0</v>
      </c>
      <c r="BW538" s="80">
        <v>0</v>
      </c>
      <c r="BX538" s="80">
        <v>0</v>
      </c>
      <c r="BY538" s="80">
        <v>0</v>
      </c>
      <c r="BZ538" s="80">
        <v>0</v>
      </c>
      <c r="CA538" s="80">
        <v>0</v>
      </c>
      <c r="CB538" s="80">
        <v>0</v>
      </c>
      <c r="CC538" s="80">
        <v>0</v>
      </c>
    </row>
    <row r="539" spans="1:81">
      <c r="A539" s="80" t="s">
        <v>2284</v>
      </c>
      <c r="B539" s="80">
        <v>442</v>
      </c>
      <c r="C539" s="80">
        <v>18</v>
      </c>
      <c r="D539" s="80">
        <v>26</v>
      </c>
      <c r="E539" s="80">
        <v>2021</v>
      </c>
      <c r="F539" s="80" t="s">
        <v>75</v>
      </c>
      <c r="G539" s="174" t="s">
        <v>2266</v>
      </c>
      <c r="H539" s="80" t="s">
        <v>2267</v>
      </c>
      <c r="I539" s="177"/>
      <c r="J539" s="81">
        <v>3.1661663807446172</v>
      </c>
      <c r="K539" s="81">
        <v>0.22932117177859837</v>
      </c>
      <c r="L539" s="81">
        <v>1.2365363269653891</v>
      </c>
      <c r="M539" s="81">
        <v>1.848687862972394</v>
      </c>
      <c r="N539" s="81">
        <v>1.4287774408387399</v>
      </c>
      <c r="O539" s="81">
        <v>1.7301201980711907</v>
      </c>
      <c r="P539" s="81">
        <v>2.9680756183927417</v>
      </c>
      <c r="Q539" s="81">
        <v>0.11802879674365638</v>
      </c>
      <c r="R539" s="81">
        <v>0</v>
      </c>
      <c r="S539" s="81">
        <v>0.16896238707733449</v>
      </c>
      <c r="T539" s="82"/>
      <c r="U539" s="81">
        <v>194860</v>
      </c>
      <c r="V539" s="81">
        <v>114</v>
      </c>
      <c r="W539" s="81">
        <v>48</v>
      </c>
      <c r="X539" s="81">
        <v>596</v>
      </c>
      <c r="Y539" s="81">
        <v>836</v>
      </c>
      <c r="Z539" s="81">
        <v>1273</v>
      </c>
      <c r="AA539" s="81">
        <v>653</v>
      </c>
      <c r="AB539" s="81">
        <v>1978</v>
      </c>
      <c r="AC539" s="81">
        <v>0</v>
      </c>
      <c r="AD539" s="81">
        <v>0.16896238707733449</v>
      </c>
      <c r="AE539" s="82"/>
      <c r="AF539" s="81">
        <v>1889853.5702276686</v>
      </c>
      <c r="AG539" s="81">
        <v>191033.03548530367</v>
      </c>
      <c r="AH539" s="81">
        <v>277147.96078541543</v>
      </c>
      <c r="AI539" s="81">
        <v>3555628.3318001311</v>
      </c>
      <c r="AJ539" s="81">
        <v>3188521.8653587298</v>
      </c>
      <c r="AK539" s="81">
        <v>0</v>
      </c>
      <c r="AL539" s="81">
        <v>0</v>
      </c>
      <c r="AM539" s="81">
        <v>259639.97008383417</v>
      </c>
      <c r="AN539" s="81">
        <v>0</v>
      </c>
      <c r="AO539" s="81">
        <v>0</v>
      </c>
      <c r="AP539" s="82"/>
      <c r="AQ539" s="81">
        <v>63</v>
      </c>
      <c r="AR539" s="81">
        <v>35</v>
      </c>
      <c r="AS539" s="81">
        <v>0</v>
      </c>
      <c r="AT539" s="81">
        <v>0</v>
      </c>
      <c r="AU539" s="81">
        <v>0</v>
      </c>
      <c r="AV539" s="81">
        <v>0</v>
      </c>
      <c r="AW539" s="81"/>
      <c r="AX539" s="82"/>
      <c r="AY539" s="81">
        <v>324.05</v>
      </c>
      <c r="AZ539" s="81">
        <v>2641.6800000000012</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2285</v>
      </c>
      <c r="B540" s="80">
        <v>442</v>
      </c>
      <c r="C540" s="80">
        <v>19</v>
      </c>
      <c r="D540" s="80">
        <v>26</v>
      </c>
      <c r="E540" s="80">
        <v>2022</v>
      </c>
      <c r="F540" s="80" t="s">
        <v>568</v>
      </c>
      <c r="G540" s="174" t="s">
        <v>2266</v>
      </c>
      <c r="H540" s="80" t="s">
        <v>2267</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64</v>
      </c>
      <c r="AR540" s="81">
        <v>35</v>
      </c>
      <c r="AS540" s="81">
        <v>0</v>
      </c>
      <c r="AT540" s="81">
        <v>0</v>
      </c>
      <c r="AU540" s="81">
        <v>0</v>
      </c>
      <c r="AV540" s="81">
        <v>0</v>
      </c>
      <c r="AW540" s="81"/>
      <c r="AX540" s="82"/>
      <c r="AY540" s="81">
        <v>330.84999999999997</v>
      </c>
      <c r="AZ540" s="81">
        <v>2641.6800000000007</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2286</v>
      </c>
      <c r="B541" s="80">
        <v>52</v>
      </c>
      <c r="C541" s="80">
        <v>1</v>
      </c>
      <c r="D541" s="80">
        <v>4</v>
      </c>
      <c r="E541" s="80">
        <v>1990</v>
      </c>
      <c r="F541" s="80" t="s">
        <v>562</v>
      </c>
      <c r="G541" s="80" t="s">
        <v>1697</v>
      </c>
      <c r="H541" s="80" t="s">
        <v>1698</v>
      </c>
      <c r="I541" s="177"/>
      <c r="J541" s="81">
        <v>4.9335293905885411</v>
      </c>
      <c r="K541" s="81">
        <v>2.3009223880106853</v>
      </c>
      <c r="L541" s="81">
        <v>0.25648661918826127</v>
      </c>
      <c r="M541" s="81">
        <v>2.8002618946105287</v>
      </c>
      <c r="N541" s="81">
        <v>6.6424762252662894</v>
      </c>
      <c r="O541" s="81">
        <v>1.303147973070534</v>
      </c>
      <c r="P541" s="81">
        <v>2.7922941677064332</v>
      </c>
      <c r="Q541" s="81">
        <v>0.29033166248697273</v>
      </c>
      <c r="R541" s="81">
        <v>9.739142439645109</v>
      </c>
      <c r="S541" s="81">
        <v>0.23642061722145269</v>
      </c>
      <c r="T541" s="82"/>
      <c r="U541" s="81">
        <v>138516</v>
      </c>
      <c r="V541" s="81">
        <v>421</v>
      </c>
      <c r="W541" s="81">
        <v>3</v>
      </c>
      <c r="X541" s="81">
        <v>939</v>
      </c>
      <c r="Y541" s="81">
        <v>1421</v>
      </c>
      <c r="Z541" s="81">
        <v>536</v>
      </c>
      <c r="AA541" s="81">
        <v>678</v>
      </c>
      <c r="AB541" s="81">
        <v>4714</v>
      </c>
      <c r="AC541" s="81">
        <v>1686837</v>
      </c>
      <c r="AD541" s="81">
        <v>0.23642061722145269</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2287</v>
      </c>
      <c r="B542" s="80">
        <v>53</v>
      </c>
      <c r="C542" s="80">
        <v>2</v>
      </c>
      <c r="D542" s="80">
        <v>4</v>
      </c>
      <c r="E542" s="80">
        <v>2005</v>
      </c>
      <c r="F542" s="80" t="s">
        <v>565</v>
      </c>
      <c r="G542" s="80" t="s">
        <v>1697</v>
      </c>
      <c r="H542" s="80" t="s">
        <v>1698</v>
      </c>
      <c r="I542" s="177"/>
      <c r="J542" s="81">
        <v>3.6522139119077766</v>
      </c>
      <c r="K542" s="81">
        <v>1.0326621884823493</v>
      </c>
      <c r="L542" s="81">
        <v>0</v>
      </c>
      <c r="M542" s="81">
        <v>3.6946468678831259</v>
      </c>
      <c r="N542" s="81">
        <v>6.445019424497004</v>
      </c>
      <c r="O542" s="81">
        <v>2.3951287893710456</v>
      </c>
      <c r="P542" s="81">
        <v>3.1378860290133539</v>
      </c>
      <c r="Q542" s="81">
        <v>0.16560951093381257</v>
      </c>
      <c r="R542" s="81">
        <v>6.8289816234751459</v>
      </c>
      <c r="S542" s="81">
        <v>0.53702867894660733</v>
      </c>
      <c r="T542" s="82"/>
      <c r="U542" s="81">
        <v>112800</v>
      </c>
      <c r="V542" s="81">
        <v>315</v>
      </c>
      <c r="W542" s="81">
        <v>0</v>
      </c>
      <c r="X542" s="81">
        <v>600</v>
      </c>
      <c r="Y542" s="81">
        <v>1314</v>
      </c>
      <c r="Z542" s="81">
        <v>1140</v>
      </c>
      <c r="AA542" s="81">
        <v>624</v>
      </c>
      <c r="AB542" s="81">
        <v>2811</v>
      </c>
      <c r="AC542" s="81">
        <v>1207564</v>
      </c>
      <c r="AD542" s="81">
        <v>0.53702867894660733</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2288</v>
      </c>
      <c r="B543" s="80">
        <v>54</v>
      </c>
      <c r="C543" s="80">
        <v>3</v>
      </c>
      <c r="D543" s="80">
        <v>4</v>
      </c>
      <c r="E543" s="80">
        <v>2006</v>
      </c>
      <c r="F543" s="80" t="s">
        <v>566</v>
      </c>
      <c r="G543" s="80" t="s">
        <v>1697</v>
      </c>
      <c r="H543" s="80" t="s">
        <v>1698</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2289</v>
      </c>
      <c r="B544" s="80">
        <v>55</v>
      </c>
      <c r="C544" s="80">
        <v>4</v>
      </c>
      <c r="D544" s="80">
        <v>4</v>
      </c>
      <c r="E544" s="80">
        <v>2007</v>
      </c>
      <c r="F544" s="80" t="s">
        <v>567</v>
      </c>
      <c r="G544" s="80" t="s">
        <v>1697</v>
      </c>
      <c r="H544" s="80" t="s">
        <v>1698</v>
      </c>
      <c r="I544" s="177"/>
      <c r="J544" s="81">
        <v>2.5330833445754264</v>
      </c>
      <c r="K544" s="81">
        <v>0.80549195773026616</v>
      </c>
      <c r="L544" s="81">
        <v>8.2068816575081902E-2</v>
      </c>
      <c r="M544" s="81">
        <v>4.7146032158293254</v>
      </c>
      <c r="N544" s="81">
        <v>6.1639350369707282</v>
      </c>
      <c r="O544" s="81">
        <v>2.2251806866293991</v>
      </c>
      <c r="P544" s="81">
        <v>3.1507113702092631</v>
      </c>
      <c r="Q544" s="81">
        <v>0.16521516965766908</v>
      </c>
      <c r="R544" s="81">
        <v>6.4584318007549575</v>
      </c>
      <c r="S544" s="81">
        <v>0.18833611433307357</v>
      </c>
      <c r="T544" s="82"/>
      <c r="U544" s="81">
        <v>83187</v>
      </c>
      <c r="V544" s="81">
        <v>268</v>
      </c>
      <c r="W544" s="81">
        <v>1</v>
      </c>
      <c r="X544" s="81">
        <v>959</v>
      </c>
      <c r="Y544" s="81">
        <v>1260</v>
      </c>
      <c r="Z544" s="81">
        <v>1101</v>
      </c>
      <c r="AA544" s="81">
        <v>617</v>
      </c>
      <c r="AB544" s="81">
        <v>2656</v>
      </c>
      <c r="AC544" s="81">
        <v>1174808</v>
      </c>
      <c r="AD544" s="81">
        <v>0.18833611433307357</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2290</v>
      </c>
      <c r="B545" s="80">
        <v>56</v>
      </c>
      <c r="C545" s="80">
        <v>5</v>
      </c>
      <c r="D545" s="80">
        <v>4</v>
      </c>
      <c r="E545" s="80">
        <v>2008</v>
      </c>
      <c r="F545" s="80" t="s">
        <v>84</v>
      </c>
      <c r="G545" s="80" t="s">
        <v>1697</v>
      </c>
      <c r="H545" s="80" t="s">
        <v>1698</v>
      </c>
      <c r="I545" s="177"/>
      <c r="J545" s="81">
        <v>2.1103393941953832</v>
      </c>
      <c r="K545" s="81">
        <v>0.70694603729506889</v>
      </c>
      <c r="L545" s="81">
        <v>0.56690660541671067</v>
      </c>
      <c r="M545" s="81">
        <v>5.5165423033629537</v>
      </c>
      <c r="N545" s="81">
        <v>6.1080812835932097</v>
      </c>
      <c r="O545" s="81">
        <v>2.0931057701026554</v>
      </c>
      <c r="P545" s="81">
        <v>3.0247043051238256</v>
      </c>
      <c r="Q545" s="81">
        <v>0.1575259084234083</v>
      </c>
      <c r="R545" s="81">
        <v>7.1162197589496907</v>
      </c>
      <c r="S545" s="81">
        <v>0.12783514911958022</v>
      </c>
      <c r="T545" s="82"/>
      <c r="U545" s="81">
        <v>72817</v>
      </c>
      <c r="V545" s="81">
        <v>268</v>
      </c>
      <c r="W545" s="81">
        <v>8</v>
      </c>
      <c r="X545" s="81">
        <v>959</v>
      </c>
      <c r="Y545" s="81">
        <v>1232</v>
      </c>
      <c r="Z545" s="81">
        <v>1072</v>
      </c>
      <c r="AA545" s="81">
        <v>593</v>
      </c>
      <c r="AB545" s="81">
        <v>2574</v>
      </c>
      <c r="AC545" s="81">
        <v>1344156</v>
      </c>
      <c r="AD545" s="81">
        <v>0.12783514911958022</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2291</v>
      </c>
      <c r="B546" s="80">
        <v>57</v>
      </c>
      <c r="C546" s="80">
        <v>6</v>
      </c>
      <c r="D546" s="80">
        <v>4</v>
      </c>
      <c r="E546" s="80">
        <v>2009</v>
      </c>
      <c r="F546" s="80" t="s">
        <v>85</v>
      </c>
      <c r="G546" s="80" t="s">
        <v>1697</v>
      </c>
      <c r="H546" s="80" t="s">
        <v>1698</v>
      </c>
      <c r="I546" s="177"/>
      <c r="J546" s="81">
        <v>1.619482472309133</v>
      </c>
      <c r="K546" s="81">
        <v>0.37906407573257112</v>
      </c>
      <c r="L546" s="81">
        <v>0.30919747980404144</v>
      </c>
      <c r="M546" s="81">
        <v>4.3544702358159588</v>
      </c>
      <c r="N546" s="81">
        <v>5.1995665320865418</v>
      </c>
      <c r="O546" s="81">
        <v>2.1027668483434714</v>
      </c>
      <c r="P546" s="81">
        <v>2.9313895582435938</v>
      </c>
      <c r="Q546" s="81">
        <v>0.14510426375012561</v>
      </c>
      <c r="R546" s="81">
        <v>7.2637127867174192</v>
      </c>
      <c r="S546" s="81">
        <v>0.30357853801999996</v>
      </c>
      <c r="T546" s="82"/>
      <c r="U546" s="81">
        <v>56431</v>
      </c>
      <c r="V546" s="81">
        <v>176</v>
      </c>
      <c r="W546" s="81">
        <v>5</v>
      </c>
      <c r="X546" s="81">
        <v>956</v>
      </c>
      <c r="Y546" s="81">
        <v>1221</v>
      </c>
      <c r="Z546" s="81">
        <v>1063</v>
      </c>
      <c r="AA546" s="81">
        <v>590</v>
      </c>
      <c r="AB546" s="81">
        <v>2489</v>
      </c>
      <c r="AC546" s="81">
        <v>1338511</v>
      </c>
      <c r="AD546" s="81">
        <v>0.30357853801999996</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0.66100000000000003</v>
      </c>
      <c r="BK546" s="81">
        <v>0</v>
      </c>
      <c r="BL546" s="81">
        <v>0</v>
      </c>
      <c r="BM546" s="82"/>
      <c r="BN546" s="81">
        <v>0</v>
      </c>
      <c r="BO546" s="81">
        <v>0</v>
      </c>
      <c r="BP546" s="81">
        <v>0</v>
      </c>
      <c r="BQ546" s="81">
        <v>1</v>
      </c>
      <c r="BR546" s="81">
        <v>0</v>
      </c>
      <c r="BS546" s="81">
        <v>0</v>
      </c>
      <c r="BT546"/>
      <c r="BU546" s="80"/>
      <c r="BV546" s="80"/>
      <c r="BW546" s="80"/>
      <c r="BX546" s="80"/>
      <c r="BY546" s="80"/>
      <c r="BZ546" s="80"/>
      <c r="CA546" s="80"/>
      <c r="CB546" s="80"/>
      <c r="CC546" s="80"/>
    </row>
    <row r="547" spans="1:81">
      <c r="A547" s="80" t="s">
        <v>2292</v>
      </c>
      <c r="B547" s="80">
        <v>58</v>
      </c>
      <c r="C547" s="80">
        <v>7</v>
      </c>
      <c r="D547" s="80">
        <v>4</v>
      </c>
      <c r="E547" s="80">
        <v>2010</v>
      </c>
      <c r="F547" s="80" t="s">
        <v>86</v>
      </c>
      <c r="G547" s="80" t="s">
        <v>1697</v>
      </c>
      <c r="H547" s="80" t="s">
        <v>1698</v>
      </c>
      <c r="I547" s="177"/>
      <c r="J547" s="81">
        <v>1.9290536869998309</v>
      </c>
      <c r="K547" s="81">
        <v>0.39532828410915793</v>
      </c>
      <c r="L547" s="81">
        <v>0.28149408227081335</v>
      </c>
      <c r="M547" s="81">
        <v>3.8978581696196262</v>
      </c>
      <c r="N547" s="81">
        <v>4.9910653060411381</v>
      </c>
      <c r="O547" s="81">
        <v>2.1068238667108146</v>
      </c>
      <c r="P547" s="81">
        <v>3.0166636944489351</v>
      </c>
      <c r="Q547" s="81">
        <v>0.14833102498926626</v>
      </c>
      <c r="R547" s="81">
        <v>7.9479837271061866</v>
      </c>
      <c r="S547" s="81">
        <v>0.36633949300000007</v>
      </c>
      <c r="T547" s="82"/>
      <c r="U547" s="81">
        <v>75245</v>
      </c>
      <c r="V547" s="81">
        <v>176</v>
      </c>
      <c r="W547" s="81">
        <v>5</v>
      </c>
      <c r="X547" s="81">
        <v>956</v>
      </c>
      <c r="Y547" s="81">
        <v>1192</v>
      </c>
      <c r="Z547" s="81">
        <v>1070</v>
      </c>
      <c r="AA547" s="81">
        <v>592</v>
      </c>
      <c r="AB547" s="81">
        <v>2438</v>
      </c>
      <c r="AC547" s="81">
        <v>1387945</v>
      </c>
      <c r="AD547" s="81">
        <v>0.36633949300000007</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0.69299999999999995</v>
      </c>
      <c r="BK547" s="81">
        <v>0</v>
      </c>
      <c r="BL547" s="81">
        <v>0</v>
      </c>
      <c r="BM547" s="82"/>
      <c r="BN547" s="81">
        <v>0</v>
      </c>
      <c r="BO547" s="81">
        <v>0</v>
      </c>
      <c r="BP547" s="81">
        <v>0</v>
      </c>
      <c r="BQ547" s="81">
        <v>1</v>
      </c>
      <c r="BR547" s="81">
        <v>0</v>
      </c>
      <c r="BS547" s="81">
        <v>0</v>
      </c>
      <c r="BT547"/>
      <c r="BU547" s="80">
        <v>0.69299999999999995</v>
      </c>
      <c r="BV547" s="80">
        <v>0</v>
      </c>
      <c r="BW547" s="80">
        <v>0</v>
      </c>
      <c r="BX547" s="80">
        <v>0</v>
      </c>
      <c r="BY547" s="80">
        <v>0</v>
      </c>
      <c r="BZ547" s="80">
        <v>0</v>
      </c>
      <c r="CA547" s="80">
        <v>0</v>
      </c>
      <c r="CB547" s="80">
        <v>0</v>
      </c>
      <c r="CC547" s="80">
        <v>0</v>
      </c>
    </row>
    <row r="548" spans="1:81">
      <c r="A548" s="80" t="s">
        <v>2293</v>
      </c>
      <c r="B548" s="80">
        <v>59</v>
      </c>
      <c r="C548" s="80">
        <v>8</v>
      </c>
      <c r="D548" s="80">
        <v>4</v>
      </c>
      <c r="E548" s="80">
        <v>2011</v>
      </c>
      <c r="F548" s="80" t="s">
        <v>87</v>
      </c>
      <c r="G548" s="80" t="s">
        <v>1697</v>
      </c>
      <c r="H548" s="80" t="s">
        <v>1698</v>
      </c>
      <c r="I548" s="177"/>
      <c r="J548" s="81">
        <v>2.3852164104066542</v>
      </c>
      <c r="K548" s="81">
        <v>0.55392845969582138</v>
      </c>
      <c r="L548" s="81">
        <v>0.26265448978024641</v>
      </c>
      <c r="M548" s="81">
        <v>4.9240907294788041</v>
      </c>
      <c r="N548" s="81">
        <v>5.9118800060676948</v>
      </c>
      <c r="O548" s="81">
        <v>2.0697348462865066</v>
      </c>
      <c r="P548" s="81">
        <v>2.949280660152275</v>
      </c>
      <c r="Q548" s="81">
        <v>0.16548046858823731</v>
      </c>
      <c r="R548" s="81">
        <v>8.0102098604123828</v>
      </c>
      <c r="S548" s="81">
        <v>0.17727338173999999</v>
      </c>
      <c r="T548" s="82"/>
      <c r="U548" s="81">
        <v>87623</v>
      </c>
      <c r="V548" s="81">
        <v>176</v>
      </c>
      <c r="W548" s="81">
        <v>5</v>
      </c>
      <c r="X548" s="81">
        <v>956</v>
      </c>
      <c r="Y548" s="81">
        <v>1173</v>
      </c>
      <c r="Z548" s="81">
        <v>1074</v>
      </c>
      <c r="AA548" s="81">
        <v>596</v>
      </c>
      <c r="AB548" s="81">
        <v>2358</v>
      </c>
      <c r="AC548" s="81">
        <v>1396498</v>
      </c>
      <c r="AD548" s="81">
        <v>0.17727338173999999</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0.71499999999999997</v>
      </c>
      <c r="BK548" s="81">
        <v>0</v>
      </c>
      <c r="BL548" s="81">
        <v>0</v>
      </c>
      <c r="BM548" s="82"/>
      <c r="BN548" s="81">
        <v>0</v>
      </c>
      <c r="BO548" s="81">
        <v>0</v>
      </c>
      <c r="BP548" s="81">
        <v>0</v>
      </c>
      <c r="BQ548" s="81">
        <v>1</v>
      </c>
      <c r="BR548" s="81">
        <v>0</v>
      </c>
      <c r="BS548" s="81">
        <v>0</v>
      </c>
      <c r="BT548"/>
      <c r="BU548" s="80">
        <v>0.71499999999999997</v>
      </c>
      <c r="BV548" s="80">
        <v>0</v>
      </c>
      <c r="BW548" s="80">
        <v>0</v>
      </c>
      <c r="BX548" s="80">
        <v>0</v>
      </c>
      <c r="BY548" s="80">
        <v>0</v>
      </c>
      <c r="BZ548" s="80">
        <v>0</v>
      </c>
      <c r="CA548" s="80">
        <v>0</v>
      </c>
      <c r="CB548" s="80">
        <v>0</v>
      </c>
      <c r="CC548" s="80">
        <v>0</v>
      </c>
    </row>
    <row r="549" spans="1:81">
      <c r="A549" s="80" t="s">
        <v>2294</v>
      </c>
      <c r="B549" s="80">
        <v>60</v>
      </c>
      <c r="C549" s="80">
        <v>9</v>
      </c>
      <c r="D549" s="80">
        <v>4</v>
      </c>
      <c r="E549" s="80">
        <v>2012</v>
      </c>
      <c r="F549" s="80" t="s">
        <v>88</v>
      </c>
      <c r="G549" s="80" t="s">
        <v>1697</v>
      </c>
      <c r="H549" s="80" t="s">
        <v>1698</v>
      </c>
      <c r="I549" s="177"/>
      <c r="J549" s="81">
        <v>1.5032965091402599</v>
      </c>
      <c r="K549" s="81">
        <v>0.62402183359833607</v>
      </c>
      <c r="L549" s="81">
        <v>0.2650105699485088</v>
      </c>
      <c r="M549" s="81">
        <v>6.1157050405173674</v>
      </c>
      <c r="N549" s="81">
        <v>6.4887212754516357</v>
      </c>
      <c r="O549" s="81">
        <v>2.0706553674773565</v>
      </c>
      <c r="P549" s="81">
        <v>2.9461545112526708</v>
      </c>
      <c r="Q549" s="81">
        <v>0.17605446775125011</v>
      </c>
      <c r="R549" s="81">
        <v>8.3113590751500386</v>
      </c>
      <c r="S549" s="81">
        <v>0.23851551015000003</v>
      </c>
      <c r="T549" s="82"/>
      <c r="U549" s="81">
        <v>52913</v>
      </c>
      <c r="V549" s="81">
        <v>176</v>
      </c>
      <c r="W549" s="81">
        <v>5</v>
      </c>
      <c r="X549" s="81">
        <v>956</v>
      </c>
      <c r="Y549" s="81">
        <v>1172</v>
      </c>
      <c r="Z549" s="81">
        <v>1083</v>
      </c>
      <c r="AA549" s="81">
        <v>592</v>
      </c>
      <c r="AB549" s="81">
        <v>2309</v>
      </c>
      <c r="AC549" s="81">
        <v>1411470</v>
      </c>
      <c r="AD549" s="81">
        <v>0.23851551015000003</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0.70699999999999996</v>
      </c>
      <c r="BK549" s="81">
        <v>0</v>
      </c>
      <c r="BL549" s="81">
        <v>0</v>
      </c>
      <c r="BM549" s="82"/>
      <c r="BN549" s="81">
        <v>0</v>
      </c>
      <c r="BO549" s="81">
        <v>0</v>
      </c>
      <c r="BP549" s="81">
        <v>0</v>
      </c>
      <c r="BQ549" s="81">
        <v>1</v>
      </c>
      <c r="BR549" s="81">
        <v>0</v>
      </c>
      <c r="BS549" s="81">
        <v>0</v>
      </c>
      <c r="BT549"/>
      <c r="BU549" s="80">
        <v>0.70699999999999996</v>
      </c>
      <c r="BV549" s="80">
        <v>0</v>
      </c>
      <c r="BW549" s="80">
        <v>0</v>
      </c>
      <c r="BX549" s="80">
        <v>0</v>
      </c>
      <c r="BY549" s="80">
        <v>0</v>
      </c>
      <c r="BZ549" s="80">
        <v>0</v>
      </c>
      <c r="CA549" s="80">
        <v>0</v>
      </c>
      <c r="CB549" s="80">
        <v>0</v>
      </c>
      <c r="CC549" s="80">
        <v>0</v>
      </c>
    </row>
    <row r="550" spans="1:81">
      <c r="A550" s="80" t="s">
        <v>2295</v>
      </c>
      <c r="B550" s="80">
        <v>61</v>
      </c>
      <c r="C550" s="80">
        <v>10</v>
      </c>
      <c r="D550" s="80">
        <v>4</v>
      </c>
      <c r="E550" s="80">
        <v>2013</v>
      </c>
      <c r="F550" s="80" t="s">
        <v>89</v>
      </c>
      <c r="G550" s="80" t="s">
        <v>1697</v>
      </c>
      <c r="H550" s="80" t="s">
        <v>1698</v>
      </c>
      <c r="I550" s="177"/>
      <c r="J550" s="81">
        <v>1.5391709313408344</v>
      </c>
      <c r="K550" s="81">
        <v>0.51575617398665252</v>
      </c>
      <c r="L550" s="81">
        <v>0.23402522977777085</v>
      </c>
      <c r="M550" s="81">
        <v>5.6877519031874408</v>
      </c>
      <c r="N550" s="81">
        <v>6.2508750729409934</v>
      </c>
      <c r="O550" s="81">
        <v>1.9638533042978112</v>
      </c>
      <c r="P550" s="81">
        <v>2.9722413956407934</v>
      </c>
      <c r="Q550" s="81">
        <v>0.1771457337946056</v>
      </c>
      <c r="R550" s="81">
        <v>4.7263403909727728</v>
      </c>
      <c r="S550" s="81">
        <v>0.3169643955</v>
      </c>
      <c r="T550" s="82"/>
      <c r="U550" s="81">
        <v>55162</v>
      </c>
      <c r="V550" s="81">
        <v>176</v>
      </c>
      <c r="W550" s="81">
        <v>5</v>
      </c>
      <c r="X550" s="81">
        <v>956</v>
      </c>
      <c r="Y550" s="81">
        <v>1165</v>
      </c>
      <c r="Z550" s="81">
        <v>1073</v>
      </c>
      <c r="AA550" s="81">
        <v>595</v>
      </c>
      <c r="AB550" s="81">
        <v>2290</v>
      </c>
      <c r="AC550" s="81">
        <v>783494</v>
      </c>
      <c r="AD550" s="81">
        <v>0.3169643955</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0.68100000000000005</v>
      </c>
      <c r="BK550" s="81">
        <v>0</v>
      </c>
      <c r="BL550" s="81">
        <v>0</v>
      </c>
      <c r="BM550" s="82"/>
      <c r="BN550" s="81">
        <v>0</v>
      </c>
      <c r="BO550" s="81">
        <v>0</v>
      </c>
      <c r="BP550" s="81">
        <v>0</v>
      </c>
      <c r="BQ550" s="81">
        <v>1</v>
      </c>
      <c r="BR550" s="81">
        <v>0</v>
      </c>
      <c r="BS550" s="81">
        <v>0</v>
      </c>
      <c r="BT550"/>
      <c r="BU550" s="80">
        <v>0.68100000000000005</v>
      </c>
      <c r="BV550" s="80">
        <v>0</v>
      </c>
      <c r="BW550" s="80">
        <v>0</v>
      </c>
      <c r="BX550" s="80">
        <v>0</v>
      </c>
      <c r="BY550" s="80">
        <v>0</v>
      </c>
      <c r="BZ550" s="80">
        <v>0</v>
      </c>
      <c r="CA550" s="80">
        <v>0</v>
      </c>
      <c r="CB550" s="80">
        <v>0</v>
      </c>
      <c r="CC550" s="80">
        <v>0</v>
      </c>
    </row>
    <row r="551" spans="1:81">
      <c r="A551" s="80" t="s">
        <v>2296</v>
      </c>
      <c r="B551" s="80">
        <v>62</v>
      </c>
      <c r="C551" s="80">
        <v>11</v>
      </c>
      <c r="D551" s="80">
        <v>4</v>
      </c>
      <c r="E551" s="80">
        <v>2014</v>
      </c>
      <c r="F551" s="80" t="s">
        <v>90</v>
      </c>
      <c r="G551" s="80" t="s">
        <v>1697</v>
      </c>
      <c r="H551" s="80" t="s">
        <v>1698</v>
      </c>
      <c r="I551" s="177"/>
      <c r="J551" s="81">
        <v>1.3573809195938353</v>
      </c>
      <c r="K551" s="81">
        <v>0.49578274384724758</v>
      </c>
      <c r="L551" s="81">
        <v>0.27511837159562069</v>
      </c>
      <c r="M551" s="81">
        <v>5.6322400752885038</v>
      </c>
      <c r="N551" s="81">
        <v>6.5222854362930125</v>
      </c>
      <c r="O551" s="81">
        <v>1.8733227410033164</v>
      </c>
      <c r="P551" s="81">
        <v>2.9475295153850878</v>
      </c>
      <c r="Q551" s="81">
        <v>0.16595546345020046</v>
      </c>
      <c r="R551" s="81">
        <v>4.6160315240987186</v>
      </c>
      <c r="S551" s="81">
        <v>0.21486303859999997</v>
      </c>
      <c r="T551" s="82"/>
      <c r="U551" s="81">
        <v>54028</v>
      </c>
      <c r="V551" s="81">
        <v>147</v>
      </c>
      <c r="W551" s="81">
        <v>6</v>
      </c>
      <c r="X551" s="81">
        <v>900</v>
      </c>
      <c r="Y551" s="81">
        <v>1148</v>
      </c>
      <c r="Z551" s="81">
        <v>1078</v>
      </c>
      <c r="AA551" s="81">
        <v>587</v>
      </c>
      <c r="AB551" s="81">
        <v>2236</v>
      </c>
      <c r="AC551" s="81">
        <v>767614</v>
      </c>
      <c r="AD551" s="81">
        <v>0.21486303859999997</v>
      </c>
      <c r="AE551" s="82"/>
      <c r="AF551" s="81">
        <v>440012.3199105105</v>
      </c>
      <c r="AG551" s="81">
        <v>347888.0942768614</v>
      </c>
      <c r="AH551" s="81">
        <v>44748.031551685875</v>
      </c>
      <c r="AI551" s="81">
        <v>5926872.3811936006</v>
      </c>
      <c r="AJ551" s="81">
        <v>4937520.3039929206</v>
      </c>
      <c r="AK551" s="81">
        <v>0</v>
      </c>
      <c r="AL551" s="81">
        <v>0</v>
      </c>
      <c r="AM551" s="81">
        <v>306969.3869713326</v>
      </c>
      <c r="AN551" s="81">
        <v>0</v>
      </c>
      <c r="AO551" s="81">
        <v>0</v>
      </c>
      <c r="AP551" s="82"/>
      <c r="AQ551" s="81">
        <v>0</v>
      </c>
      <c r="AR551" s="81">
        <v>1</v>
      </c>
      <c r="AS551" s="81">
        <v>0</v>
      </c>
      <c r="AT551" s="81">
        <v>0</v>
      </c>
      <c r="AU551" s="81">
        <v>0</v>
      </c>
      <c r="AV551" s="81">
        <v>0</v>
      </c>
      <c r="AW551" s="81" t="s">
        <v>564</v>
      </c>
      <c r="AX551" s="82"/>
      <c r="AY551" s="81">
        <v>0</v>
      </c>
      <c r="AZ551" s="81">
        <v>10</v>
      </c>
      <c r="BA551" s="81">
        <v>0</v>
      </c>
      <c r="BB551" s="81">
        <v>0</v>
      </c>
      <c r="BC551" s="81">
        <v>0</v>
      </c>
      <c r="BD551" s="81">
        <v>0</v>
      </c>
      <c r="BE551" s="81" t="s">
        <v>564</v>
      </c>
      <c r="BF551" s="82"/>
      <c r="BG551" s="81">
        <v>0</v>
      </c>
      <c r="BH551" s="81">
        <v>0</v>
      </c>
      <c r="BI551" s="81">
        <v>0</v>
      </c>
      <c r="BJ551" s="81">
        <v>0.64200000000000002</v>
      </c>
      <c r="BK551" s="81">
        <v>0</v>
      </c>
      <c r="BL551" s="81">
        <v>0</v>
      </c>
      <c r="BM551" s="82"/>
      <c r="BN551" s="81">
        <v>0</v>
      </c>
      <c r="BO551" s="81">
        <v>0</v>
      </c>
      <c r="BP551" s="81">
        <v>0</v>
      </c>
      <c r="BQ551" s="81">
        <v>1</v>
      </c>
      <c r="BR551" s="81">
        <v>0</v>
      </c>
      <c r="BS551" s="81">
        <v>0</v>
      </c>
      <c r="BT551"/>
      <c r="BU551" s="80">
        <v>0.64200000000000002</v>
      </c>
      <c r="BV551" s="80">
        <v>0</v>
      </c>
      <c r="BW551" s="80">
        <v>0</v>
      </c>
      <c r="BX551" s="80">
        <v>0</v>
      </c>
      <c r="BY551" s="80">
        <v>0</v>
      </c>
      <c r="BZ551" s="80">
        <v>0</v>
      </c>
      <c r="CA551" s="80">
        <v>0</v>
      </c>
      <c r="CB551" s="80">
        <v>0</v>
      </c>
      <c r="CC551" s="80">
        <v>0</v>
      </c>
    </row>
    <row r="552" spans="1:81">
      <c r="A552" s="80" t="s">
        <v>2297</v>
      </c>
      <c r="B552" s="80">
        <v>63</v>
      </c>
      <c r="C552" s="80">
        <v>12</v>
      </c>
      <c r="D552" s="80">
        <v>4</v>
      </c>
      <c r="E552" s="80">
        <v>2015</v>
      </c>
      <c r="F552" s="80" t="s">
        <v>91</v>
      </c>
      <c r="G552" s="80" t="s">
        <v>1697</v>
      </c>
      <c r="H552" s="80" t="s">
        <v>1698</v>
      </c>
      <c r="I552" s="177"/>
      <c r="J552" s="81">
        <v>2.3183884093083442</v>
      </c>
      <c r="K552" s="81">
        <v>0.47540411335105159</v>
      </c>
      <c r="L552" s="81">
        <v>0.28959078747995409</v>
      </c>
      <c r="M552" s="81">
        <v>5.4496025341606495</v>
      </c>
      <c r="N552" s="81">
        <v>5.9717316249400625</v>
      </c>
      <c r="O552" s="81">
        <v>1.8451188056215861</v>
      </c>
      <c r="P552" s="81">
        <v>2.995076343985537</v>
      </c>
      <c r="Q552" s="81">
        <v>0.16035509274330559</v>
      </c>
      <c r="R552" s="81">
        <v>4.413839256199469</v>
      </c>
      <c r="S552" s="81">
        <v>0.37769726260000008</v>
      </c>
      <c r="T552" s="82"/>
      <c r="U552" s="81">
        <v>92520</v>
      </c>
      <c r="V552" s="81">
        <v>147</v>
      </c>
      <c r="W552" s="81">
        <v>6</v>
      </c>
      <c r="X552" s="81">
        <v>900</v>
      </c>
      <c r="Y552" s="81">
        <v>1142</v>
      </c>
      <c r="Z552" s="81">
        <v>1072</v>
      </c>
      <c r="AA552" s="81">
        <v>596</v>
      </c>
      <c r="AB552" s="81">
        <v>2207</v>
      </c>
      <c r="AC552" s="81">
        <v>756103</v>
      </c>
      <c r="AD552" s="81">
        <v>0.37769726260000008</v>
      </c>
      <c r="AE552" s="82"/>
      <c r="AF552" s="81">
        <v>714004.64856948424</v>
      </c>
      <c r="AG552" s="81">
        <v>316723.6655457968</v>
      </c>
      <c r="AH552" s="81">
        <v>37444.628730002209</v>
      </c>
      <c r="AI552" s="81">
        <v>5724073.047799251</v>
      </c>
      <c r="AJ552" s="81">
        <v>4713667.4810889717</v>
      </c>
      <c r="AK552" s="81">
        <v>0</v>
      </c>
      <c r="AL552" s="81">
        <v>0</v>
      </c>
      <c r="AM552" s="81">
        <v>302460.09198320069</v>
      </c>
      <c r="AN552" s="81">
        <v>0</v>
      </c>
      <c r="AO552" s="81">
        <v>0</v>
      </c>
      <c r="AP552" s="82"/>
      <c r="AQ552" s="81">
        <v>0</v>
      </c>
      <c r="AR552" s="81">
        <v>1</v>
      </c>
      <c r="AS552" s="81">
        <v>0</v>
      </c>
      <c r="AT552" s="81">
        <v>0</v>
      </c>
      <c r="AU552" s="81">
        <v>0</v>
      </c>
      <c r="AV552" s="81">
        <v>0</v>
      </c>
      <c r="AW552" s="81" t="s">
        <v>564</v>
      </c>
      <c r="AX552" s="82"/>
      <c r="AY552" s="81">
        <v>0</v>
      </c>
      <c r="AZ552" s="81">
        <v>10</v>
      </c>
      <c r="BA552" s="81">
        <v>0</v>
      </c>
      <c r="BB552" s="81">
        <v>0</v>
      </c>
      <c r="BC552" s="81">
        <v>0</v>
      </c>
      <c r="BD552" s="81">
        <v>0</v>
      </c>
      <c r="BE552" s="81" t="s">
        <v>564</v>
      </c>
      <c r="BF552" s="82"/>
      <c r="BG552" s="81">
        <v>0</v>
      </c>
      <c r="BH552" s="81">
        <v>0</v>
      </c>
      <c r="BI552" s="81">
        <v>0</v>
      </c>
      <c r="BJ552" s="81">
        <v>0.63600000000000001</v>
      </c>
      <c r="BK552" s="81">
        <v>0</v>
      </c>
      <c r="BL552" s="81">
        <v>0</v>
      </c>
      <c r="BM552" s="82"/>
      <c r="BN552" s="81">
        <v>0</v>
      </c>
      <c r="BO552" s="81">
        <v>0</v>
      </c>
      <c r="BP552" s="81">
        <v>0</v>
      </c>
      <c r="BQ552" s="81">
        <v>1</v>
      </c>
      <c r="BR552" s="81">
        <v>0</v>
      </c>
      <c r="BS552" s="81">
        <v>0</v>
      </c>
      <c r="BT552"/>
      <c r="BU552" s="80">
        <v>0.63600000000000001</v>
      </c>
      <c r="BV552" s="80">
        <v>0</v>
      </c>
      <c r="BW552" s="80">
        <v>0</v>
      </c>
      <c r="BX552" s="80">
        <v>0</v>
      </c>
      <c r="BY552" s="80">
        <v>0</v>
      </c>
      <c r="BZ552" s="80">
        <v>0</v>
      </c>
      <c r="CA552" s="80">
        <v>0</v>
      </c>
      <c r="CB552" s="80">
        <v>0</v>
      </c>
      <c r="CC552" s="80">
        <v>0</v>
      </c>
    </row>
    <row r="553" spans="1:81">
      <c r="A553" s="80" t="s">
        <v>2298</v>
      </c>
      <c r="B553" s="80">
        <v>64</v>
      </c>
      <c r="C553" s="80">
        <v>13</v>
      </c>
      <c r="D553" s="80">
        <v>4</v>
      </c>
      <c r="E553" s="80">
        <v>2016</v>
      </c>
      <c r="F553" s="80" t="s">
        <v>92</v>
      </c>
      <c r="G553" s="80" t="s">
        <v>1697</v>
      </c>
      <c r="H553" s="80" t="s">
        <v>1698</v>
      </c>
      <c r="I553" s="177"/>
      <c r="J553" s="81">
        <v>2.7542176736545829</v>
      </c>
      <c r="K553" s="81">
        <v>0.4484382688463161</v>
      </c>
      <c r="L553" s="81">
        <v>0.31141092450582564</v>
      </c>
      <c r="M553" s="81">
        <v>4.6724021624447447</v>
      </c>
      <c r="N553" s="81">
        <v>5.9080066504093365</v>
      </c>
      <c r="O553" s="81">
        <v>1.8346147455064159</v>
      </c>
      <c r="P553" s="81">
        <v>3.0707122623263738</v>
      </c>
      <c r="Q553" s="81">
        <v>0.15164696379675416</v>
      </c>
      <c r="R553" s="81">
        <v>4.4174121259783234</v>
      </c>
      <c r="S553" s="81">
        <v>0.19113720187500002</v>
      </c>
      <c r="T553" s="82"/>
      <c r="U553" s="81">
        <v>104622</v>
      </c>
      <c r="V553" s="81">
        <v>147</v>
      </c>
      <c r="W553" s="81">
        <v>6</v>
      </c>
      <c r="X553" s="81">
        <v>900</v>
      </c>
      <c r="Y553" s="81">
        <v>1111</v>
      </c>
      <c r="Z553" s="81">
        <v>1079</v>
      </c>
      <c r="AA553" s="81">
        <v>632</v>
      </c>
      <c r="AB553" s="81">
        <v>2147</v>
      </c>
      <c r="AC553" s="81">
        <v>754450.50840897439</v>
      </c>
      <c r="AD553" s="81">
        <v>0.191137201875</v>
      </c>
      <c r="AE553" s="82"/>
      <c r="AF553" s="81">
        <v>863078.75950652652</v>
      </c>
      <c r="AG553" s="81">
        <v>301902.42665776127</v>
      </c>
      <c r="AH553" s="81">
        <v>31736.167955333629</v>
      </c>
      <c r="AI553" s="81">
        <v>5713766.1532998551</v>
      </c>
      <c r="AJ553" s="81">
        <v>4773072.8686433071</v>
      </c>
      <c r="AK553" s="81">
        <v>0</v>
      </c>
      <c r="AL553" s="81">
        <v>0</v>
      </c>
      <c r="AM553" s="81">
        <v>294465.93721945962</v>
      </c>
      <c r="AN553" s="81">
        <v>0</v>
      </c>
      <c r="AO553" s="81">
        <v>0</v>
      </c>
      <c r="AP553" s="82"/>
      <c r="AQ553" s="81">
        <v>0</v>
      </c>
      <c r="AR553" s="81">
        <v>1</v>
      </c>
      <c r="AS553" s="81">
        <v>0</v>
      </c>
      <c r="AT553" s="81">
        <v>0</v>
      </c>
      <c r="AU553" s="81">
        <v>0</v>
      </c>
      <c r="AV553" s="81">
        <v>0</v>
      </c>
      <c r="AW553" s="81" t="s">
        <v>564</v>
      </c>
      <c r="AX553" s="82"/>
      <c r="AY553" s="81">
        <v>0</v>
      </c>
      <c r="AZ553" s="81">
        <v>10</v>
      </c>
      <c r="BA553" s="81">
        <v>0</v>
      </c>
      <c r="BB553" s="81">
        <v>0</v>
      </c>
      <c r="BC553" s="81">
        <v>0</v>
      </c>
      <c r="BD553" s="81">
        <v>0</v>
      </c>
      <c r="BE553" s="81" t="s">
        <v>564</v>
      </c>
      <c r="BF553" s="82"/>
      <c r="BG553" s="81">
        <v>0</v>
      </c>
      <c r="BH553" s="81">
        <v>0</v>
      </c>
      <c r="BI553" s="81">
        <v>0</v>
      </c>
      <c r="BJ553" s="81">
        <v>0.66500000000000004</v>
      </c>
      <c r="BK553" s="81">
        <v>0</v>
      </c>
      <c r="BL553" s="81">
        <v>0</v>
      </c>
      <c r="BM553" s="82"/>
      <c r="BN553" s="81">
        <v>0</v>
      </c>
      <c r="BO553" s="81">
        <v>0</v>
      </c>
      <c r="BP553" s="81">
        <v>0</v>
      </c>
      <c r="BQ553" s="81">
        <v>1</v>
      </c>
      <c r="BR553" s="81">
        <v>0</v>
      </c>
      <c r="BS553" s="81">
        <v>0</v>
      </c>
      <c r="BT553"/>
      <c r="BU553" s="80">
        <v>0.66500000000000004</v>
      </c>
      <c r="BV553" s="80">
        <v>0</v>
      </c>
      <c r="BW553" s="80">
        <v>0</v>
      </c>
      <c r="BX553" s="80">
        <v>0</v>
      </c>
      <c r="BY553" s="80">
        <v>0</v>
      </c>
      <c r="BZ553" s="80">
        <v>0</v>
      </c>
      <c r="CA553" s="80">
        <v>0</v>
      </c>
      <c r="CB553" s="80">
        <v>0</v>
      </c>
      <c r="CC553" s="80">
        <v>0</v>
      </c>
    </row>
    <row r="554" spans="1:81">
      <c r="A554" s="80" t="s">
        <v>2299</v>
      </c>
      <c r="B554" s="80">
        <v>65</v>
      </c>
      <c r="C554" s="80">
        <v>14</v>
      </c>
      <c r="D554" s="80">
        <v>4</v>
      </c>
      <c r="E554" s="80">
        <v>2017</v>
      </c>
      <c r="F554" s="80" t="s">
        <v>71</v>
      </c>
      <c r="G554" s="80" t="s">
        <v>1697</v>
      </c>
      <c r="H554" s="80" t="s">
        <v>1698</v>
      </c>
      <c r="I554" s="177"/>
      <c r="J554" s="81">
        <v>2.4806825392361809</v>
      </c>
      <c r="K554" s="81">
        <v>0.45823676698865257</v>
      </c>
      <c r="L554" s="81">
        <v>0.28111377280529015</v>
      </c>
      <c r="M554" s="81">
        <v>4.6849707863611556</v>
      </c>
      <c r="N554" s="81">
        <v>5.6928624329693012</v>
      </c>
      <c r="O554" s="81">
        <v>1.8280938621635185</v>
      </c>
      <c r="P554" s="81">
        <v>3.0802280586498312</v>
      </c>
      <c r="Q554" s="81">
        <v>0.14343138361744437</v>
      </c>
      <c r="R554" s="81">
        <v>4.3685866193098164</v>
      </c>
      <c r="S554" s="81">
        <v>0.29769945821000005</v>
      </c>
      <c r="T554" s="82"/>
      <c r="U554" s="81">
        <v>92722</v>
      </c>
      <c r="V554" s="81">
        <v>147</v>
      </c>
      <c r="W554" s="81">
        <v>6</v>
      </c>
      <c r="X554" s="81">
        <v>900</v>
      </c>
      <c r="Y554" s="81">
        <v>1094</v>
      </c>
      <c r="Z554" s="81">
        <v>1093</v>
      </c>
      <c r="AA554" s="81">
        <v>638</v>
      </c>
      <c r="AB554" s="81">
        <v>2100</v>
      </c>
      <c r="AC554" s="81">
        <v>760915.99999999988</v>
      </c>
      <c r="AD554" s="81">
        <v>0.29769945820999999</v>
      </c>
      <c r="AE554" s="82"/>
      <c r="AF554" s="81">
        <v>751629.88103700348</v>
      </c>
      <c r="AG554" s="81">
        <v>302779.61869999819</v>
      </c>
      <c r="AH554" s="81">
        <v>38769.08694474549</v>
      </c>
      <c r="AI554" s="81">
        <v>5572403.98205839</v>
      </c>
      <c r="AJ554" s="81">
        <v>4118823.8139334889</v>
      </c>
      <c r="AK554" s="81">
        <v>0</v>
      </c>
      <c r="AL554" s="81">
        <v>0</v>
      </c>
      <c r="AM554" s="81">
        <v>288470.45256840112</v>
      </c>
      <c r="AN554" s="81">
        <v>0</v>
      </c>
      <c r="AO554" s="81">
        <v>0</v>
      </c>
      <c r="AP554" s="82"/>
      <c r="AQ554" s="81">
        <v>0</v>
      </c>
      <c r="AR554" s="81">
        <v>1</v>
      </c>
      <c r="AS554" s="81">
        <v>0</v>
      </c>
      <c r="AT554" s="81">
        <v>0</v>
      </c>
      <c r="AU554" s="81">
        <v>0</v>
      </c>
      <c r="AV554" s="81">
        <v>0</v>
      </c>
      <c r="AW554" s="81" t="s">
        <v>564</v>
      </c>
      <c r="AX554" s="82"/>
      <c r="AY554" s="81">
        <v>0</v>
      </c>
      <c r="AZ554" s="81">
        <v>10</v>
      </c>
      <c r="BA554" s="81">
        <v>0</v>
      </c>
      <c r="BB554" s="81">
        <v>0</v>
      </c>
      <c r="BC554" s="81">
        <v>0</v>
      </c>
      <c r="BD554" s="81">
        <v>0</v>
      </c>
      <c r="BE554" s="81" t="s">
        <v>564</v>
      </c>
      <c r="BF554" s="82"/>
      <c r="BG554" s="81">
        <v>0</v>
      </c>
      <c r="BH554" s="81">
        <v>0</v>
      </c>
      <c r="BI554" s="81">
        <v>0</v>
      </c>
      <c r="BJ554" s="81">
        <v>0.64700000000000002</v>
      </c>
      <c r="BK554" s="81">
        <v>0</v>
      </c>
      <c r="BL554" s="81">
        <v>0</v>
      </c>
      <c r="BM554" s="82"/>
      <c r="BN554" s="81">
        <v>0</v>
      </c>
      <c r="BO554" s="81">
        <v>0</v>
      </c>
      <c r="BP554" s="81">
        <v>0</v>
      </c>
      <c r="BQ554" s="81">
        <v>1</v>
      </c>
      <c r="BR554" s="81">
        <v>0</v>
      </c>
      <c r="BS554" s="81">
        <v>0</v>
      </c>
      <c r="BT554"/>
      <c r="BU554" s="80">
        <v>0.64700000000000002</v>
      </c>
      <c r="BV554" s="80">
        <v>0</v>
      </c>
      <c r="BW554" s="80">
        <v>0</v>
      </c>
      <c r="BX554" s="80">
        <v>0</v>
      </c>
      <c r="BY554" s="80">
        <v>0</v>
      </c>
      <c r="BZ554" s="80">
        <v>0</v>
      </c>
      <c r="CA554" s="80">
        <v>0</v>
      </c>
      <c r="CB554" s="80">
        <v>0</v>
      </c>
      <c r="CC554" s="80">
        <v>0</v>
      </c>
    </row>
    <row r="555" spans="1:81">
      <c r="A555" s="80" t="s">
        <v>2300</v>
      </c>
      <c r="B555" s="80">
        <v>66</v>
      </c>
      <c r="C555" s="80">
        <v>15</v>
      </c>
      <c r="D555" s="80">
        <v>4</v>
      </c>
      <c r="E555" s="80">
        <v>2018</v>
      </c>
      <c r="F555" s="80" t="s">
        <v>93</v>
      </c>
      <c r="G555" s="80" t="s">
        <v>1697</v>
      </c>
      <c r="H555" s="80" t="s">
        <v>1698</v>
      </c>
      <c r="I555" s="177"/>
      <c r="J555" s="81">
        <v>2.4526573924240136</v>
      </c>
      <c r="K555" s="81">
        <v>0.42649431475253768</v>
      </c>
      <c r="L555" s="81">
        <v>0.25788567810443608</v>
      </c>
      <c r="M555" s="81">
        <v>4.7080774201180393</v>
      </c>
      <c r="N555" s="81">
        <v>5.121548005792822</v>
      </c>
      <c r="O555" s="81">
        <v>1.7445142636796729</v>
      </c>
      <c r="P555" s="81">
        <v>3.0304471967670463</v>
      </c>
      <c r="Q555" s="81">
        <v>0.12910417303772276</v>
      </c>
      <c r="R555" s="81">
        <v>4.5177951432407646</v>
      </c>
      <c r="S555" s="81">
        <v>0.27353199119999999</v>
      </c>
      <c r="T555" s="82"/>
      <c r="U555" s="81">
        <v>95789</v>
      </c>
      <c r="V555" s="81">
        <v>147</v>
      </c>
      <c r="W555" s="81">
        <v>6</v>
      </c>
      <c r="X555" s="81">
        <v>900</v>
      </c>
      <c r="Y555" s="81">
        <v>1069</v>
      </c>
      <c r="Z555" s="81">
        <v>1063</v>
      </c>
      <c r="AA555" s="81">
        <v>634</v>
      </c>
      <c r="AB555" s="81">
        <v>2037</v>
      </c>
      <c r="AC555" s="81">
        <v>783820.99999999988</v>
      </c>
      <c r="AD555" s="81">
        <v>0.27353199119999999</v>
      </c>
      <c r="AE555" s="82"/>
      <c r="AF555" s="81">
        <v>779461.30634660379</v>
      </c>
      <c r="AG555" s="81">
        <v>273943.12341724167</v>
      </c>
      <c r="AH555" s="81">
        <v>36539.869215746752</v>
      </c>
      <c r="AI555" s="81">
        <v>5696135.1140928287</v>
      </c>
      <c r="AJ555" s="81">
        <v>3900649.8668555422</v>
      </c>
      <c r="AK555" s="81">
        <v>0</v>
      </c>
      <c r="AL555" s="81">
        <v>0</v>
      </c>
      <c r="AM555" s="81">
        <v>280395.31251962867</v>
      </c>
      <c r="AN555" s="81">
        <v>0</v>
      </c>
      <c r="AO555" s="81">
        <v>0</v>
      </c>
      <c r="AP555" s="82"/>
      <c r="AQ555" s="81">
        <v>0</v>
      </c>
      <c r="AR555" s="81">
        <v>1</v>
      </c>
      <c r="AS555" s="81">
        <v>0</v>
      </c>
      <c r="AT555" s="81">
        <v>0</v>
      </c>
      <c r="AU555" s="81">
        <v>0</v>
      </c>
      <c r="AV555" s="81">
        <v>0</v>
      </c>
      <c r="AW555" s="81" t="s">
        <v>564</v>
      </c>
      <c r="AX555" s="82"/>
      <c r="AY555" s="81">
        <v>0</v>
      </c>
      <c r="AZ555" s="81">
        <v>10</v>
      </c>
      <c r="BA555" s="81">
        <v>0</v>
      </c>
      <c r="BB555" s="81">
        <v>0</v>
      </c>
      <c r="BC555" s="81">
        <v>0</v>
      </c>
      <c r="BD555" s="81">
        <v>0</v>
      </c>
      <c r="BE555" s="81" t="s">
        <v>564</v>
      </c>
      <c r="BF555" s="82"/>
      <c r="BG555" s="81">
        <v>0</v>
      </c>
      <c r="BH555" s="81">
        <v>0</v>
      </c>
      <c r="BI555" s="81">
        <v>0</v>
      </c>
      <c r="BJ555" s="81">
        <v>0.63100000000000001</v>
      </c>
      <c r="BK555" s="81">
        <v>0</v>
      </c>
      <c r="BL555" s="81">
        <v>0</v>
      </c>
      <c r="BM555" s="82"/>
      <c r="BN555" s="81">
        <v>0</v>
      </c>
      <c r="BO555" s="81">
        <v>0</v>
      </c>
      <c r="BP555" s="81">
        <v>0</v>
      </c>
      <c r="BQ555" s="81">
        <v>1</v>
      </c>
      <c r="BR555" s="81">
        <v>0</v>
      </c>
      <c r="BS555" s="81">
        <v>0</v>
      </c>
      <c r="BT555"/>
      <c r="BU555" s="80">
        <v>0.63100000000000001</v>
      </c>
      <c r="BV555" s="80">
        <v>0</v>
      </c>
      <c r="BW555" s="80">
        <v>0</v>
      </c>
      <c r="BX555" s="80">
        <v>0</v>
      </c>
      <c r="BY555" s="80">
        <v>0</v>
      </c>
      <c r="BZ555" s="80">
        <v>0</v>
      </c>
      <c r="CA555" s="80">
        <v>0</v>
      </c>
      <c r="CB555" s="80">
        <v>0</v>
      </c>
      <c r="CC555" s="80">
        <v>0</v>
      </c>
    </row>
    <row r="556" spans="1:81">
      <c r="A556" s="80" t="s">
        <v>2301</v>
      </c>
      <c r="B556" s="80">
        <v>67</v>
      </c>
      <c r="C556" s="80">
        <v>16</v>
      </c>
      <c r="D556" s="80">
        <v>4</v>
      </c>
      <c r="E556" s="80">
        <v>2019</v>
      </c>
      <c r="F556" s="80" t="s">
        <v>73</v>
      </c>
      <c r="G556" s="80" t="s">
        <v>1697</v>
      </c>
      <c r="H556" s="80" t="s">
        <v>1698</v>
      </c>
      <c r="I556" s="177"/>
      <c r="J556" s="81">
        <v>2.3673149425490556</v>
      </c>
      <c r="K556" s="81">
        <v>0.39575531908945683</v>
      </c>
      <c r="L556" s="81">
        <v>0.25904109393578806</v>
      </c>
      <c r="M556" s="81">
        <v>4.2235729531611534</v>
      </c>
      <c r="N556" s="81">
        <v>5.1265979835264304</v>
      </c>
      <c r="O556" s="81">
        <v>1.6659518296461822</v>
      </c>
      <c r="P556" s="81">
        <v>2.8654781988960365</v>
      </c>
      <c r="Q556" s="81">
        <v>0.12347928863150408</v>
      </c>
      <c r="R556" s="81">
        <v>4.1526778958815402</v>
      </c>
      <c r="S556" s="81">
        <v>0.31825419665999999</v>
      </c>
      <c r="T556" s="82"/>
      <c r="U556" s="81">
        <v>97259</v>
      </c>
      <c r="V556" s="81">
        <v>147</v>
      </c>
      <c r="W556" s="81">
        <v>6</v>
      </c>
      <c r="X556" s="81">
        <v>900</v>
      </c>
      <c r="Y556" s="81">
        <v>1057</v>
      </c>
      <c r="Z556" s="81">
        <v>1043</v>
      </c>
      <c r="AA556" s="81">
        <v>595</v>
      </c>
      <c r="AB556" s="81">
        <v>2001</v>
      </c>
      <c r="AC556" s="81">
        <v>732275</v>
      </c>
      <c r="AD556" s="81">
        <v>0.31825419665999999</v>
      </c>
      <c r="AE556" s="82"/>
      <c r="AF556" s="81">
        <v>776596.59131463268</v>
      </c>
      <c r="AG556" s="81">
        <v>273862.00117024587</v>
      </c>
      <c r="AH556" s="81">
        <v>39452.144215471177</v>
      </c>
      <c r="AI556" s="81">
        <v>5581739.5458418773</v>
      </c>
      <c r="AJ556" s="81">
        <v>3922593.257685517</v>
      </c>
      <c r="AK556" s="81">
        <v>0</v>
      </c>
      <c r="AL556" s="81">
        <v>0</v>
      </c>
      <c r="AM556" s="81">
        <v>272521.136480065</v>
      </c>
      <c r="AN556" s="81">
        <v>0</v>
      </c>
      <c r="AO556" s="81">
        <v>0</v>
      </c>
      <c r="AP556" s="82"/>
      <c r="AQ556" s="81">
        <v>0</v>
      </c>
      <c r="AR556" s="81">
        <v>1</v>
      </c>
      <c r="AS556" s="81">
        <v>0</v>
      </c>
      <c r="AT556" s="81">
        <v>0</v>
      </c>
      <c r="AU556" s="81">
        <v>0</v>
      </c>
      <c r="AV556" s="81">
        <v>0</v>
      </c>
      <c r="AW556" s="81" t="s">
        <v>564</v>
      </c>
      <c r="AX556" s="82"/>
      <c r="AY556" s="81">
        <v>0</v>
      </c>
      <c r="AZ556" s="81">
        <v>10</v>
      </c>
      <c r="BA556" s="81">
        <v>0</v>
      </c>
      <c r="BB556" s="81">
        <v>0</v>
      </c>
      <c r="BC556" s="81">
        <v>0</v>
      </c>
      <c r="BD556" s="81">
        <v>0</v>
      </c>
      <c r="BE556" s="81" t="s">
        <v>564</v>
      </c>
      <c r="BF556" s="82"/>
      <c r="BG556" s="81">
        <v>0</v>
      </c>
      <c r="BH556" s="81">
        <v>0</v>
      </c>
      <c r="BI556" s="81">
        <v>0</v>
      </c>
      <c r="BJ556" s="81">
        <v>0.63900000000000001</v>
      </c>
      <c r="BK556" s="81">
        <v>0</v>
      </c>
      <c r="BL556" s="81">
        <v>0</v>
      </c>
      <c r="BM556" s="82"/>
      <c r="BN556" s="81">
        <v>0</v>
      </c>
      <c r="BO556" s="81">
        <v>0</v>
      </c>
      <c r="BP556" s="81">
        <v>0</v>
      </c>
      <c r="BQ556" s="81">
        <v>1</v>
      </c>
      <c r="BR556" s="81">
        <v>0</v>
      </c>
      <c r="BS556" s="81">
        <v>0</v>
      </c>
      <c r="BT556"/>
      <c r="BU556" s="80">
        <v>0.63900000000000001</v>
      </c>
      <c r="BV556" s="80">
        <v>0</v>
      </c>
      <c r="BW556" s="80">
        <v>0</v>
      </c>
      <c r="BX556" s="80">
        <v>0</v>
      </c>
      <c r="BY556" s="80">
        <v>0</v>
      </c>
      <c r="BZ556" s="80">
        <v>0</v>
      </c>
      <c r="CA556" s="80">
        <v>0</v>
      </c>
      <c r="CB556" s="80">
        <v>0</v>
      </c>
      <c r="CC556" s="80">
        <v>0</v>
      </c>
    </row>
    <row r="557" spans="1:81">
      <c r="A557" s="80" t="s">
        <v>2302</v>
      </c>
      <c r="B557" s="80">
        <v>68</v>
      </c>
      <c r="C557" s="80">
        <v>17</v>
      </c>
      <c r="D557" s="80">
        <v>4</v>
      </c>
      <c r="E557" s="80">
        <v>2020</v>
      </c>
      <c r="F557" s="80" t="s">
        <v>218</v>
      </c>
      <c r="G557" s="80" t="s">
        <v>1697</v>
      </c>
      <c r="H557" s="80" t="s">
        <v>1698</v>
      </c>
      <c r="I557" s="177"/>
      <c r="J557" s="81">
        <v>0</v>
      </c>
      <c r="K557" s="81">
        <v>0.35791872685172649</v>
      </c>
      <c r="L557" s="81">
        <v>0.38870249061768114</v>
      </c>
      <c r="M557" s="81">
        <v>3.5746341967508095</v>
      </c>
      <c r="N557" s="81">
        <v>4.663253068291044</v>
      </c>
      <c r="O557" s="81">
        <v>1.4470146325527213</v>
      </c>
      <c r="P557" s="81">
        <v>2.7349055788179171</v>
      </c>
      <c r="Q557" s="81">
        <v>0.11580366794651696</v>
      </c>
      <c r="R557" s="81">
        <v>1.0290369841582239</v>
      </c>
      <c r="S557" s="81">
        <v>0.20554830134999999</v>
      </c>
      <c r="T557" s="82"/>
      <c r="U557" s="81">
        <v>0</v>
      </c>
      <c r="V557" s="81">
        <v>123</v>
      </c>
      <c r="W557" s="81">
        <v>8</v>
      </c>
      <c r="X557" s="81">
        <v>801</v>
      </c>
      <c r="Y557" s="81">
        <v>1049</v>
      </c>
      <c r="Z557" s="81">
        <v>1034</v>
      </c>
      <c r="AA557" s="81">
        <v>617</v>
      </c>
      <c r="AB557" s="81">
        <v>1964</v>
      </c>
      <c r="AC557" s="81">
        <v>182404.99999999997</v>
      </c>
      <c r="AD557" s="81">
        <v>0.20554830134999999</v>
      </c>
      <c r="AE557" s="82"/>
      <c r="AF557" s="81">
        <v>0</v>
      </c>
      <c r="AG557" s="81">
        <v>229318.74159150146</v>
      </c>
      <c r="AH557" s="81">
        <v>57002.554821619618</v>
      </c>
      <c r="AI557" s="81">
        <v>4599087.0081095276</v>
      </c>
      <c r="AJ557" s="81">
        <v>3974261.5657645306</v>
      </c>
      <c r="AK557" s="81"/>
      <c r="AL557" s="81"/>
      <c r="AM557" s="81">
        <v>256323.82049511111</v>
      </c>
      <c r="AN557" s="81"/>
      <c r="AO557" s="81"/>
      <c r="AP557" s="82"/>
      <c r="AQ557" s="81">
        <v>0</v>
      </c>
      <c r="AR557" s="81">
        <v>1</v>
      </c>
      <c r="AS557" s="81">
        <v>0</v>
      </c>
      <c r="AT557" s="81">
        <v>0</v>
      </c>
      <c r="AU557" s="81">
        <v>0</v>
      </c>
      <c r="AV557" s="81">
        <v>0</v>
      </c>
      <c r="AW557" s="81">
        <v>0</v>
      </c>
      <c r="AX557" s="82"/>
      <c r="AY557" s="81">
        <v>0</v>
      </c>
      <c r="AZ557" s="81">
        <v>10</v>
      </c>
      <c r="BA557" s="81">
        <v>0</v>
      </c>
      <c r="BB557" s="81">
        <v>0</v>
      </c>
      <c r="BC557" s="81">
        <v>0</v>
      </c>
      <c r="BD557" s="81">
        <v>0</v>
      </c>
      <c r="BE557" s="81">
        <v>0</v>
      </c>
      <c r="BF557" s="82"/>
      <c r="BG557" s="81">
        <v>0</v>
      </c>
      <c r="BH557" s="81">
        <v>0</v>
      </c>
      <c r="BI557" s="81">
        <v>0</v>
      </c>
      <c r="BJ557" s="81">
        <v>0.64300000000000002</v>
      </c>
      <c r="BK557" s="81">
        <v>0</v>
      </c>
      <c r="BL557" s="81">
        <v>0</v>
      </c>
      <c r="BM557" s="82"/>
      <c r="BN557" s="81">
        <v>0</v>
      </c>
      <c r="BO557" s="81">
        <v>0</v>
      </c>
      <c r="BP557" s="81">
        <v>0</v>
      </c>
      <c r="BQ557" s="81">
        <v>1</v>
      </c>
      <c r="BR557" s="81">
        <v>0</v>
      </c>
      <c r="BS557" s="81">
        <v>0</v>
      </c>
      <c r="BT557"/>
      <c r="BU557" s="80">
        <v>0.64300000000000002</v>
      </c>
      <c r="BV557" s="80">
        <v>0</v>
      </c>
      <c r="BW557" s="80">
        <v>0</v>
      </c>
      <c r="BX557" s="80">
        <v>0</v>
      </c>
      <c r="BY557" s="80">
        <v>0</v>
      </c>
      <c r="BZ557" s="80">
        <v>0</v>
      </c>
      <c r="CA557" s="80">
        <v>0</v>
      </c>
      <c r="CB557" s="80">
        <v>0</v>
      </c>
      <c r="CC557" s="80">
        <v>0</v>
      </c>
    </row>
    <row r="558" spans="1:81">
      <c r="A558" s="80" t="s">
        <v>1707</v>
      </c>
      <c r="B558" s="80">
        <v>68</v>
      </c>
      <c r="C558" s="80">
        <v>18</v>
      </c>
      <c r="D558" s="80">
        <v>4</v>
      </c>
      <c r="E558" s="80">
        <v>2021</v>
      </c>
      <c r="F558" s="80" t="s">
        <v>75</v>
      </c>
      <c r="G558" s="174" t="s">
        <v>1697</v>
      </c>
      <c r="H558" s="80" t="s">
        <v>1698</v>
      </c>
      <c r="I558" s="177"/>
      <c r="J558" s="81">
        <v>2.8372850151510729</v>
      </c>
      <c r="K558" s="81">
        <v>0.3447750860883354</v>
      </c>
      <c r="L558" s="81">
        <v>0.35472559534724823</v>
      </c>
      <c r="M558" s="81">
        <v>3.6104941933116663</v>
      </c>
      <c r="N558" s="81">
        <v>4.3578736743442343</v>
      </c>
      <c r="O558" s="81">
        <v>1.3985025010331935</v>
      </c>
      <c r="P558" s="81">
        <v>2.8135356933922009</v>
      </c>
      <c r="Q558" s="81">
        <v>0.11522427022851388</v>
      </c>
      <c r="R558" s="81">
        <v>2.7643138517619139</v>
      </c>
      <c r="S558" s="81">
        <v>0.27030990986999998</v>
      </c>
      <c r="T558" s="82"/>
      <c r="U558" s="81">
        <v>135698</v>
      </c>
      <c r="V558" s="81">
        <v>123</v>
      </c>
      <c r="W558" s="81">
        <v>8</v>
      </c>
      <c r="X558" s="81">
        <v>801</v>
      </c>
      <c r="Y558" s="81">
        <v>1032</v>
      </c>
      <c r="Z558" s="81">
        <v>1029</v>
      </c>
      <c r="AA558" s="81">
        <v>619</v>
      </c>
      <c r="AB558" s="81">
        <v>1931</v>
      </c>
      <c r="AC558" s="81">
        <v>474935.99999999994</v>
      </c>
      <c r="AD558" s="81">
        <v>0.27030990986999998</v>
      </c>
      <c r="AE558" s="82"/>
      <c r="AF558" s="81">
        <v>1039388.2707552975</v>
      </c>
      <c r="AG558" s="81">
        <v>233278.71630530985</v>
      </c>
      <c r="AH558" s="81">
        <v>51106.107739974861</v>
      </c>
      <c r="AI558" s="81">
        <v>5018283.3703266764</v>
      </c>
      <c r="AJ558" s="81">
        <v>3810245.8592233895</v>
      </c>
      <c r="AK558" s="81">
        <v>0</v>
      </c>
      <c r="AL558" s="81">
        <v>0</v>
      </c>
      <c r="AM558" s="81">
        <v>253470.56735686745</v>
      </c>
      <c r="AN558" s="81">
        <v>0</v>
      </c>
      <c r="AO558" s="81">
        <v>0</v>
      </c>
      <c r="AP558" s="82"/>
      <c r="AQ558" s="81">
        <v>0</v>
      </c>
      <c r="AR558" s="81">
        <v>1</v>
      </c>
      <c r="AS558" s="81">
        <v>0</v>
      </c>
      <c r="AT558" s="81">
        <v>0</v>
      </c>
      <c r="AU558" s="81">
        <v>0</v>
      </c>
      <c r="AV558" s="81">
        <v>0</v>
      </c>
      <c r="AW558" s="81"/>
      <c r="AX558" s="82"/>
      <c r="AY558" s="81">
        <v>0</v>
      </c>
      <c r="AZ558" s="81">
        <v>10</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1696</v>
      </c>
      <c r="B559" s="80">
        <v>68</v>
      </c>
      <c r="C559" s="80">
        <v>19</v>
      </c>
      <c r="D559" s="80">
        <v>4</v>
      </c>
      <c r="E559" s="80">
        <v>2022</v>
      </c>
      <c r="F559" s="80" t="s">
        <v>568</v>
      </c>
      <c r="G559" s="174" t="s">
        <v>1697</v>
      </c>
      <c r="H559" s="80" t="s">
        <v>1698</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0</v>
      </c>
      <c r="AR559" s="81">
        <v>1</v>
      </c>
      <c r="AS559" s="81">
        <v>0</v>
      </c>
      <c r="AT559" s="81">
        <v>0</v>
      </c>
      <c r="AU559" s="81">
        <v>0</v>
      </c>
      <c r="AV559" s="81">
        <v>0</v>
      </c>
      <c r="AW559" s="81"/>
      <c r="AX559" s="82"/>
      <c r="AY559" s="81">
        <v>0</v>
      </c>
      <c r="AZ559" s="81">
        <v>10</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2327</v>
      </c>
      <c r="B560" s="80">
        <v>511</v>
      </c>
      <c r="C560" s="80">
        <v>1</v>
      </c>
      <c r="D560" s="80">
        <v>31</v>
      </c>
      <c r="E560" s="80">
        <v>1990</v>
      </c>
      <c r="F560" s="80" t="s">
        <v>562</v>
      </c>
      <c r="G560" s="80" t="s">
        <v>2328</v>
      </c>
      <c r="H560" s="80" t="s">
        <v>2329</v>
      </c>
      <c r="I560" s="177"/>
      <c r="J560" s="81">
        <v>3250.575428997277</v>
      </c>
      <c r="K560" s="81">
        <v>121.05220885990407</v>
      </c>
      <c r="L560" s="81">
        <v>160.93056764487991</v>
      </c>
      <c r="M560" s="81">
        <v>783.54865218060945</v>
      </c>
      <c r="N560" s="81">
        <v>956.26775333141461</v>
      </c>
      <c r="O560" s="81">
        <v>651.26035577309142</v>
      </c>
      <c r="P560" s="81">
        <v>875.48306384738999</v>
      </c>
      <c r="Q560" s="81">
        <v>50.723971626926911</v>
      </c>
      <c r="R560" s="81">
        <v>33.319122569344898</v>
      </c>
      <c r="S560" s="81">
        <v>51.137779999999985</v>
      </c>
      <c r="T560" s="82"/>
      <c r="U560" s="81">
        <v>195882212</v>
      </c>
      <c r="V560" s="81">
        <v>43421</v>
      </c>
      <c r="W560" s="81">
        <v>1537</v>
      </c>
      <c r="X560" s="81">
        <v>257869</v>
      </c>
      <c r="Y560" s="81">
        <v>234192</v>
      </c>
      <c r="Z560" s="81">
        <v>267871</v>
      </c>
      <c r="AA560" s="81">
        <v>212577</v>
      </c>
      <c r="AB560" s="81">
        <v>823585</v>
      </c>
      <c r="AC560" s="81">
        <v>5770932</v>
      </c>
      <c r="AD560" s="81">
        <v>51.137780000000014</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2330</v>
      </c>
      <c r="B561" s="80">
        <v>512</v>
      </c>
      <c r="C561" s="80">
        <v>2</v>
      </c>
      <c r="D561" s="80">
        <v>31</v>
      </c>
      <c r="E561" s="80">
        <v>2005</v>
      </c>
      <c r="F561" s="80" t="s">
        <v>565</v>
      </c>
      <c r="G561" s="80" t="s">
        <v>2328</v>
      </c>
      <c r="H561" s="80" t="s">
        <v>2329</v>
      </c>
      <c r="I561" s="177"/>
      <c r="J561" s="81">
        <v>2565.8605222294909</v>
      </c>
      <c r="K561" s="81">
        <v>94.875290669609441</v>
      </c>
      <c r="L561" s="81">
        <v>193.12191019969089</v>
      </c>
      <c r="M561" s="81">
        <v>1208.6819571997453</v>
      </c>
      <c r="N561" s="81">
        <v>1258.8061141025773</v>
      </c>
      <c r="O561" s="81">
        <v>1000.5146279957677</v>
      </c>
      <c r="P561" s="81">
        <v>782.32426793540799</v>
      </c>
      <c r="Q561" s="81">
        <v>48.373353956228492</v>
      </c>
      <c r="R561" s="81">
        <v>81.427922178304527</v>
      </c>
      <c r="S561" s="81">
        <v>95.061341667999997</v>
      </c>
      <c r="T561" s="82"/>
      <c r="U561" s="81">
        <v>185226120</v>
      </c>
      <c r="V561" s="81">
        <v>40401</v>
      </c>
      <c r="W561" s="81">
        <v>1137</v>
      </c>
      <c r="X561" s="81">
        <v>227623</v>
      </c>
      <c r="Y561" s="81">
        <v>265138</v>
      </c>
      <c r="Z561" s="81">
        <v>476211</v>
      </c>
      <c r="AA561" s="81">
        <v>155573</v>
      </c>
      <c r="AB561" s="81">
        <v>821073</v>
      </c>
      <c r="AC561" s="81">
        <v>14398842</v>
      </c>
      <c r="AD561" s="81">
        <v>95.061341668000026</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2331</v>
      </c>
      <c r="B562" s="80">
        <v>513</v>
      </c>
      <c r="C562" s="80">
        <v>3</v>
      </c>
      <c r="D562" s="80">
        <v>31</v>
      </c>
      <c r="E562" s="80">
        <v>2006</v>
      </c>
      <c r="F562" s="80" t="s">
        <v>566</v>
      </c>
      <c r="G562" s="80" t="s">
        <v>2328</v>
      </c>
      <c r="H562" s="80" t="s">
        <v>2329</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2332</v>
      </c>
      <c r="B563" s="80">
        <v>514</v>
      </c>
      <c r="C563" s="80">
        <v>4</v>
      </c>
      <c r="D563" s="80">
        <v>31</v>
      </c>
      <c r="E563" s="80">
        <v>2007</v>
      </c>
      <c r="F563" s="80" t="s">
        <v>567</v>
      </c>
      <c r="G563" s="80" t="s">
        <v>2328</v>
      </c>
      <c r="H563" s="80" t="s">
        <v>2329</v>
      </c>
      <c r="I563" s="177"/>
      <c r="J563" s="81">
        <v>3450.5408761182862</v>
      </c>
      <c r="K563" s="81">
        <v>113.39398666010102</v>
      </c>
      <c r="L563" s="81">
        <v>162.4906285205559</v>
      </c>
      <c r="M563" s="81">
        <v>1673.0288598628379</v>
      </c>
      <c r="N563" s="81">
        <v>1870.94655896822</v>
      </c>
      <c r="O563" s="81">
        <v>972.29886523806033</v>
      </c>
      <c r="P563" s="81">
        <v>772.5217463662849</v>
      </c>
      <c r="Q563" s="81">
        <v>50.718071268585305</v>
      </c>
      <c r="R563" s="81">
        <v>76.658215766586366</v>
      </c>
      <c r="S563" s="81">
        <v>101.14931503459999</v>
      </c>
      <c r="T563" s="82"/>
      <c r="U563" s="81">
        <v>216122443</v>
      </c>
      <c r="V563" s="81">
        <v>38797</v>
      </c>
      <c r="W563" s="81">
        <v>2273</v>
      </c>
      <c r="X563" s="81">
        <v>275269</v>
      </c>
      <c r="Y563" s="81">
        <v>269072</v>
      </c>
      <c r="Z563" s="81">
        <v>481085</v>
      </c>
      <c r="AA563" s="81">
        <v>151282</v>
      </c>
      <c r="AB563" s="81">
        <v>815344</v>
      </c>
      <c r="AC563" s="81">
        <v>13944358</v>
      </c>
      <c r="AD563" s="81">
        <v>101.14931503460001</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2333</v>
      </c>
      <c r="B564" s="80">
        <v>515</v>
      </c>
      <c r="C564" s="80">
        <v>5</v>
      </c>
      <c r="D564" s="80">
        <v>31</v>
      </c>
      <c r="E564" s="80">
        <v>2008</v>
      </c>
      <c r="F564" s="80" t="s">
        <v>84</v>
      </c>
      <c r="G564" s="80" t="s">
        <v>2328</v>
      </c>
      <c r="H564" s="80" t="s">
        <v>2329</v>
      </c>
      <c r="I564" s="177"/>
      <c r="J564" s="81">
        <v>2537.7679852610345</v>
      </c>
      <c r="K564" s="81">
        <v>78.717986278721497</v>
      </c>
      <c r="L564" s="81">
        <v>139.24366094972572</v>
      </c>
      <c r="M564" s="81">
        <v>1707.8801792238119</v>
      </c>
      <c r="N564" s="81">
        <v>1709.9710312977677</v>
      </c>
      <c r="O564" s="81">
        <v>943.32879666698341</v>
      </c>
      <c r="P564" s="81">
        <v>750.34089630614756</v>
      </c>
      <c r="Q564" s="81">
        <v>49.72066011777293</v>
      </c>
      <c r="R564" s="81">
        <v>72.299871773312219</v>
      </c>
      <c r="S564" s="81">
        <v>86.76786728383999</v>
      </c>
      <c r="T564" s="82"/>
      <c r="U564" s="81">
        <v>209512022</v>
      </c>
      <c r="V564" s="81">
        <v>38797</v>
      </c>
      <c r="W564" s="81">
        <v>2273</v>
      </c>
      <c r="X564" s="81">
        <v>275269</v>
      </c>
      <c r="Y564" s="81">
        <v>270459</v>
      </c>
      <c r="Z564" s="81">
        <v>483133</v>
      </c>
      <c r="AA564" s="81">
        <v>147106</v>
      </c>
      <c r="AB564" s="81">
        <v>812444</v>
      </c>
      <c r="AC564" s="81">
        <v>13656451</v>
      </c>
      <c r="AD564" s="81">
        <v>86.767867283840019</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2334</v>
      </c>
      <c r="B565" s="80">
        <v>516</v>
      </c>
      <c r="C565" s="80">
        <v>6</v>
      </c>
      <c r="D565" s="80">
        <v>31</v>
      </c>
      <c r="E565" s="80">
        <v>2009</v>
      </c>
      <c r="F565" s="80" t="s">
        <v>85</v>
      </c>
      <c r="G565" s="80" t="s">
        <v>2328</v>
      </c>
      <c r="H565" s="80" t="s">
        <v>2329</v>
      </c>
      <c r="I565" s="177"/>
      <c r="J565" s="81">
        <v>2220.0802316236991</v>
      </c>
      <c r="K565" s="81">
        <v>64.968537847705761</v>
      </c>
      <c r="L565" s="81">
        <v>156.94760617210972</v>
      </c>
      <c r="M565" s="81">
        <v>1620.0796456297062</v>
      </c>
      <c r="N565" s="81">
        <v>1256.9300070493312</v>
      </c>
      <c r="O565" s="81">
        <v>962.39662579663582</v>
      </c>
      <c r="P565" s="81">
        <v>714.13121250004497</v>
      </c>
      <c r="Q565" s="81">
        <v>47.190366756326</v>
      </c>
      <c r="R565" s="81">
        <v>72.956994512115841</v>
      </c>
      <c r="S565" s="81">
        <v>93.298632319364401</v>
      </c>
      <c r="T565" s="82"/>
      <c r="U565" s="81">
        <v>167340100</v>
      </c>
      <c r="V565" s="81">
        <v>36649</v>
      </c>
      <c r="W565" s="81">
        <v>3450</v>
      </c>
      <c r="X565" s="81">
        <v>295623</v>
      </c>
      <c r="Y565" s="81">
        <v>272292</v>
      </c>
      <c r="Z565" s="81">
        <v>486515</v>
      </c>
      <c r="AA565" s="81">
        <v>143733</v>
      </c>
      <c r="AB565" s="81">
        <v>809465</v>
      </c>
      <c r="AC565" s="81">
        <v>13444053</v>
      </c>
      <c r="AD565" s="81">
        <v>93.298632319364401</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3.4220000000000002</v>
      </c>
      <c r="BH565" s="81">
        <v>0</v>
      </c>
      <c r="BI565" s="81">
        <v>2954.7140000000004</v>
      </c>
      <c r="BJ565" s="81">
        <v>365.4</v>
      </c>
      <c r="BK565" s="81">
        <v>201.20000000000002</v>
      </c>
      <c r="BL565" s="81">
        <v>0</v>
      </c>
      <c r="BM565" s="82"/>
      <c r="BN565" s="81">
        <v>1</v>
      </c>
      <c r="BO565" s="81">
        <v>0</v>
      </c>
      <c r="BP565" s="81">
        <v>90</v>
      </c>
      <c r="BQ565" s="81">
        <v>3</v>
      </c>
      <c r="BR565" s="81">
        <v>22</v>
      </c>
      <c r="BS565" s="81">
        <v>0</v>
      </c>
      <c r="BT565"/>
      <c r="BU565" s="80"/>
      <c r="BV565" s="80"/>
      <c r="BW565" s="80"/>
      <c r="BX565" s="80"/>
      <c r="BY565" s="80"/>
      <c r="BZ565" s="80"/>
      <c r="CA565" s="80"/>
      <c r="CB565" s="80"/>
      <c r="CC565" s="80"/>
    </row>
    <row r="566" spans="1:81">
      <c r="A566" s="80" t="s">
        <v>2335</v>
      </c>
      <c r="B566" s="80">
        <v>517</v>
      </c>
      <c r="C566" s="80">
        <v>7</v>
      </c>
      <c r="D566" s="80">
        <v>31</v>
      </c>
      <c r="E566" s="80">
        <v>2010</v>
      </c>
      <c r="F566" s="80" t="s">
        <v>86</v>
      </c>
      <c r="G566" s="80" t="s">
        <v>2328</v>
      </c>
      <c r="H566" s="80" t="s">
        <v>2329</v>
      </c>
      <c r="I566" s="177"/>
      <c r="J566" s="81">
        <v>2379.5496055008693</v>
      </c>
      <c r="K566" s="81">
        <v>73.250953881219615</v>
      </c>
      <c r="L566" s="81">
        <v>147.56570567930908</v>
      </c>
      <c r="M566" s="81">
        <v>1889.2300623690801</v>
      </c>
      <c r="N566" s="81">
        <v>1435.4642417800926</v>
      </c>
      <c r="O566" s="81">
        <v>964.12985726929958</v>
      </c>
      <c r="P566" s="81">
        <v>720.72274147259111</v>
      </c>
      <c r="Q566" s="81">
        <v>49.064106570977856</v>
      </c>
      <c r="R566" s="81">
        <v>75.896866771345131</v>
      </c>
      <c r="S566" s="81">
        <v>93.23353764570318</v>
      </c>
      <c r="T566" s="82"/>
      <c r="U566" s="81">
        <v>180700620</v>
      </c>
      <c r="V566" s="81">
        <v>36649</v>
      </c>
      <c r="W566" s="81">
        <v>3450</v>
      </c>
      <c r="X566" s="81">
        <v>295623</v>
      </c>
      <c r="Y566" s="81">
        <v>274156</v>
      </c>
      <c r="Z566" s="81">
        <v>489656</v>
      </c>
      <c r="AA566" s="81">
        <v>141437</v>
      </c>
      <c r="AB566" s="81">
        <v>806428</v>
      </c>
      <c r="AC566" s="81">
        <v>13253761</v>
      </c>
      <c r="AD566" s="81">
        <v>93.233537645703194</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2.64</v>
      </c>
      <c r="BH566" s="81">
        <v>0</v>
      </c>
      <c r="BI566" s="81">
        <v>2729.2510000000002</v>
      </c>
      <c r="BJ566" s="81">
        <v>378.495</v>
      </c>
      <c r="BK566" s="81">
        <v>167.55</v>
      </c>
      <c r="BL566" s="81">
        <v>0</v>
      </c>
      <c r="BM566" s="82"/>
      <c r="BN566" s="81">
        <v>1</v>
      </c>
      <c r="BO566" s="81">
        <v>0</v>
      </c>
      <c r="BP566" s="81">
        <v>96</v>
      </c>
      <c r="BQ566" s="81">
        <v>3</v>
      </c>
      <c r="BR566" s="81">
        <v>24</v>
      </c>
      <c r="BS566" s="81">
        <v>0</v>
      </c>
      <c r="BT566"/>
      <c r="BU566" s="80">
        <v>2866.962</v>
      </c>
      <c r="BV566" s="80">
        <v>312.82299999999998</v>
      </c>
      <c r="BW566" s="80">
        <v>82.206000000000003</v>
      </c>
      <c r="BX566" s="80">
        <v>0</v>
      </c>
      <c r="BY566" s="80">
        <v>15.945</v>
      </c>
      <c r="BZ566" s="80">
        <v>0</v>
      </c>
      <c r="CA566" s="80">
        <v>0</v>
      </c>
      <c r="CB566" s="80">
        <v>0</v>
      </c>
      <c r="CC566" s="80">
        <v>0</v>
      </c>
    </row>
    <row r="567" spans="1:81">
      <c r="A567" s="80" t="s">
        <v>2336</v>
      </c>
      <c r="B567" s="80">
        <v>518</v>
      </c>
      <c r="C567" s="80">
        <v>8</v>
      </c>
      <c r="D567" s="80">
        <v>31</v>
      </c>
      <c r="E567" s="80">
        <v>2011</v>
      </c>
      <c r="F567" s="80" t="s">
        <v>87</v>
      </c>
      <c r="G567" s="80" t="s">
        <v>2328</v>
      </c>
      <c r="H567" s="80" t="s">
        <v>2329</v>
      </c>
      <c r="I567" s="177"/>
      <c r="J567" s="81">
        <v>2931.2031086150064</v>
      </c>
      <c r="K567" s="81">
        <v>99.143021921325669</v>
      </c>
      <c r="L567" s="81">
        <v>158.03559596122142</v>
      </c>
      <c r="M567" s="81">
        <v>2250.9438802893683</v>
      </c>
      <c r="N567" s="81">
        <v>1934.1201071995988</v>
      </c>
      <c r="O567" s="81">
        <v>955.56612991728514</v>
      </c>
      <c r="P567" s="81">
        <v>693.60549162903305</v>
      </c>
      <c r="Q567" s="81">
        <v>56.365819661026478</v>
      </c>
      <c r="R567" s="81">
        <v>70.131045068023013</v>
      </c>
      <c r="S567" s="81">
        <v>98.701992305621417</v>
      </c>
      <c r="T567" s="82"/>
      <c r="U567" s="81">
        <v>191258454</v>
      </c>
      <c r="V567" s="81">
        <v>36649</v>
      </c>
      <c r="W567" s="81">
        <v>3450</v>
      </c>
      <c r="X567" s="81">
        <v>295623</v>
      </c>
      <c r="Y567" s="81">
        <v>275683</v>
      </c>
      <c r="Z567" s="81">
        <v>495850</v>
      </c>
      <c r="AA567" s="81">
        <v>140166</v>
      </c>
      <c r="AB567" s="81">
        <v>803180</v>
      </c>
      <c r="AC567" s="81">
        <v>12226629</v>
      </c>
      <c r="AD567" s="81">
        <v>98.701992305621403</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0</v>
      </c>
      <c r="BI567" s="81">
        <v>2884.884</v>
      </c>
      <c r="BJ567" s="81">
        <v>504.75700000000001</v>
      </c>
      <c r="BK567" s="81">
        <v>200.68100000000001</v>
      </c>
      <c r="BL567" s="81">
        <v>0</v>
      </c>
      <c r="BM567" s="82"/>
      <c r="BN567" s="81">
        <v>0</v>
      </c>
      <c r="BO567" s="81">
        <v>0</v>
      </c>
      <c r="BP567" s="81">
        <v>96</v>
      </c>
      <c r="BQ567" s="81">
        <v>4</v>
      </c>
      <c r="BR567" s="81">
        <v>27</v>
      </c>
      <c r="BS567" s="81">
        <v>0</v>
      </c>
      <c r="BT567"/>
      <c r="BU567" s="80">
        <v>3085.0239999999999</v>
      </c>
      <c r="BV567" s="80">
        <v>391.34199999999998</v>
      </c>
      <c r="BW567" s="80">
        <v>84.546000000000006</v>
      </c>
      <c r="BX567" s="80">
        <v>0</v>
      </c>
      <c r="BY567" s="80">
        <v>25.71</v>
      </c>
      <c r="BZ567" s="80">
        <v>0</v>
      </c>
      <c r="CA567" s="80">
        <v>0</v>
      </c>
      <c r="CB567" s="80">
        <v>3.7</v>
      </c>
      <c r="CC567" s="80">
        <v>0</v>
      </c>
    </row>
    <row r="568" spans="1:81">
      <c r="A568" s="80" t="s">
        <v>2337</v>
      </c>
      <c r="B568" s="80">
        <v>519</v>
      </c>
      <c r="C568" s="80">
        <v>9</v>
      </c>
      <c r="D568" s="80">
        <v>31</v>
      </c>
      <c r="E568" s="80">
        <v>2012</v>
      </c>
      <c r="F568" s="80" t="s">
        <v>88</v>
      </c>
      <c r="G568" s="80" t="s">
        <v>2328</v>
      </c>
      <c r="H568" s="80" t="s">
        <v>2329</v>
      </c>
      <c r="I568" s="177"/>
      <c r="J568" s="81">
        <v>2876.3824769507755</v>
      </c>
      <c r="K568" s="81">
        <v>90.049649798677791</v>
      </c>
      <c r="L568" s="81">
        <v>153.40404283151878</v>
      </c>
      <c r="M568" s="81">
        <v>2181.8417732951193</v>
      </c>
      <c r="N568" s="81">
        <v>2127.3796859081144</v>
      </c>
      <c r="O568" s="81">
        <v>958.86830410301832</v>
      </c>
      <c r="P568" s="81">
        <v>688.00172756274992</v>
      </c>
      <c r="Q568" s="81">
        <v>61.802209157518995</v>
      </c>
      <c r="R568" s="81">
        <v>68.968081220104636</v>
      </c>
      <c r="S568" s="81">
        <v>97.337170107569193</v>
      </c>
      <c r="T568" s="82"/>
      <c r="U568" s="81">
        <v>193438328</v>
      </c>
      <c r="V568" s="81">
        <v>36649</v>
      </c>
      <c r="W568" s="81">
        <v>3450</v>
      </c>
      <c r="X568" s="81">
        <v>295623</v>
      </c>
      <c r="Y568" s="81">
        <v>283611</v>
      </c>
      <c r="Z568" s="81">
        <v>501510</v>
      </c>
      <c r="AA568" s="81">
        <v>138247</v>
      </c>
      <c r="AB568" s="81">
        <v>810552</v>
      </c>
      <c r="AC568" s="81">
        <v>11712450</v>
      </c>
      <c r="AD568" s="81">
        <v>97.337170107569179</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0</v>
      </c>
      <c r="BI568" s="81">
        <v>2893.145</v>
      </c>
      <c r="BJ568" s="81">
        <v>550.42700000000002</v>
      </c>
      <c r="BK568" s="81">
        <v>252.51299999999998</v>
      </c>
      <c r="BL568" s="81">
        <v>0</v>
      </c>
      <c r="BM568" s="82"/>
      <c r="BN568" s="81">
        <v>0</v>
      </c>
      <c r="BO568" s="81">
        <v>0</v>
      </c>
      <c r="BP568" s="81">
        <v>95</v>
      </c>
      <c r="BQ568" s="81">
        <v>5</v>
      </c>
      <c r="BR568" s="81">
        <v>28</v>
      </c>
      <c r="BS568" s="81">
        <v>0</v>
      </c>
      <c r="BT568"/>
      <c r="BU568" s="80">
        <v>3260.221</v>
      </c>
      <c r="BV568" s="80">
        <v>310.29500000000002</v>
      </c>
      <c r="BW568" s="80">
        <v>95.841999999999999</v>
      </c>
      <c r="BX568" s="80">
        <v>0</v>
      </c>
      <c r="BY568" s="80">
        <v>26.427</v>
      </c>
      <c r="BZ568" s="80">
        <v>0</v>
      </c>
      <c r="CA568" s="80">
        <v>0</v>
      </c>
      <c r="CB568" s="80">
        <v>3.3</v>
      </c>
      <c r="CC568" s="80">
        <v>0</v>
      </c>
    </row>
    <row r="569" spans="1:81">
      <c r="A569" s="80" t="s">
        <v>2338</v>
      </c>
      <c r="B569" s="80">
        <v>520</v>
      </c>
      <c r="C569" s="80">
        <v>10</v>
      </c>
      <c r="D569" s="80">
        <v>31</v>
      </c>
      <c r="E569" s="80">
        <v>2013</v>
      </c>
      <c r="F569" s="80" t="s">
        <v>89</v>
      </c>
      <c r="G569" s="80" t="s">
        <v>2328</v>
      </c>
      <c r="H569" s="80" t="s">
        <v>2329</v>
      </c>
      <c r="I569" s="177"/>
      <c r="J569" s="81">
        <v>2858.7601949658342</v>
      </c>
      <c r="K569" s="81">
        <v>75.501228499378769</v>
      </c>
      <c r="L569" s="81">
        <v>161.83323405743332</v>
      </c>
      <c r="M569" s="81">
        <v>2242.1694000766461</v>
      </c>
      <c r="N569" s="81">
        <v>2036.5929211968387</v>
      </c>
      <c r="O569" s="81">
        <v>927.58849674229089</v>
      </c>
      <c r="P569" s="81">
        <v>683.23587335693105</v>
      </c>
      <c r="Q569" s="81">
        <v>62.521536803091841</v>
      </c>
      <c r="R569" s="81">
        <v>70.88111675508128</v>
      </c>
      <c r="S569" s="81">
        <v>95.720039688484945</v>
      </c>
      <c r="T569" s="82"/>
      <c r="U569" s="81">
        <v>183013536</v>
      </c>
      <c r="V569" s="81">
        <v>36649</v>
      </c>
      <c r="W569" s="81">
        <v>3450</v>
      </c>
      <c r="X569" s="81">
        <v>295623</v>
      </c>
      <c r="Y569" s="81">
        <v>284689</v>
      </c>
      <c r="Z569" s="81">
        <v>506811</v>
      </c>
      <c r="AA569" s="81">
        <v>136774</v>
      </c>
      <c r="AB569" s="81">
        <v>808229</v>
      </c>
      <c r="AC569" s="81">
        <v>11750091</v>
      </c>
      <c r="AD569" s="81">
        <v>95.720039688484945</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0</v>
      </c>
      <c r="BI569" s="81">
        <v>3165.518</v>
      </c>
      <c r="BJ569" s="81">
        <v>701.14300000000003</v>
      </c>
      <c r="BK569" s="81">
        <v>261.53699999999998</v>
      </c>
      <c r="BL569" s="81">
        <v>0</v>
      </c>
      <c r="BM569" s="82"/>
      <c r="BN569" s="81">
        <v>0</v>
      </c>
      <c r="BO569" s="81">
        <v>0</v>
      </c>
      <c r="BP569" s="81">
        <v>103</v>
      </c>
      <c r="BQ569" s="81">
        <v>6</v>
      </c>
      <c r="BR569" s="81">
        <v>29</v>
      </c>
      <c r="BS569" s="81">
        <v>0</v>
      </c>
      <c r="BT569"/>
      <c r="BU569" s="80">
        <v>3682.9349999999999</v>
      </c>
      <c r="BV569" s="80">
        <v>320.01600000000002</v>
      </c>
      <c r="BW569" s="80">
        <v>96.611999999999995</v>
      </c>
      <c r="BX569" s="80">
        <v>0</v>
      </c>
      <c r="BY569" s="80">
        <v>28.635000000000002</v>
      </c>
      <c r="BZ569" s="80">
        <v>0</v>
      </c>
      <c r="CA569" s="80">
        <v>0</v>
      </c>
      <c r="CB569" s="80">
        <v>0</v>
      </c>
      <c r="CC569" s="80">
        <v>0</v>
      </c>
    </row>
    <row r="570" spans="1:81">
      <c r="A570" s="80" t="s">
        <v>2339</v>
      </c>
      <c r="B570" s="80">
        <v>521</v>
      </c>
      <c r="C570" s="80">
        <v>11</v>
      </c>
      <c r="D570" s="80">
        <v>31</v>
      </c>
      <c r="E570" s="80">
        <v>2014</v>
      </c>
      <c r="F570" s="80" t="s">
        <v>90</v>
      </c>
      <c r="G570" s="80" t="s">
        <v>2328</v>
      </c>
      <c r="H570" s="80" t="s">
        <v>2329</v>
      </c>
      <c r="I570" s="177"/>
      <c r="J570" s="81">
        <v>2798.1200141989816</v>
      </c>
      <c r="K570" s="81">
        <v>77.225609031117159</v>
      </c>
      <c r="L570" s="81">
        <v>141.05674102864305</v>
      </c>
      <c r="M570" s="81">
        <v>2247.2145041373856</v>
      </c>
      <c r="N570" s="81">
        <v>2078.2643143142295</v>
      </c>
      <c r="O570" s="81">
        <v>890.35484816444523</v>
      </c>
      <c r="P570" s="81">
        <v>680.26169261887458</v>
      </c>
      <c r="Q570" s="81">
        <v>59.635977039156224</v>
      </c>
      <c r="R570" s="81">
        <v>69.981532056348598</v>
      </c>
      <c r="S570" s="81">
        <v>105.28632499481998</v>
      </c>
      <c r="T570" s="82"/>
      <c r="U570" s="81">
        <v>189182938</v>
      </c>
      <c r="V570" s="81">
        <v>32778</v>
      </c>
      <c r="W570" s="81">
        <v>3879</v>
      </c>
      <c r="X570" s="81">
        <v>290370</v>
      </c>
      <c r="Y570" s="81">
        <v>286201</v>
      </c>
      <c r="Z570" s="81">
        <v>512353</v>
      </c>
      <c r="AA570" s="81">
        <v>135474</v>
      </c>
      <c r="AB570" s="81">
        <v>803505</v>
      </c>
      <c r="AC570" s="81">
        <v>11637443</v>
      </c>
      <c r="AD570" s="81">
        <v>105.28632499481998</v>
      </c>
      <c r="AE570" s="82"/>
      <c r="AF570" s="81">
        <v>2365291808.5186582</v>
      </c>
      <c r="AG570" s="81">
        <v>61625313.163446195</v>
      </c>
      <c r="AH570" s="81">
        <v>25545948.807928525</v>
      </c>
      <c r="AI570" s="81">
        <v>1893378439.0609357</v>
      </c>
      <c r="AJ570" s="81">
        <v>2818088721.1531668</v>
      </c>
      <c r="AK570" s="81">
        <v>0</v>
      </c>
      <c r="AL570" s="81">
        <v>0</v>
      </c>
      <c r="AM570" s="81">
        <v>110309229.55205749</v>
      </c>
      <c r="AN570" s="81">
        <v>0</v>
      </c>
      <c r="AO570" s="81">
        <v>0</v>
      </c>
      <c r="AP570" s="82"/>
      <c r="AQ570" s="81">
        <v>8095</v>
      </c>
      <c r="AR570" s="81">
        <v>1145</v>
      </c>
      <c r="AS570" s="81">
        <v>1</v>
      </c>
      <c r="AT570" s="81">
        <v>3</v>
      </c>
      <c r="AU570" s="81">
        <v>0</v>
      </c>
      <c r="AV570" s="81">
        <v>0</v>
      </c>
      <c r="AW570" s="81" t="s">
        <v>564</v>
      </c>
      <c r="AX570" s="82"/>
      <c r="AY570" s="81">
        <v>34415.609000000004</v>
      </c>
      <c r="AZ570" s="81">
        <v>73539.518000000011</v>
      </c>
      <c r="BA570" s="81">
        <v>20000</v>
      </c>
      <c r="BB570" s="81">
        <v>5831</v>
      </c>
      <c r="BC570" s="81">
        <v>0</v>
      </c>
      <c r="BD570" s="81">
        <v>0</v>
      </c>
      <c r="BE570" s="81" t="s">
        <v>564</v>
      </c>
      <c r="BF570" s="82"/>
      <c r="BG570" s="81">
        <v>0</v>
      </c>
      <c r="BH570" s="81">
        <v>0</v>
      </c>
      <c r="BI570" s="81">
        <v>3120.5790000000002</v>
      </c>
      <c r="BJ570" s="81">
        <v>717.37699999999995</v>
      </c>
      <c r="BK570" s="81">
        <v>245.15999999999997</v>
      </c>
      <c r="BL570" s="81">
        <v>0</v>
      </c>
      <c r="BM570" s="82"/>
      <c r="BN570" s="81">
        <v>0</v>
      </c>
      <c r="BO570" s="81">
        <v>0</v>
      </c>
      <c r="BP570" s="81">
        <v>108</v>
      </c>
      <c r="BQ570" s="81">
        <v>6</v>
      </c>
      <c r="BR570" s="81">
        <v>29</v>
      </c>
      <c r="BS570" s="81">
        <v>0</v>
      </c>
      <c r="BT570"/>
      <c r="BU570" s="80">
        <v>3623.5909999999999</v>
      </c>
      <c r="BV570" s="80">
        <v>315.81700000000001</v>
      </c>
      <c r="BW570" s="80">
        <v>110.907</v>
      </c>
      <c r="BX570" s="80">
        <v>0</v>
      </c>
      <c r="BY570" s="80">
        <v>27.100999999999999</v>
      </c>
      <c r="BZ570" s="80">
        <v>0</v>
      </c>
      <c r="CA570" s="80">
        <v>0</v>
      </c>
      <c r="CB570" s="80">
        <v>5.7</v>
      </c>
      <c r="CC570" s="80">
        <v>0</v>
      </c>
    </row>
    <row r="571" spans="1:81">
      <c r="A571" s="80" t="s">
        <v>2340</v>
      </c>
      <c r="B571" s="80">
        <v>522</v>
      </c>
      <c r="C571" s="80">
        <v>12</v>
      </c>
      <c r="D571" s="80">
        <v>31</v>
      </c>
      <c r="E571" s="80">
        <v>2015</v>
      </c>
      <c r="F571" s="80" t="s">
        <v>91</v>
      </c>
      <c r="G571" s="80" t="s">
        <v>2328</v>
      </c>
      <c r="H571" s="80" t="s">
        <v>2329</v>
      </c>
      <c r="I571" s="177"/>
      <c r="J571" s="81">
        <v>2707.7500373405642</v>
      </c>
      <c r="K571" s="81">
        <v>75.080521880788979</v>
      </c>
      <c r="L571" s="81">
        <v>113.48525884085608</v>
      </c>
      <c r="M571" s="81">
        <v>1685.3065181452239</v>
      </c>
      <c r="N571" s="81">
        <v>1984.3220902477092</v>
      </c>
      <c r="O571" s="81">
        <v>886.20092365971993</v>
      </c>
      <c r="P571" s="81">
        <v>674.05298686487936</v>
      </c>
      <c r="Q571" s="81">
        <v>58.069323616812277</v>
      </c>
      <c r="R571" s="81">
        <v>70.756271199905228</v>
      </c>
      <c r="S571" s="81">
        <v>106.70050996622209</v>
      </c>
      <c r="T571" s="82"/>
      <c r="U571" s="81">
        <v>203926074</v>
      </c>
      <c r="V571" s="81">
        <v>32778</v>
      </c>
      <c r="W571" s="81">
        <v>3879</v>
      </c>
      <c r="X571" s="81">
        <v>290370</v>
      </c>
      <c r="Y571" s="81">
        <v>288163</v>
      </c>
      <c r="Z571" s="81">
        <v>514876</v>
      </c>
      <c r="AA571" s="81">
        <v>134132</v>
      </c>
      <c r="AB571" s="81">
        <v>799220</v>
      </c>
      <c r="AC571" s="81">
        <v>12120747</v>
      </c>
      <c r="AD571" s="81">
        <v>106.7005099662221</v>
      </c>
      <c r="AE571" s="82"/>
      <c r="AF571" s="81">
        <v>2317651710.9730473</v>
      </c>
      <c r="AG571" s="81">
        <v>55605191.83927907</v>
      </c>
      <c r="AH571" s="81">
        <v>16161758.564438581</v>
      </c>
      <c r="AI571" s="81">
        <v>1845591845.633311</v>
      </c>
      <c r="AJ571" s="81">
        <v>2821106113.7327218</v>
      </c>
      <c r="AK571" s="81">
        <v>0</v>
      </c>
      <c r="AL571" s="81">
        <v>0</v>
      </c>
      <c r="AM571" s="81">
        <v>109529748.39819378</v>
      </c>
      <c r="AN571" s="81">
        <v>0</v>
      </c>
      <c r="AO571" s="81">
        <v>0</v>
      </c>
      <c r="AP571" s="82"/>
      <c r="AQ571" s="81">
        <v>8761</v>
      </c>
      <c r="AR571" s="81">
        <v>1582</v>
      </c>
      <c r="AS571" s="81">
        <v>1</v>
      </c>
      <c r="AT571" s="81">
        <v>5</v>
      </c>
      <c r="AU571" s="81">
        <v>0</v>
      </c>
      <c r="AV571" s="81">
        <v>1</v>
      </c>
      <c r="AW571" s="81" t="s">
        <v>564</v>
      </c>
      <c r="AX571" s="82"/>
      <c r="AY571" s="81">
        <v>37780.078999999998</v>
      </c>
      <c r="AZ571" s="81">
        <v>101685.21800000001</v>
      </c>
      <c r="BA571" s="81">
        <v>20000</v>
      </c>
      <c r="BB571" s="81">
        <v>5997.6</v>
      </c>
      <c r="BC571" s="81">
        <v>0</v>
      </c>
      <c r="BD571" s="81">
        <v>7270</v>
      </c>
      <c r="BE571" s="81" t="s">
        <v>564</v>
      </c>
      <c r="BF571" s="82"/>
      <c r="BG571" s="81">
        <v>0</v>
      </c>
      <c r="BH571" s="81">
        <v>0</v>
      </c>
      <c r="BI571" s="81">
        <v>3185.5859999999998</v>
      </c>
      <c r="BJ571" s="81">
        <v>744.20500000000004</v>
      </c>
      <c r="BK571" s="81">
        <v>223.86100000000002</v>
      </c>
      <c r="BL571" s="81">
        <v>0</v>
      </c>
      <c r="BM571" s="82"/>
      <c r="BN571" s="81">
        <v>0</v>
      </c>
      <c r="BO571" s="81">
        <v>0</v>
      </c>
      <c r="BP571" s="81">
        <v>111</v>
      </c>
      <c r="BQ571" s="81">
        <v>6</v>
      </c>
      <c r="BR571" s="81">
        <v>26</v>
      </c>
      <c r="BS571" s="81">
        <v>0</v>
      </c>
      <c r="BT571"/>
      <c r="BU571" s="80">
        <v>3716.3989999999999</v>
      </c>
      <c r="BV571" s="80">
        <v>296.27999999999997</v>
      </c>
      <c r="BW571" s="80">
        <v>116.84099999999999</v>
      </c>
      <c r="BX571" s="80">
        <v>0</v>
      </c>
      <c r="BY571" s="80">
        <v>24.132000000000001</v>
      </c>
      <c r="BZ571" s="80">
        <v>0</v>
      </c>
      <c r="CA571" s="80">
        <v>0</v>
      </c>
      <c r="CB571" s="80">
        <v>0</v>
      </c>
      <c r="CC571" s="80">
        <v>0</v>
      </c>
    </row>
    <row r="572" spans="1:81">
      <c r="A572" s="80" t="s">
        <v>2341</v>
      </c>
      <c r="B572" s="80">
        <v>523</v>
      </c>
      <c r="C572" s="80">
        <v>13</v>
      </c>
      <c r="D572" s="80">
        <v>31</v>
      </c>
      <c r="E572" s="80">
        <v>2016</v>
      </c>
      <c r="F572" s="80" t="s">
        <v>92</v>
      </c>
      <c r="G572" s="80" t="s">
        <v>2328</v>
      </c>
      <c r="H572" s="80" t="s">
        <v>2329</v>
      </c>
      <c r="I572" s="177"/>
      <c r="J572" s="81">
        <v>2782.6505501916831</v>
      </c>
      <c r="K572" s="81">
        <v>76.071928008277013</v>
      </c>
      <c r="L572" s="81">
        <v>143.61217604980584</v>
      </c>
      <c r="M572" s="81">
        <v>1486.649418526873</v>
      </c>
      <c r="N572" s="81">
        <v>1925.382409331695</v>
      </c>
      <c r="O572" s="81">
        <v>880.66438630241214</v>
      </c>
      <c r="P572" s="81">
        <v>671.76689460323496</v>
      </c>
      <c r="Q572" s="81">
        <v>56.112413781996644</v>
      </c>
      <c r="R572" s="81">
        <v>74.638392851298974</v>
      </c>
      <c r="S572" s="81">
        <v>97.827989835630007</v>
      </c>
      <c r="T572" s="82"/>
      <c r="U572" s="81">
        <v>204366501</v>
      </c>
      <c r="V572" s="81">
        <v>32778</v>
      </c>
      <c r="W572" s="81">
        <v>3879</v>
      </c>
      <c r="X572" s="81">
        <v>290370</v>
      </c>
      <c r="Y572" s="81">
        <v>289825</v>
      </c>
      <c r="Z572" s="81">
        <v>517949</v>
      </c>
      <c r="AA572" s="81">
        <v>138260</v>
      </c>
      <c r="AB572" s="81">
        <v>794433</v>
      </c>
      <c r="AC572" s="81">
        <v>12747502.797471059</v>
      </c>
      <c r="AD572" s="81">
        <v>97.827989835630007</v>
      </c>
      <c r="AE572" s="82"/>
      <c r="AF572" s="81">
        <v>2401671454.8827381</v>
      </c>
      <c r="AG572" s="81">
        <v>52869810.812184937</v>
      </c>
      <c r="AH572" s="81">
        <v>16020783.66968636</v>
      </c>
      <c r="AI572" s="81">
        <v>1830074360.9744201</v>
      </c>
      <c r="AJ572" s="81">
        <v>2669423546.1127391</v>
      </c>
      <c r="AK572" s="81"/>
      <c r="AL572" s="81"/>
      <c r="AM572" s="81">
        <v>108958294.31908099</v>
      </c>
      <c r="AN572" s="81"/>
      <c r="AO572" s="81"/>
      <c r="AP572" s="82"/>
      <c r="AQ572" s="81">
        <v>9455</v>
      </c>
      <c r="AR572" s="81">
        <v>1868</v>
      </c>
      <c r="AS572" s="81">
        <v>2</v>
      </c>
      <c r="AT572" s="81">
        <v>8</v>
      </c>
      <c r="AU572" s="81">
        <v>0</v>
      </c>
      <c r="AV572" s="81">
        <v>1</v>
      </c>
      <c r="AW572" s="81" t="s">
        <v>564</v>
      </c>
      <c r="AX572" s="82"/>
      <c r="AY572" s="81">
        <v>41580.630999999987</v>
      </c>
      <c r="AZ572" s="81">
        <v>124752.41800000001</v>
      </c>
      <c r="BA572" s="81">
        <v>28000</v>
      </c>
      <c r="BB572" s="81">
        <v>7096.6</v>
      </c>
      <c r="BC572" s="81">
        <v>0</v>
      </c>
      <c r="BD572" s="81">
        <v>7350</v>
      </c>
      <c r="BE572" s="81" t="s">
        <v>564</v>
      </c>
      <c r="BF572" s="82"/>
      <c r="BG572" s="81">
        <v>0</v>
      </c>
      <c r="BH572" s="81">
        <v>0</v>
      </c>
      <c r="BI572" s="81">
        <v>3202.777</v>
      </c>
      <c r="BJ572" s="81">
        <v>734.56500000000005</v>
      </c>
      <c r="BK572" s="81">
        <v>220.40300000000002</v>
      </c>
      <c r="BL572" s="81">
        <v>0</v>
      </c>
      <c r="BM572" s="82"/>
      <c r="BN572" s="81">
        <v>0</v>
      </c>
      <c r="BO572" s="81">
        <v>0</v>
      </c>
      <c r="BP572" s="81">
        <v>111</v>
      </c>
      <c r="BQ572" s="81">
        <v>7</v>
      </c>
      <c r="BR572" s="81">
        <v>26</v>
      </c>
      <c r="BS572" s="81">
        <v>0</v>
      </c>
      <c r="BT572"/>
      <c r="BU572" s="80">
        <v>3679.703</v>
      </c>
      <c r="BV572" s="80">
        <v>335.07</v>
      </c>
      <c r="BW572" s="80">
        <v>116.64</v>
      </c>
      <c r="BX572" s="80">
        <v>0</v>
      </c>
      <c r="BY572" s="80">
        <v>23.132000000000001</v>
      </c>
      <c r="BZ572" s="80">
        <v>0</v>
      </c>
      <c r="CA572" s="80">
        <v>0</v>
      </c>
      <c r="CB572" s="80">
        <v>3.2</v>
      </c>
      <c r="CC572" s="80">
        <v>0</v>
      </c>
    </row>
    <row r="573" spans="1:81">
      <c r="A573" s="80" t="s">
        <v>2342</v>
      </c>
      <c r="B573" s="80">
        <v>524</v>
      </c>
      <c r="C573" s="80">
        <v>14</v>
      </c>
      <c r="D573" s="80">
        <v>31</v>
      </c>
      <c r="E573" s="80">
        <v>2017</v>
      </c>
      <c r="F573" s="80" t="s">
        <v>71</v>
      </c>
      <c r="G573" s="80" t="s">
        <v>2328</v>
      </c>
      <c r="H573" s="80" t="s">
        <v>2329</v>
      </c>
      <c r="I573" s="177"/>
      <c r="J573" s="81">
        <v>2530.9737487942125</v>
      </c>
      <c r="K573" s="81">
        <v>73.535526458787913</v>
      </c>
      <c r="L573" s="81">
        <v>147.30158526571915</v>
      </c>
      <c r="M573" s="81">
        <v>1366.8028762517615</v>
      </c>
      <c r="N573" s="81">
        <v>1919.1054701740425</v>
      </c>
      <c r="O573" s="81">
        <v>872.49919125558893</v>
      </c>
      <c r="P573" s="81">
        <v>665.31477683736659</v>
      </c>
      <c r="Q573" s="81">
        <v>54.009292403125272</v>
      </c>
      <c r="R573" s="81">
        <v>70.236944660530767</v>
      </c>
      <c r="S573" s="81">
        <v>96.190646670320035</v>
      </c>
      <c r="T573" s="82"/>
      <c r="U573" s="81">
        <v>210616008</v>
      </c>
      <c r="V573" s="81">
        <v>32778</v>
      </c>
      <c r="W573" s="81">
        <v>3879</v>
      </c>
      <c r="X573" s="81">
        <v>290370</v>
      </c>
      <c r="Y573" s="81">
        <v>292518</v>
      </c>
      <c r="Z573" s="81">
        <v>521659</v>
      </c>
      <c r="AA573" s="81">
        <v>137805</v>
      </c>
      <c r="AB573" s="81">
        <v>790758</v>
      </c>
      <c r="AC573" s="81">
        <v>12233800</v>
      </c>
      <c r="AD573" s="81">
        <v>96.190646670320035</v>
      </c>
      <c r="AE573" s="82"/>
      <c r="AF573" s="81">
        <v>2382426922.7563219</v>
      </c>
      <c r="AG573" s="81">
        <v>53323433.406793401</v>
      </c>
      <c r="AH573" s="81">
        <v>22976224.93293808</v>
      </c>
      <c r="AI573" s="81">
        <v>1845588165.692832</v>
      </c>
      <c r="AJ573" s="81">
        <v>2821614871.7926669</v>
      </c>
      <c r="AK573" s="81"/>
      <c r="AL573" s="81"/>
      <c r="AM573" s="81">
        <v>108623961.015278</v>
      </c>
      <c r="AN573" s="81"/>
      <c r="AO573" s="81"/>
      <c r="AP573" s="82"/>
      <c r="AQ573" s="81">
        <v>9957</v>
      </c>
      <c r="AR573" s="81">
        <v>2025</v>
      </c>
      <c r="AS573" s="81">
        <v>2</v>
      </c>
      <c r="AT573" s="81">
        <v>8</v>
      </c>
      <c r="AU573" s="81">
        <v>0</v>
      </c>
      <c r="AV573" s="81">
        <v>4</v>
      </c>
      <c r="AW573" s="81" t="s">
        <v>564</v>
      </c>
      <c r="AX573" s="82"/>
      <c r="AY573" s="81">
        <v>44425.823000000011</v>
      </c>
      <c r="AZ573" s="81">
        <v>135734.818</v>
      </c>
      <c r="BA573" s="81">
        <v>28000</v>
      </c>
      <c r="BB573" s="81">
        <v>7096.6</v>
      </c>
      <c r="BC573" s="81">
        <v>0</v>
      </c>
      <c r="BD573" s="81">
        <v>37193.862000000001</v>
      </c>
      <c r="BE573" s="81" t="s">
        <v>564</v>
      </c>
      <c r="BF573" s="82"/>
      <c r="BG573" s="81">
        <v>0</v>
      </c>
      <c r="BH573" s="81">
        <v>0</v>
      </c>
      <c r="BI573" s="81">
        <v>3294.0569999999998</v>
      </c>
      <c r="BJ573" s="81">
        <v>629.88199999999995</v>
      </c>
      <c r="BK573" s="81">
        <v>230.12800000000001</v>
      </c>
      <c r="BL573" s="81">
        <v>0</v>
      </c>
      <c r="BM573" s="82"/>
      <c r="BN573" s="81">
        <v>0</v>
      </c>
      <c r="BO573" s="81">
        <v>0</v>
      </c>
      <c r="BP573" s="81">
        <v>109</v>
      </c>
      <c r="BQ573" s="81">
        <v>8</v>
      </c>
      <c r="BR573" s="81">
        <v>26</v>
      </c>
      <c r="BS573" s="81">
        <v>0</v>
      </c>
      <c r="BT573"/>
      <c r="BU573" s="80">
        <v>3674.9859999999999</v>
      </c>
      <c r="BV573" s="80">
        <v>340.03300000000002</v>
      </c>
      <c r="BW573" s="80">
        <v>112.41200000000001</v>
      </c>
      <c r="BX573" s="80">
        <v>0</v>
      </c>
      <c r="BY573" s="80">
        <v>22.536000000000001</v>
      </c>
      <c r="BZ573" s="80">
        <v>0</v>
      </c>
      <c r="CA573" s="80">
        <v>0</v>
      </c>
      <c r="CB573" s="80">
        <v>4.0999999999999996</v>
      </c>
      <c r="CC573" s="80">
        <v>0</v>
      </c>
    </row>
    <row r="574" spans="1:81">
      <c r="A574" s="80" t="s">
        <v>2343</v>
      </c>
      <c r="B574" s="80">
        <v>525</v>
      </c>
      <c r="C574" s="80">
        <v>15</v>
      </c>
      <c r="D574" s="80">
        <v>31</v>
      </c>
      <c r="E574" s="80">
        <v>2018</v>
      </c>
      <c r="F574" s="80" t="s">
        <v>93</v>
      </c>
      <c r="G574" s="80" t="s">
        <v>2328</v>
      </c>
      <c r="H574" s="80" t="s">
        <v>2329</v>
      </c>
      <c r="I574" s="177"/>
      <c r="J574" s="81">
        <v>2718.9164997150533</v>
      </c>
      <c r="K574" s="81">
        <v>67.080276312562376</v>
      </c>
      <c r="L574" s="81">
        <v>131.80115734328618</v>
      </c>
      <c r="M574" s="81">
        <v>1244.3729761397256</v>
      </c>
      <c r="N574" s="81">
        <v>1762.4346950306617</v>
      </c>
      <c r="O574" s="81">
        <v>858.91151566651274</v>
      </c>
      <c r="P574" s="81">
        <v>662.81711653200762</v>
      </c>
      <c r="Q574" s="81">
        <v>49.848217676331885</v>
      </c>
      <c r="R574" s="81">
        <v>71.248112631073099</v>
      </c>
      <c r="S574" s="81">
        <v>95.278460523160021</v>
      </c>
      <c r="T574" s="82"/>
      <c r="U574" s="81">
        <v>224944302</v>
      </c>
      <c r="V574" s="81">
        <v>32778</v>
      </c>
      <c r="W574" s="81">
        <v>3879</v>
      </c>
      <c r="X574" s="81">
        <v>290370</v>
      </c>
      <c r="Y574" s="81">
        <v>295136</v>
      </c>
      <c r="Z574" s="81">
        <v>523368</v>
      </c>
      <c r="AA574" s="81">
        <v>138668</v>
      </c>
      <c r="AB574" s="81">
        <v>786503</v>
      </c>
      <c r="AC574" s="81">
        <v>12361288</v>
      </c>
      <c r="AD574" s="81">
        <v>95.278460523160021</v>
      </c>
      <c r="AE574" s="82"/>
      <c r="AF574" s="81">
        <v>2626957898.3700418</v>
      </c>
      <c r="AG574" s="81">
        <v>47448253.354165576</v>
      </c>
      <c r="AH574" s="81">
        <v>21260682.396241579</v>
      </c>
      <c r="AI574" s="81">
        <v>1734972893.6558149</v>
      </c>
      <c r="AJ574" s="81">
        <v>2836870417.7645001</v>
      </c>
      <c r="AK574" s="81"/>
      <c r="AL574" s="81"/>
      <c r="AM574" s="81">
        <v>108263011.528044</v>
      </c>
      <c r="AN574" s="81"/>
      <c r="AO574" s="81"/>
      <c r="AP574" s="82"/>
      <c r="AQ574" s="81">
        <v>10675</v>
      </c>
      <c r="AR574" s="81">
        <v>2159</v>
      </c>
      <c r="AS574" s="81">
        <v>2</v>
      </c>
      <c r="AT574" s="81">
        <v>10</v>
      </c>
      <c r="AU574" s="81">
        <v>0</v>
      </c>
      <c r="AV574" s="81">
        <v>4</v>
      </c>
      <c r="AW574" s="81" t="s">
        <v>564</v>
      </c>
      <c r="AX574" s="82"/>
      <c r="AY574" s="81">
        <v>48168.313999999977</v>
      </c>
      <c r="AZ574" s="81">
        <v>154256.51800000001</v>
      </c>
      <c r="BA574" s="81">
        <v>28000</v>
      </c>
      <c r="BB574" s="81">
        <v>7162</v>
      </c>
      <c r="BC574" s="81">
        <v>0</v>
      </c>
      <c r="BD574" s="81">
        <v>44570</v>
      </c>
      <c r="BE574" s="81" t="s">
        <v>564</v>
      </c>
      <c r="BF574" s="82"/>
      <c r="BG574" s="81">
        <v>0</v>
      </c>
      <c r="BH574" s="81">
        <v>0</v>
      </c>
      <c r="BI574" s="81">
        <v>3281.904</v>
      </c>
      <c r="BJ574" s="81">
        <v>515.43899999999996</v>
      </c>
      <c r="BK574" s="81">
        <v>208.58799999999999</v>
      </c>
      <c r="BL574" s="81">
        <v>0</v>
      </c>
      <c r="BM574" s="82"/>
      <c r="BN574" s="81">
        <v>0</v>
      </c>
      <c r="BO574" s="81">
        <v>0</v>
      </c>
      <c r="BP574" s="81">
        <v>106</v>
      </c>
      <c r="BQ574" s="81">
        <v>7</v>
      </c>
      <c r="BR574" s="81">
        <v>26</v>
      </c>
      <c r="BS574" s="81">
        <v>0</v>
      </c>
      <c r="BT574"/>
      <c r="BU574" s="80">
        <v>3505.529</v>
      </c>
      <c r="BV574" s="80">
        <v>357.66300000000001</v>
      </c>
      <c r="BW574" s="80">
        <v>113.46</v>
      </c>
      <c r="BX574" s="80">
        <v>0</v>
      </c>
      <c r="BY574" s="80">
        <v>23.779</v>
      </c>
      <c r="BZ574" s="80">
        <v>0</v>
      </c>
      <c r="CA574" s="80">
        <v>0</v>
      </c>
      <c r="CB574" s="80">
        <v>5.5</v>
      </c>
      <c r="CC574" s="80">
        <v>0</v>
      </c>
    </row>
    <row r="575" spans="1:81">
      <c r="A575" s="80" t="s">
        <v>2344</v>
      </c>
      <c r="B575" s="80">
        <v>526</v>
      </c>
      <c r="C575" s="80">
        <v>16</v>
      </c>
      <c r="D575" s="80">
        <v>31</v>
      </c>
      <c r="E575" s="80">
        <v>2019</v>
      </c>
      <c r="F575" s="80" t="s">
        <v>73</v>
      </c>
      <c r="G575" s="80" t="s">
        <v>2328</v>
      </c>
      <c r="H575" s="80" t="s">
        <v>2329</v>
      </c>
      <c r="I575" s="177"/>
      <c r="J575" s="81">
        <v>2513.5853166624306</v>
      </c>
      <c r="K575" s="81">
        <v>60.382420285059588</v>
      </c>
      <c r="L575" s="81">
        <v>132.52579490582082</v>
      </c>
      <c r="M575" s="81">
        <v>1245.1799524095434</v>
      </c>
      <c r="N575" s="81">
        <v>1463.1530514600702</v>
      </c>
      <c r="O575" s="81">
        <v>836.9531152601179</v>
      </c>
      <c r="P575" s="81">
        <v>640.87985095477359</v>
      </c>
      <c r="Q575" s="81">
        <v>48.136126704083289</v>
      </c>
      <c r="R575" s="81">
        <v>77.878213443819106</v>
      </c>
      <c r="S575" s="81">
        <v>96.347539226610508</v>
      </c>
      <c r="T575" s="82"/>
      <c r="U575" s="81">
        <v>225907590</v>
      </c>
      <c r="V575" s="81">
        <v>32778</v>
      </c>
      <c r="W575" s="81">
        <v>3879</v>
      </c>
      <c r="X575" s="81">
        <v>290370</v>
      </c>
      <c r="Y575" s="81">
        <v>296973</v>
      </c>
      <c r="Z575" s="81">
        <v>523990</v>
      </c>
      <c r="AA575" s="81">
        <v>133075</v>
      </c>
      <c r="AB575" s="81">
        <v>780053</v>
      </c>
      <c r="AC575" s="81">
        <v>13732890</v>
      </c>
      <c r="AD575" s="81">
        <v>96.347539226610522</v>
      </c>
      <c r="AE575" s="82"/>
      <c r="AF575" s="81">
        <v>2460062036.7582779</v>
      </c>
      <c r="AG575" s="81">
        <v>45829905.444881849</v>
      </c>
      <c r="AH575" s="81">
        <v>22749541.166500561</v>
      </c>
      <c r="AI575" s="81">
        <v>1877401759.908035</v>
      </c>
      <c r="AJ575" s="81">
        <v>2356127001.6758533</v>
      </c>
      <c r="AK575" s="81">
        <v>0</v>
      </c>
      <c r="AL575" s="81">
        <v>0</v>
      </c>
      <c r="AM575" s="81">
        <v>106237346.36416002</v>
      </c>
      <c r="AN575" s="81">
        <v>0</v>
      </c>
      <c r="AO575" s="81">
        <v>0</v>
      </c>
      <c r="AP575" s="82"/>
      <c r="AQ575" s="81">
        <v>11376</v>
      </c>
      <c r="AR575" s="81">
        <v>2285</v>
      </c>
      <c r="AS575" s="81">
        <v>2</v>
      </c>
      <c r="AT575" s="81">
        <v>17</v>
      </c>
      <c r="AU575" s="81">
        <v>0</v>
      </c>
      <c r="AV575" s="81">
        <v>4</v>
      </c>
      <c r="AW575" s="81" t="s">
        <v>564</v>
      </c>
      <c r="AX575" s="82"/>
      <c r="AY575" s="81">
        <v>51776.482999999978</v>
      </c>
      <c r="AZ575" s="81">
        <v>164543.71799999999</v>
      </c>
      <c r="BA575" s="81">
        <v>28000</v>
      </c>
      <c r="BB575" s="81">
        <v>8746.6</v>
      </c>
      <c r="BC575" s="81">
        <v>0</v>
      </c>
      <c r="BD575" s="81">
        <v>44569.544000000002</v>
      </c>
      <c r="BE575" s="81" t="s">
        <v>564</v>
      </c>
      <c r="BF575" s="82"/>
      <c r="BG575" s="81">
        <v>0</v>
      </c>
      <c r="BH575" s="81">
        <v>0</v>
      </c>
      <c r="BI575" s="81">
        <v>2922.46</v>
      </c>
      <c r="BJ575" s="81">
        <v>427.488</v>
      </c>
      <c r="BK575" s="81">
        <v>193.05500000000001</v>
      </c>
      <c r="BL575" s="81">
        <v>0</v>
      </c>
      <c r="BM575" s="82"/>
      <c r="BN575" s="81">
        <v>0</v>
      </c>
      <c r="BO575" s="81">
        <v>0</v>
      </c>
      <c r="BP575" s="81">
        <v>105</v>
      </c>
      <c r="BQ575" s="81">
        <v>6</v>
      </c>
      <c r="BR575" s="81">
        <v>26</v>
      </c>
      <c r="BS575" s="81">
        <v>0</v>
      </c>
      <c r="BT575"/>
      <c r="BU575" s="80">
        <v>3052.8519999999999</v>
      </c>
      <c r="BV575" s="80">
        <v>355.14699999999999</v>
      </c>
      <c r="BW575" s="80">
        <v>114.755</v>
      </c>
      <c r="BX575" s="80">
        <v>0</v>
      </c>
      <c r="BY575" s="80">
        <v>20.248999999999999</v>
      </c>
      <c r="BZ575" s="80">
        <v>0</v>
      </c>
      <c r="CA575" s="80">
        <v>0</v>
      </c>
      <c r="CB575" s="80">
        <v>0</v>
      </c>
      <c r="CC575" s="80">
        <v>0</v>
      </c>
    </row>
    <row r="576" spans="1:81">
      <c r="A576" s="80" t="s">
        <v>2345</v>
      </c>
      <c r="B576" s="80">
        <v>527</v>
      </c>
      <c r="C576" s="80">
        <v>17</v>
      </c>
      <c r="D576" s="80">
        <v>31</v>
      </c>
      <c r="E576" s="80">
        <v>2020</v>
      </c>
      <c r="F576" s="80" t="s">
        <v>218</v>
      </c>
      <c r="G576" s="80" t="s">
        <v>2328</v>
      </c>
      <c r="H576" s="80" t="s">
        <v>2329</v>
      </c>
      <c r="I576" s="177"/>
      <c r="J576" s="81">
        <v>2197.7641681376822</v>
      </c>
      <c r="K576" s="81">
        <v>64.307532251984881</v>
      </c>
      <c r="L576" s="81">
        <v>161.46460861346537</v>
      </c>
      <c r="M576" s="81">
        <v>1030.4122974547111</v>
      </c>
      <c r="N576" s="81">
        <v>1346.7996489876057</v>
      </c>
      <c r="O576" s="81">
        <v>734.72237939558454</v>
      </c>
      <c r="P576" s="81">
        <v>613.84667598476381</v>
      </c>
      <c r="Q576" s="81">
        <v>45.672636444348406</v>
      </c>
      <c r="R576" s="81">
        <v>82.190654380515809</v>
      </c>
      <c r="S576" s="81">
        <v>103.338720431686</v>
      </c>
      <c r="T576" s="82"/>
      <c r="U576" s="81">
        <v>214308070</v>
      </c>
      <c r="V576" s="81">
        <v>31817</v>
      </c>
      <c r="W576" s="81">
        <v>7187</v>
      </c>
      <c r="X576" s="81">
        <v>287710</v>
      </c>
      <c r="Y576" s="81">
        <v>299489</v>
      </c>
      <c r="Z576" s="81">
        <v>525014</v>
      </c>
      <c r="AA576" s="81">
        <v>138485</v>
      </c>
      <c r="AB576" s="81">
        <v>774596</v>
      </c>
      <c r="AC576" s="81">
        <v>14568947.999999998</v>
      </c>
      <c r="AD576" s="81">
        <v>103.338720431686</v>
      </c>
      <c r="AE576" s="82"/>
      <c r="AF576" s="81">
        <v>2333611507.9289031</v>
      </c>
      <c r="AG576" s="81">
        <v>47075084.055458665</v>
      </c>
      <c r="AH576" s="81">
        <v>27340320.932121992</v>
      </c>
      <c r="AI576" s="81">
        <v>1622430190.0832291</v>
      </c>
      <c r="AJ576" s="81">
        <v>2394792172.8992467</v>
      </c>
      <c r="AK576" s="81">
        <v>0</v>
      </c>
      <c r="AL576" s="81">
        <v>0</v>
      </c>
      <c r="AM576" s="81">
        <v>101093383.94105451</v>
      </c>
      <c r="AN576" s="81">
        <v>0</v>
      </c>
      <c r="AO576" s="81">
        <v>0</v>
      </c>
      <c r="AP576" s="82"/>
      <c r="AQ576" s="81">
        <v>12035</v>
      </c>
      <c r="AR576" s="81">
        <v>2331</v>
      </c>
      <c r="AS576" s="81">
        <v>2</v>
      </c>
      <c r="AT576" s="81">
        <v>21</v>
      </c>
      <c r="AU576" s="81">
        <v>0</v>
      </c>
      <c r="AV576" s="81">
        <v>4</v>
      </c>
      <c r="AW576" s="81">
        <v>2</v>
      </c>
      <c r="AX576" s="82"/>
      <c r="AY576" s="81">
        <v>55334.311999999933</v>
      </c>
      <c r="AZ576" s="81">
        <v>175782.91800000009</v>
      </c>
      <c r="BA576" s="81">
        <v>28000</v>
      </c>
      <c r="BB576" s="81">
        <v>10040.6</v>
      </c>
      <c r="BC576" s="81">
        <v>0</v>
      </c>
      <c r="BD576" s="81">
        <v>44569.544000000002</v>
      </c>
      <c r="BE576" s="81">
        <v>28000</v>
      </c>
      <c r="BF576" s="82"/>
      <c r="BG576" s="81">
        <v>0</v>
      </c>
      <c r="BH576" s="81">
        <v>0</v>
      </c>
      <c r="BI576" s="81">
        <v>2682.4589999999998</v>
      </c>
      <c r="BJ576" s="81">
        <v>489.44600000000003</v>
      </c>
      <c r="BK576" s="81">
        <v>187.39799999999997</v>
      </c>
      <c r="BL576" s="81">
        <v>0</v>
      </c>
      <c r="BM576" s="82"/>
      <c r="BN576" s="81">
        <v>0</v>
      </c>
      <c r="BO576" s="81">
        <v>0</v>
      </c>
      <c r="BP576" s="81">
        <v>105</v>
      </c>
      <c r="BQ576" s="81">
        <v>6</v>
      </c>
      <c r="BR576" s="81">
        <v>26</v>
      </c>
      <c r="BS576" s="81">
        <v>0</v>
      </c>
      <c r="BT576"/>
      <c r="BU576" s="80">
        <v>2912.056</v>
      </c>
      <c r="BV576" s="80">
        <v>344.04700000000003</v>
      </c>
      <c r="BW576" s="80">
        <v>88.1</v>
      </c>
      <c r="BX576" s="80">
        <v>0</v>
      </c>
      <c r="BY576" s="80">
        <v>12</v>
      </c>
      <c r="BZ576" s="80">
        <v>0</v>
      </c>
      <c r="CA576" s="80">
        <v>0</v>
      </c>
      <c r="CB576" s="80">
        <v>3.1</v>
      </c>
      <c r="CC576" s="80">
        <v>0</v>
      </c>
    </row>
    <row r="577" spans="1:81">
      <c r="A577" s="80" t="s">
        <v>2346</v>
      </c>
      <c r="B577" s="80">
        <v>527</v>
      </c>
      <c r="C577" s="80">
        <v>18</v>
      </c>
      <c r="D577" s="80">
        <v>31</v>
      </c>
      <c r="E577" s="80">
        <v>2021</v>
      </c>
      <c r="F577" s="80" t="s">
        <v>75</v>
      </c>
      <c r="G577" s="174" t="s">
        <v>2328</v>
      </c>
      <c r="H577" s="80" t="s">
        <v>2329</v>
      </c>
      <c r="I577" s="177"/>
      <c r="J577" s="81">
        <v>2249.7042132461629</v>
      </c>
      <c r="K577" s="81">
        <v>68.554695607589579</v>
      </c>
      <c r="L577" s="81">
        <v>194.42473466714588</v>
      </c>
      <c r="M577" s="81">
        <v>1155.8843522857758</v>
      </c>
      <c r="N577" s="81">
        <v>1403.5305871020544</v>
      </c>
      <c r="O577" s="81">
        <v>713.18463014788176</v>
      </c>
      <c r="P577" s="81">
        <v>630.37289936911793</v>
      </c>
      <c r="Q577" s="81">
        <v>45.800961201899703</v>
      </c>
      <c r="R577" s="81">
        <v>80.044177230042123</v>
      </c>
      <c r="S577" s="81">
        <v>104.01439808465551</v>
      </c>
      <c r="T577" s="82"/>
      <c r="U577" s="81">
        <v>239526998</v>
      </c>
      <c r="V577" s="81">
        <v>31817</v>
      </c>
      <c r="W577" s="81">
        <v>7187</v>
      </c>
      <c r="X577" s="81">
        <v>287710</v>
      </c>
      <c r="Y577" s="81">
        <v>300337</v>
      </c>
      <c r="Z577" s="81">
        <v>524752</v>
      </c>
      <c r="AA577" s="81">
        <v>138687</v>
      </c>
      <c r="AB577" s="81">
        <v>767561</v>
      </c>
      <c r="AC577" s="81">
        <v>13752367.999999998</v>
      </c>
      <c r="AD577" s="81">
        <v>104.01439808465551</v>
      </c>
      <c r="AE577" s="82"/>
      <c r="AF577" s="81">
        <v>2285694522.2127962</v>
      </c>
      <c r="AG577" s="81">
        <v>49815855.543957949</v>
      </c>
      <c r="AH577" s="81">
        <v>34333243.299468897</v>
      </c>
      <c r="AI577" s="81">
        <v>1833373200.171036</v>
      </c>
      <c r="AJ577" s="81">
        <v>2360790117.505085</v>
      </c>
      <c r="AK577" s="81">
        <v>0</v>
      </c>
      <c r="AL577" s="81">
        <v>0</v>
      </c>
      <c r="AM577" s="81">
        <v>100753040.98964502</v>
      </c>
      <c r="AN577" s="81">
        <v>0</v>
      </c>
      <c r="AO577" s="81">
        <v>0</v>
      </c>
      <c r="AP577" s="82"/>
      <c r="AQ577" s="81">
        <v>13140</v>
      </c>
      <c r="AR577" s="81">
        <v>2353</v>
      </c>
      <c r="AS577" s="81">
        <v>3</v>
      </c>
      <c r="AT577" s="81">
        <v>30</v>
      </c>
      <c r="AU577" s="81">
        <v>0</v>
      </c>
      <c r="AV577" s="81">
        <v>4</v>
      </c>
      <c r="AW577" s="81"/>
      <c r="AX577" s="82"/>
      <c r="AY577" s="81">
        <v>60944.97600000081</v>
      </c>
      <c r="AZ577" s="81">
        <v>183395.01800000001</v>
      </c>
      <c r="BA577" s="81">
        <v>35050</v>
      </c>
      <c r="BB577" s="81">
        <v>12993</v>
      </c>
      <c r="BC577" s="81">
        <v>0</v>
      </c>
      <c r="BD577" s="81">
        <v>44569.544000000002</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2347</v>
      </c>
      <c r="B578" s="80">
        <v>527</v>
      </c>
      <c r="C578" s="80">
        <v>19</v>
      </c>
      <c r="D578" s="80">
        <v>31</v>
      </c>
      <c r="E578" s="80">
        <v>2022</v>
      </c>
      <c r="F578" s="80" t="s">
        <v>568</v>
      </c>
      <c r="G578" s="174" t="s">
        <v>2328</v>
      </c>
      <c r="H578" s="80" t="s">
        <v>2329</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13948</v>
      </c>
      <c r="AR578" s="81">
        <v>2374</v>
      </c>
      <c r="AS578" s="81">
        <v>3</v>
      </c>
      <c r="AT578" s="81">
        <v>30</v>
      </c>
      <c r="AU578" s="81">
        <v>0</v>
      </c>
      <c r="AV578" s="81">
        <v>4</v>
      </c>
      <c r="AW578" s="81"/>
      <c r="AX578" s="82"/>
      <c r="AY578" s="81">
        <v>65503.363000001104</v>
      </c>
      <c r="AZ578" s="81">
        <v>207320.21799999996</v>
      </c>
      <c r="BA578" s="81">
        <v>35050</v>
      </c>
      <c r="BB578" s="81">
        <v>12993</v>
      </c>
      <c r="BC578" s="81">
        <v>0</v>
      </c>
      <c r="BD578" s="81">
        <v>44569.544000000002</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1844</v>
      </c>
      <c r="B9" s="80">
        <v>1</v>
      </c>
      <c r="C9" s="80">
        <v>1</v>
      </c>
      <c r="D9" s="80">
        <v>1</v>
      </c>
      <c r="E9" s="80">
        <v>1990</v>
      </c>
      <c r="F9" s="80" t="s">
        <v>562</v>
      </c>
      <c r="G9" s="182" t="s">
        <v>1845</v>
      </c>
      <c r="H9" s="80" t="s">
        <v>1710</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1846</v>
      </c>
      <c r="B10" s="80">
        <v>2</v>
      </c>
      <c r="C10" s="80">
        <v>2</v>
      </c>
      <c r="D10" s="80">
        <v>1</v>
      </c>
      <c r="E10" s="80">
        <v>2005</v>
      </c>
      <c r="F10" s="80" t="s">
        <v>565</v>
      </c>
      <c r="G10" s="182" t="s">
        <v>1845</v>
      </c>
      <c r="H10" s="80" t="s">
        <v>1710</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1847</v>
      </c>
      <c r="B11" s="80">
        <v>3</v>
      </c>
      <c r="C11" s="80">
        <v>3</v>
      </c>
      <c r="D11" s="80">
        <v>1</v>
      </c>
      <c r="E11" s="80">
        <v>2006</v>
      </c>
      <c r="F11" s="80" t="s">
        <v>566</v>
      </c>
      <c r="G11" s="182" t="s">
        <v>1845</v>
      </c>
      <c r="H11" s="80" t="s">
        <v>1710</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1848</v>
      </c>
      <c r="B12" s="80">
        <v>4</v>
      </c>
      <c r="C12" s="80">
        <v>4</v>
      </c>
      <c r="D12" s="80">
        <v>1</v>
      </c>
      <c r="E12" s="80">
        <v>2007</v>
      </c>
      <c r="F12" s="80" t="s">
        <v>567</v>
      </c>
      <c r="G12" s="182" t="s">
        <v>1845</v>
      </c>
      <c r="H12" s="80" t="s">
        <v>1710</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1849</v>
      </c>
      <c r="B13" s="80">
        <v>5</v>
      </c>
      <c r="C13" s="80">
        <v>5</v>
      </c>
      <c r="D13" s="80">
        <v>1</v>
      </c>
      <c r="E13" s="80">
        <v>2008</v>
      </c>
      <c r="F13" s="80" t="s">
        <v>84</v>
      </c>
      <c r="G13" s="182" t="s">
        <v>1845</v>
      </c>
      <c r="H13" s="80" t="s">
        <v>1710</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1850</v>
      </c>
      <c r="B14" s="80">
        <v>6</v>
      </c>
      <c r="C14" s="80">
        <v>6</v>
      </c>
      <c r="D14" s="80">
        <v>1</v>
      </c>
      <c r="E14" s="80">
        <v>2009</v>
      </c>
      <c r="F14" s="80" t="s">
        <v>85</v>
      </c>
      <c r="G14" s="182" t="s">
        <v>1845</v>
      </c>
      <c r="H14" s="80" t="s">
        <v>1710</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1851</v>
      </c>
      <c r="B15" s="80">
        <v>7</v>
      </c>
      <c r="C15" s="80">
        <v>7</v>
      </c>
      <c r="D15" s="80">
        <v>1</v>
      </c>
      <c r="E15" s="80">
        <v>2010</v>
      </c>
      <c r="F15" s="80" t="s">
        <v>86</v>
      </c>
      <c r="G15" s="182" t="s">
        <v>1845</v>
      </c>
      <c r="H15" s="80" t="s">
        <v>1710</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1852</v>
      </c>
      <c r="B16" s="80">
        <v>8</v>
      </c>
      <c r="C16" s="80">
        <v>8</v>
      </c>
      <c r="D16" s="80">
        <v>1</v>
      </c>
      <c r="E16" s="80">
        <v>2011</v>
      </c>
      <c r="F16" s="80" t="s">
        <v>87</v>
      </c>
      <c r="G16" s="182" t="s">
        <v>1845</v>
      </c>
      <c r="H16" s="80" t="s">
        <v>1710</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1853</v>
      </c>
      <c r="B17" s="80">
        <v>9</v>
      </c>
      <c r="C17" s="80">
        <v>9</v>
      </c>
      <c r="D17" s="80">
        <v>1</v>
      </c>
      <c r="E17" s="80">
        <v>2012</v>
      </c>
      <c r="F17" s="80" t="s">
        <v>88</v>
      </c>
      <c r="G17" s="182" t="s">
        <v>1845</v>
      </c>
      <c r="H17" s="80" t="s">
        <v>1710</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1854</v>
      </c>
      <c r="B18" s="80">
        <v>10</v>
      </c>
      <c r="C18" s="80">
        <v>10</v>
      </c>
      <c r="D18" s="80">
        <v>1</v>
      </c>
      <c r="E18" s="80">
        <v>2013</v>
      </c>
      <c r="F18" s="80" t="s">
        <v>89</v>
      </c>
      <c r="G18" s="182" t="s">
        <v>1845</v>
      </c>
      <c r="H18" s="80" t="s">
        <v>1710</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1855</v>
      </c>
      <c r="B19" s="80">
        <v>11</v>
      </c>
      <c r="C19" s="80">
        <v>11</v>
      </c>
      <c r="D19" s="80">
        <v>1</v>
      </c>
      <c r="E19" s="80">
        <v>2014</v>
      </c>
      <c r="F19" s="80" t="s">
        <v>90</v>
      </c>
      <c r="G19" s="182" t="s">
        <v>1845</v>
      </c>
      <c r="H19" s="80" t="s">
        <v>1710</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1856</v>
      </c>
      <c r="B20" s="80">
        <v>12</v>
      </c>
      <c r="C20" s="80">
        <v>12</v>
      </c>
      <c r="D20" s="80">
        <v>1</v>
      </c>
      <c r="E20" s="80">
        <v>2015</v>
      </c>
      <c r="F20" s="80" t="s">
        <v>91</v>
      </c>
      <c r="G20" s="182" t="s">
        <v>1845</v>
      </c>
      <c r="H20" s="80" t="s">
        <v>1710</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1857</v>
      </c>
      <c r="B21" s="80">
        <v>13</v>
      </c>
      <c r="C21" s="80">
        <v>13</v>
      </c>
      <c r="D21" s="80">
        <v>1</v>
      </c>
      <c r="E21" s="80">
        <v>2016</v>
      </c>
      <c r="F21" s="80" t="s">
        <v>92</v>
      </c>
      <c r="G21" s="182" t="s">
        <v>1845</v>
      </c>
      <c r="H21" s="80" t="s">
        <v>1710</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1858</v>
      </c>
      <c r="B22" s="80">
        <v>14</v>
      </c>
      <c r="C22" s="80">
        <v>14</v>
      </c>
      <c r="D22" s="80">
        <v>1</v>
      </c>
      <c r="E22" s="80">
        <v>2017</v>
      </c>
      <c r="F22" s="80" t="s">
        <v>71</v>
      </c>
      <c r="G22" s="182" t="s">
        <v>1845</v>
      </c>
      <c r="H22" s="80" t="s">
        <v>1710</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1859</v>
      </c>
      <c r="B23" s="80">
        <v>15</v>
      </c>
      <c r="C23" s="80">
        <v>15</v>
      </c>
      <c r="D23" s="80">
        <v>1</v>
      </c>
      <c r="E23" s="80">
        <v>2018</v>
      </c>
      <c r="F23" s="80" t="s">
        <v>93</v>
      </c>
      <c r="G23" s="182" t="s">
        <v>1845</v>
      </c>
      <c r="H23" s="80" t="s">
        <v>1710</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1860</v>
      </c>
      <c r="B24" s="80">
        <v>16</v>
      </c>
      <c r="C24" s="80">
        <v>16</v>
      </c>
      <c r="D24" s="80">
        <v>1</v>
      </c>
      <c r="E24" s="80">
        <v>2019</v>
      </c>
      <c r="F24" s="80" t="s">
        <v>73</v>
      </c>
      <c r="G24" s="182" t="s">
        <v>1845</v>
      </c>
      <c r="H24" s="80" t="s">
        <v>1710</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1861</v>
      </c>
      <c r="B25" s="80">
        <v>17</v>
      </c>
      <c r="C25" s="80">
        <v>17</v>
      </c>
      <c r="D25" s="80">
        <v>1</v>
      </c>
      <c r="E25" s="80">
        <v>2020</v>
      </c>
      <c r="F25" s="80" t="s">
        <v>218</v>
      </c>
      <c r="G25" s="182" t="s">
        <v>1845</v>
      </c>
      <c r="H25" s="80" t="s">
        <v>1710</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1750</v>
      </c>
      <c r="B10" s="80">
        <v>2</v>
      </c>
      <c r="C10" s="80">
        <v>18</v>
      </c>
      <c r="D10" s="80">
        <v>2</v>
      </c>
      <c r="E10" s="80">
        <v>2022</v>
      </c>
      <c r="F10" s="80" t="s">
        <v>568</v>
      </c>
      <c r="G10" s="182" t="s">
        <v>1747</v>
      </c>
      <c r="H10" s="80" t="s">
        <v>1748</v>
      </c>
      <c r="I10" s="173"/>
      <c r="J10" s="83">
        <v>195963</v>
      </c>
      <c r="K10" s="81">
        <v>240847644</v>
      </c>
      <c r="L10" s="81">
        <v>583954</v>
      </c>
      <c r="M10" s="81">
        <v>718509281</v>
      </c>
      <c r="N10" s="81">
        <v>47600</v>
      </c>
      <c r="O10" s="81">
        <v>104272657.00000001</v>
      </c>
      <c r="P10" s="81">
        <v>0</v>
      </c>
      <c r="Q10" s="81">
        <v>0</v>
      </c>
      <c r="R10" s="81">
        <v>0</v>
      </c>
      <c r="S10" s="81">
        <v>0</v>
      </c>
      <c r="T10" s="81">
        <v>0</v>
      </c>
      <c r="U10" s="81">
        <v>0</v>
      </c>
      <c r="V10" s="81">
        <v>0</v>
      </c>
      <c r="W10" s="81">
        <v>0</v>
      </c>
      <c r="X10" s="81">
        <v>0</v>
      </c>
      <c r="Y10" s="81">
        <v>0</v>
      </c>
      <c r="Z10" s="81">
        <v>1063629581.9999999</v>
      </c>
      <c r="AA10" s="81">
        <v>667240570</v>
      </c>
      <c r="AB10" s="81">
        <v>2441907926</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1863</v>
      </c>
      <c r="B11" s="80">
        <v>3</v>
      </c>
      <c r="C11" s="80">
        <v>18</v>
      </c>
      <c r="D11" s="80">
        <v>3</v>
      </c>
      <c r="E11" s="80">
        <v>2022</v>
      </c>
      <c r="F11" s="80" t="s">
        <v>568</v>
      </c>
      <c r="G11" s="182" t="s">
        <v>1845</v>
      </c>
      <c r="H11" s="80" t="s">
        <v>1710</v>
      </c>
      <c r="I11" s="173"/>
      <c r="J11" s="83">
        <v>29092</v>
      </c>
      <c r="K11" s="81">
        <v>39430341.999999993</v>
      </c>
      <c r="L11" s="81">
        <v>71444</v>
      </c>
      <c r="M11" s="81">
        <v>95650993</v>
      </c>
      <c r="N11" s="81">
        <v>205200</v>
      </c>
      <c r="O11" s="81">
        <v>484355561.99999994</v>
      </c>
      <c r="P11" s="81">
        <v>10115</v>
      </c>
      <c r="Q11" s="81">
        <v>58377404.000000007</v>
      </c>
      <c r="R11" s="81">
        <v>0</v>
      </c>
      <c r="S11" s="81">
        <v>0</v>
      </c>
      <c r="T11" s="81">
        <v>0</v>
      </c>
      <c r="U11" s="81">
        <v>0</v>
      </c>
      <c r="V11" s="81">
        <v>0</v>
      </c>
      <c r="W11" s="81">
        <v>0</v>
      </c>
      <c r="X11" s="81">
        <v>0</v>
      </c>
      <c r="Y11" s="81">
        <v>0</v>
      </c>
      <c r="Z11" s="81">
        <v>677814300.99999988</v>
      </c>
      <c r="AA11" s="81">
        <v>11131642</v>
      </c>
      <c r="AB11" s="81">
        <v>168567086</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1734</v>
      </c>
      <c r="B12" s="80">
        <v>4</v>
      </c>
      <c r="C12" s="80">
        <v>18</v>
      </c>
      <c r="D12" s="80">
        <v>4</v>
      </c>
      <c r="E12" s="80">
        <v>2022</v>
      </c>
      <c r="F12" s="80" t="s">
        <v>568</v>
      </c>
      <c r="G12" s="182" t="s">
        <v>1731</v>
      </c>
      <c r="H12" s="80" t="s">
        <v>1732</v>
      </c>
      <c r="I12" s="173"/>
      <c r="J12" s="83">
        <v>110464</v>
      </c>
      <c r="K12" s="81">
        <v>132814195.00000001</v>
      </c>
      <c r="L12" s="81">
        <v>115171</v>
      </c>
      <c r="M12" s="81">
        <v>138578929.00000003</v>
      </c>
      <c r="N12" s="81">
        <v>66200</v>
      </c>
      <c r="O12" s="81">
        <v>140853114</v>
      </c>
      <c r="P12" s="81">
        <v>6850</v>
      </c>
      <c r="Q12" s="81">
        <v>32227162</v>
      </c>
      <c r="R12" s="81">
        <v>0</v>
      </c>
      <c r="S12" s="81">
        <v>0</v>
      </c>
      <c r="T12" s="81">
        <v>0</v>
      </c>
      <c r="U12" s="81">
        <v>0</v>
      </c>
      <c r="V12" s="81">
        <v>0</v>
      </c>
      <c r="W12" s="81">
        <v>0</v>
      </c>
      <c r="X12" s="81">
        <v>0</v>
      </c>
      <c r="Y12" s="81">
        <v>0</v>
      </c>
      <c r="Z12" s="81">
        <v>444473400.00000006</v>
      </c>
      <c r="AA12" s="81">
        <v>203807102.99999997</v>
      </c>
      <c r="AB12" s="81">
        <v>1355146376</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2322</v>
      </c>
      <c r="B13" s="80">
        <v>5</v>
      </c>
      <c r="C13" s="80">
        <v>18</v>
      </c>
      <c r="D13" s="80">
        <v>5</v>
      </c>
      <c r="E13" s="80">
        <v>2022</v>
      </c>
      <c r="F13" s="80" t="s">
        <v>568</v>
      </c>
      <c r="G13" s="182" t="s">
        <v>2319</v>
      </c>
      <c r="H13" s="80" t="s">
        <v>2320</v>
      </c>
      <c r="I13" s="173"/>
      <c r="J13" s="83">
        <v>472472</v>
      </c>
      <c r="K13" s="81">
        <v>555963545.00000012</v>
      </c>
      <c r="L13" s="81">
        <v>708411</v>
      </c>
      <c r="M13" s="81">
        <v>834656466</v>
      </c>
      <c r="N13" s="81">
        <v>112300</v>
      </c>
      <c r="O13" s="81">
        <v>253023930</v>
      </c>
      <c r="P13" s="81">
        <v>203</v>
      </c>
      <c r="Q13" s="81">
        <v>1230500</v>
      </c>
      <c r="R13" s="81">
        <v>0</v>
      </c>
      <c r="S13" s="81">
        <v>0</v>
      </c>
      <c r="T13" s="81">
        <v>0</v>
      </c>
      <c r="U13" s="81">
        <v>0</v>
      </c>
      <c r="V13" s="81">
        <v>0</v>
      </c>
      <c r="W13" s="81">
        <v>0</v>
      </c>
      <c r="X13" s="81">
        <v>0</v>
      </c>
      <c r="Y13" s="81">
        <v>0</v>
      </c>
      <c r="Z13" s="81">
        <v>1644874440.9999998</v>
      </c>
      <c r="AA13" s="81">
        <v>1428376995</v>
      </c>
      <c r="AB13" s="81">
        <v>6038126948</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1730</v>
      </c>
      <c r="B14" s="80">
        <v>6</v>
      </c>
      <c r="C14" s="80">
        <v>18</v>
      </c>
      <c r="D14" s="80">
        <v>6</v>
      </c>
      <c r="E14" s="80">
        <v>2022</v>
      </c>
      <c r="F14" s="80" t="s">
        <v>568</v>
      </c>
      <c r="G14" s="182" t="s">
        <v>1727</v>
      </c>
      <c r="H14" s="80" t="s">
        <v>1728</v>
      </c>
      <c r="I14" s="173"/>
      <c r="J14" s="83">
        <v>140316</v>
      </c>
      <c r="K14" s="81">
        <v>168162671</v>
      </c>
      <c r="L14" s="81">
        <v>185828</v>
      </c>
      <c r="M14" s="81">
        <v>223024511</v>
      </c>
      <c r="N14" s="81">
        <v>141600</v>
      </c>
      <c r="O14" s="81">
        <v>328830614.99999994</v>
      </c>
      <c r="P14" s="81">
        <v>1490</v>
      </c>
      <c r="Q14" s="81">
        <v>9046731</v>
      </c>
      <c r="R14" s="81">
        <v>0</v>
      </c>
      <c r="S14" s="81">
        <v>0</v>
      </c>
      <c r="T14" s="81">
        <v>0</v>
      </c>
      <c r="U14" s="81">
        <v>0</v>
      </c>
      <c r="V14" s="81">
        <v>0</v>
      </c>
      <c r="W14" s="81">
        <v>0</v>
      </c>
      <c r="X14" s="81">
        <v>0</v>
      </c>
      <c r="Y14" s="81">
        <v>0</v>
      </c>
      <c r="Z14" s="81">
        <v>729064528</v>
      </c>
      <c r="AA14" s="81">
        <v>170440420</v>
      </c>
      <c r="AB14" s="81">
        <v>1427196537</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1738</v>
      </c>
      <c r="B15" s="80">
        <v>7</v>
      </c>
      <c r="C15" s="80">
        <v>18</v>
      </c>
      <c r="D15" s="80">
        <v>7</v>
      </c>
      <c r="E15" s="80">
        <v>2022</v>
      </c>
      <c r="F15" s="80" t="s">
        <v>568</v>
      </c>
      <c r="G15" s="182" t="s">
        <v>1735</v>
      </c>
      <c r="H15" s="80" t="s">
        <v>1736</v>
      </c>
      <c r="I15" s="173"/>
      <c r="J15" s="83">
        <v>66055</v>
      </c>
      <c r="K15" s="81">
        <v>75583246</v>
      </c>
      <c r="L15" s="81">
        <v>116065</v>
      </c>
      <c r="M15" s="81">
        <v>133002186</v>
      </c>
      <c r="N15" s="81">
        <v>288600</v>
      </c>
      <c r="O15" s="81">
        <v>791437386.00000012</v>
      </c>
      <c r="P15" s="81">
        <v>1753</v>
      </c>
      <c r="Q15" s="81">
        <v>10622902</v>
      </c>
      <c r="R15" s="81">
        <v>0</v>
      </c>
      <c r="S15" s="81">
        <v>0</v>
      </c>
      <c r="T15" s="81">
        <v>0</v>
      </c>
      <c r="U15" s="81">
        <v>0</v>
      </c>
      <c r="V15" s="81">
        <v>0</v>
      </c>
      <c r="W15" s="81">
        <v>0</v>
      </c>
      <c r="X15" s="81">
        <v>0</v>
      </c>
      <c r="Y15" s="81">
        <v>0</v>
      </c>
      <c r="Z15" s="81">
        <v>1010645720</v>
      </c>
      <c r="AA15" s="81">
        <v>80818760</v>
      </c>
      <c r="AB15" s="81">
        <v>471214857</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1723</v>
      </c>
      <c r="B16" s="80">
        <v>8</v>
      </c>
      <c r="C16" s="80">
        <v>18</v>
      </c>
      <c r="D16" s="80">
        <v>8</v>
      </c>
      <c r="E16" s="80">
        <v>2022</v>
      </c>
      <c r="F16" s="80" t="s">
        <v>568</v>
      </c>
      <c r="G16" s="182" t="s">
        <v>1720</v>
      </c>
      <c r="H16" s="80" t="s">
        <v>1721</v>
      </c>
      <c r="I16" s="173"/>
      <c r="J16" s="83">
        <v>233404</v>
      </c>
      <c r="K16" s="81">
        <v>276683280</v>
      </c>
      <c r="L16" s="81">
        <v>884417</v>
      </c>
      <c r="M16" s="81">
        <v>1049309212.0000001</v>
      </c>
      <c r="N16" s="81">
        <v>721500</v>
      </c>
      <c r="O16" s="81">
        <v>1840311877</v>
      </c>
      <c r="P16" s="81">
        <v>49641</v>
      </c>
      <c r="Q16" s="81">
        <v>279390164.99999994</v>
      </c>
      <c r="R16" s="81">
        <v>1295.5856699999999</v>
      </c>
      <c r="S16" s="81">
        <v>5699477.56855</v>
      </c>
      <c r="T16" s="81">
        <v>0</v>
      </c>
      <c r="U16" s="81">
        <v>0</v>
      </c>
      <c r="V16" s="81">
        <v>15</v>
      </c>
      <c r="W16" s="81">
        <v>0</v>
      </c>
      <c r="X16" s="81">
        <v>0</v>
      </c>
      <c r="Y16" s="81">
        <v>93206</v>
      </c>
      <c r="Z16" s="81">
        <v>3451487217.5685496</v>
      </c>
      <c r="AA16" s="81">
        <v>631529310</v>
      </c>
      <c r="AB16" s="81">
        <v>2768905355</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1746</v>
      </c>
      <c r="B17" s="80">
        <v>9</v>
      </c>
      <c r="C17" s="80">
        <v>18</v>
      </c>
      <c r="D17" s="80">
        <v>9</v>
      </c>
      <c r="E17" s="80">
        <v>2022</v>
      </c>
      <c r="F17" s="80" t="s">
        <v>568</v>
      </c>
      <c r="G17" s="182" t="s">
        <v>1743</v>
      </c>
      <c r="H17" s="80" t="s">
        <v>1744</v>
      </c>
      <c r="I17" s="173"/>
      <c r="J17" s="83">
        <v>176997</v>
      </c>
      <c r="K17" s="81">
        <v>202065345.99999997</v>
      </c>
      <c r="L17" s="81">
        <v>133745</v>
      </c>
      <c r="M17" s="81">
        <v>152900280</v>
      </c>
      <c r="N17" s="81">
        <v>196100</v>
      </c>
      <c r="O17" s="81">
        <v>530412109.00000012</v>
      </c>
      <c r="P17" s="81">
        <v>1087</v>
      </c>
      <c r="Q17" s="81">
        <v>6587472</v>
      </c>
      <c r="R17" s="81">
        <v>0</v>
      </c>
      <c r="S17" s="81">
        <v>0</v>
      </c>
      <c r="T17" s="81">
        <v>0</v>
      </c>
      <c r="U17" s="81">
        <v>0</v>
      </c>
      <c r="V17" s="81">
        <v>0</v>
      </c>
      <c r="W17" s="81">
        <v>0</v>
      </c>
      <c r="X17" s="81">
        <v>0</v>
      </c>
      <c r="Y17" s="81">
        <v>0</v>
      </c>
      <c r="Z17" s="81">
        <v>891965207</v>
      </c>
      <c r="AA17" s="81">
        <v>537652859</v>
      </c>
      <c r="AB17" s="81">
        <v>2176150223</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2314</v>
      </c>
      <c r="B18" s="80">
        <v>10</v>
      </c>
      <c r="C18" s="80">
        <v>18</v>
      </c>
      <c r="D18" s="80">
        <v>10</v>
      </c>
      <c r="E18" s="80">
        <v>2022</v>
      </c>
      <c r="F18" s="80" t="s">
        <v>568</v>
      </c>
      <c r="G18" s="182" t="s">
        <v>2311</v>
      </c>
      <c r="H18" s="80" t="s">
        <v>2312</v>
      </c>
      <c r="I18" s="173"/>
      <c r="J18" s="83">
        <v>166363</v>
      </c>
      <c r="K18" s="81">
        <v>200010226</v>
      </c>
      <c r="L18" s="81">
        <v>334576</v>
      </c>
      <c r="M18" s="81">
        <v>402518065</v>
      </c>
      <c r="N18" s="81">
        <v>96600</v>
      </c>
      <c r="O18" s="81">
        <v>204533132.00000003</v>
      </c>
      <c r="P18" s="81">
        <v>16618</v>
      </c>
      <c r="Q18" s="81">
        <v>95910694</v>
      </c>
      <c r="R18" s="81">
        <v>0</v>
      </c>
      <c r="S18" s="81">
        <v>0</v>
      </c>
      <c r="T18" s="81">
        <v>0</v>
      </c>
      <c r="U18" s="81">
        <v>0</v>
      </c>
      <c r="V18" s="81">
        <v>1</v>
      </c>
      <c r="W18" s="81">
        <v>0</v>
      </c>
      <c r="X18" s="81">
        <v>0</v>
      </c>
      <c r="Y18" s="81">
        <v>4415</v>
      </c>
      <c r="Z18" s="81">
        <v>902976532</v>
      </c>
      <c r="AA18" s="81">
        <v>456210805</v>
      </c>
      <c r="AB18" s="81">
        <v>1898986027.0000002</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2318</v>
      </c>
      <c r="B19" s="80">
        <v>11</v>
      </c>
      <c r="C19" s="80">
        <v>18</v>
      </c>
      <c r="D19" s="80">
        <v>11</v>
      </c>
      <c r="E19" s="80">
        <v>2022</v>
      </c>
      <c r="F19" s="80" t="s">
        <v>568</v>
      </c>
      <c r="G19" s="182" t="s">
        <v>2315</v>
      </c>
      <c r="H19" s="80" t="s">
        <v>2316</v>
      </c>
      <c r="I19" s="173"/>
      <c r="J19" s="83">
        <v>522047</v>
      </c>
      <c r="K19" s="81">
        <v>637323349</v>
      </c>
      <c r="L19" s="81">
        <v>542664</v>
      </c>
      <c r="M19" s="81">
        <v>663159960</v>
      </c>
      <c r="N19" s="81">
        <v>104300</v>
      </c>
      <c r="O19" s="81">
        <v>257458819</v>
      </c>
      <c r="P19" s="81">
        <v>4557</v>
      </c>
      <c r="Q19" s="81">
        <v>26729045</v>
      </c>
      <c r="R19" s="81">
        <v>0</v>
      </c>
      <c r="S19" s="81">
        <v>0</v>
      </c>
      <c r="T19" s="81">
        <v>0</v>
      </c>
      <c r="U19" s="81">
        <v>0</v>
      </c>
      <c r="V19" s="81">
        <v>3</v>
      </c>
      <c r="W19" s="81">
        <v>0</v>
      </c>
      <c r="X19" s="81">
        <v>0</v>
      </c>
      <c r="Y19" s="81">
        <v>15698</v>
      </c>
      <c r="Z19" s="81">
        <v>1584686870.9999998</v>
      </c>
      <c r="AA19" s="81">
        <v>1698902778</v>
      </c>
      <c r="AB19" s="81">
        <v>6307560732</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1742</v>
      </c>
      <c r="B20" s="80">
        <v>12</v>
      </c>
      <c r="C20" s="80">
        <v>18</v>
      </c>
      <c r="D20" s="80">
        <v>12</v>
      </c>
      <c r="E20" s="80">
        <v>2022</v>
      </c>
      <c r="F20" s="80" t="s">
        <v>568</v>
      </c>
      <c r="G20" s="182" t="s">
        <v>1739</v>
      </c>
      <c r="H20" s="80" t="s">
        <v>1740</v>
      </c>
      <c r="I20" s="173"/>
      <c r="J20" s="83">
        <v>353725</v>
      </c>
      <c r="K20" s="81">
        <v>418639165</v>
      </c>
      <c r="L20" s="81">
        <v>370285</v>
      </c>
      <c r="M20" s="81">
        <v>438765761</v>
      </c>
      <c r="N20" s="81">
        <v>5200</v>
      </c>
      <c r="O20" s="81">
        <v>10245431</v>
      </c>
      <c r="P20" s="81">
        <v>34</v>
      </c>
      <c r="Q20" s="81">
        <v>205660</v>
      </c>
      <c r="R20" s="81">
        <v>0</v>
      </c>
      <c r="S20" s="81">
        <v>0</v>
      </c>
      <c r="T20" s="81">
        <v>0</v>
      </c>
      <c r="U20" s="81">
        <v>0</v>
      </c>
      <c r="V20" s="81">
        <v>0</v>
      </c>
      <c r="W20" s="81">
        <v>0</v>
      </c>
      <c r="X20" s="81">
        <v>0</v>
      </c>
      <c r="Y20" s="81">
        <v>0</v>
      </c>
      <c r="Z20" s="81">
        <v>867856017</v>
      </c>
      <c r="AA20" s="81">
        <v>1266074865</v>
      </c>
      <c r="AB20" s="81">
        <v>4961168854</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2306</v>
      </c>
      <c r="B21" s="80">
        <v>13</v>
      </c>
      <c r="C21" s="80">
        <v>18</v>
      </c>
      <c r="D21" s="80">
        <v>13</v>
      </c>
      <c r="E21" s="80">
        <v>2022</v>
      </c>
      <c r="F21" s="80" t="s">
        <v>568</v>
      </c>
      <c r="G21" s="182" t="s">
        <v>2303</v>
      </c>
      <c r="H21" s="80" t="s">
        <v>2304</v>
      </c>
      <c r="I21" s="173"/>
      <c r="J21" s="83">
        <v>75342</v>
      </c>
      <c r="K21" s="81">
        <v>85706757</v>
      </c>
      <c r="L21" s="81">
        <v>60511</v>
      </c>
      <c r="M21" s="81">
        <v>68915030</v>
      </c>
      <c r="N21" s="81">
        <v>59900</v>
      </c>
      <c r="O21" s="81">
        <v>139924831.99999997</v>
      </c>
      <c r="P21" s="81">
        <v>0</v>
      </c>
      <c r="Q21" s="81">
        <v>0</v>
      </c>
      <c r="R21" s="81">
        <v>0</v>
      </c>
      <c r="S21" s="81">
        <v>0</v>
      </c>
      <c r="T21" s="81">
        <v>0</v>
      </c>
      <c r="U21" s="81">
        <v>0</v>
      </c>
      <c r="V21" s="81">
        <v>0</v>
      </c>
      <c r="W21" s="81">
        <v>0</v>
      </c>
      <c r="X21" s="81">
        <v>0</v>
      </c>
      <c r="Y21" s="81">
        <v>0</v>
      </c>
      <c r="Z21" s="81">
        <v>294546618.99999994</v>
      </c>
      <c r="AA21" s="81">
        <v>208431847</v>
      </c>
      <c r="AB21" s="81">
        <v>722106367</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2326</v>
      </c>
      <c r="B22" s="80">
        <v>14</v>
      </c>
      <c r="C22" s="80">
        <v>18</v>
      </c>
      <c r="D22" s="80">
        <v>14</v>
      </c>
      <c r="E22" s="80">
        <v>2022</v>
      </c>
      <c r="F22" s="80" t="s">
        <v>568</v>
      </c>
      <c r="G22" s="182" t="s">
        <v>2323</v>
      </c>
      <c r="H22" s="80" t="s">
        <v>2324</v>
      </c>
      <c r="I22" s="173"/>
      <c r="J22" s="83">
        <v>303262</v>
      </c>
      <c r="K22" s="81">
        <v>356802885</v>
      </c>
      <c r="L22" s="81">
        <v>112217</v>
      </c>
      <c r="M22" s="81">
        <v>132198589</v>
      </c>
      <c r="N22" s="81">
        <v>321400</v>
      </c>
      <c r="O22" s="81">
        <v>997355137</v>
      </c>
      <c r="P22" s="81">
        <v>4403</v>
      </c>
      <c r="Q22" s="81">
        <v>26691066</v>
      </c>
      <c r="R22" s="81">
        <v>0</v>
      </c>
      <c r="S22" s="81">
        <v>0</v>
      </c>
      <c r="T22" s="81">
        <v>0</v>
      </c>
      <c r="U22" s="81">
        <v>0</v>
      </c>
      <c r="V22" s="81">
        <v>0</v>
      </c>
      <c r="W22" s="81">
        <v>0</v>
      </c>
      <c r="X22" s="81">
        <v>0</v>
      </c>
      <c r="Y22" s="81">
        <v>0</v>
      </c>
      <c r="Z22" s="81">
        <v>1513047677.0000002</v>
      </c>
      <c r="AA22" s="81">
        <v>855928570.99999988</v>
      </c>
      <c r="AB22" s="81">
        <v>3609633712</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1640</v>
      </c>
      <c r="B23" s="80">
        <v>15</v>
      </c>
      <c r="C23" s="80">
        <v>18</v>
      </c>
      <c r="D23" s="80">
        <v>15</v>
      </c>
      <c r="E23" s="80">
        <v>2022</v>
      </c>
      <c r="F23" s="80" t="s">
        <v>568</v>
      </c>
      <c r="G23" s="182" t="s">
        <v>1637</v>
      </c>
      <c r="H23" s="80" t="s">
        <v>1638</v>
      </c>
      <c r="I23" s="173"/>
      <c r="J23" s="83">
        <v>1166533</v>
      </c>
      <c r="K23" s="81">
        <v>1391431720</v>
      </c>
      <c r="L23" s="81">
        <v>693483</v>
      </c>
      <c r="M23" s="81">
        <v>827955596</v>
      </c>
      <c r="N23" s="81">
        <v>370900</v>
      </c>
      <c r="O23" s="81">
        <v>902975974.00000012</v>
      </c>
      <c r="P23" s="81">
        <v>4652</v>
      </c>
      <c r="Q23" s="81">
        <v>27281037</v>
      </c>
      <c r="R23" s="81">
        <v>213.03010999999998</v>
      </c>
      <c r="S23" s="81">
        <v>1451196.5333199999</v>
      </c>
      <c r="T23" s="81">
        <v>0</v>
      </c>
      <c r="U23" s="81">
        <v>0</v>
      </c>
      <c r="V23" s="81">
        <v>1</v>
      </c>
      <c r="W23" s="81">
        <v>0</v>
      </c>
      <c r="X23" s="81">
        <v>0</v>
      </c>
      <c r="Y23" s="81">
        <v>8830</v>
      </c>
      <c r="Z23" s="81">
        <v>3151104353.5333204</v>
      </c>
      <c r="AA23" s="81">
        <v>4034565275</v>
      </c>
      <c r="AB23" s="81">
        <v>16488519191</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2310</v>
      </c>
      <c r="B24" s="80">
        <v>16</v>
      </c>
      <c r="C24" s="80">
        <v>18</v>
      </c>
      <c r="D24" s="80">
        <v>16</v>
      </c>
      <c r="E24" s="80">
        <v>2022</v>
      </c>
      <c r="F24" s="80" t="s">
        <v>568</v>
      </c>
      <c r="G24" s="182" t="s">
        <v>2307</v>
      </c>
      <c r="H24" s="80" t="s">
        <v>2308</v>
      </c>
      <c r="I24" s="173"/>
      <c r="J24" s="83">
        <v>79811</v>
      </c>
      <c r="K24" s="81">
        <v>93582642</v>
      </c>
      <c r="L24" s="81">
        <v>189433</v>
      </c>
      <c r="M24" s="81">
        <v>222454736</v>
      </c>
      <c r="N24" s="81">
        <v>353600</v>
      </c>
      <c r="O24" s="81">
        <v>886022041</v>
      </c>
      <c r="P24" s="81">
        <v>14178</v>
      </c>
      <c r="Q24" s="81">
        <v>86129357</v>
      </c>
      <c r="R24" s="81">
        <v>0</v>
      </c>
      <c r="S24" s="81">
        <v>0</v>
      </c>
      <c r="T24" s="81">
        <v>0</v>
      </c>
      <c r="U24" s="81">
        <v>0</v>
      </c>
      <c r="V24" s="81">
        <v>0</v>
      </c>
      <c r="W24" s="81">
        <v>0</v>
      </c>
      <c r="X24" s="81">
        <v>0</v>
      </c>
      <c r="Y24" s="81">
        <v>0</v>
      </c>
      <c r="Z24" s="81">
        <v>1288188776</v>
      </c>
      <c r="AA24" s="81">
        <v>79329417</v>
      </c>
      <c r="AB24" s="81">
        <v>638473410</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1726</v>
      </c>
      <c r="B25" s="80">
        <v>17</v>
      </c>
      <c r="C25" s="80">
        <v>18</v>
      </c>
      <c r="D25" s="80">
        <v>17</v>
      </c>
      <c r="E25" s="80">
        <v>2022</v>
      </c>
      <c r="F25" s="80" t="s">
        <v>568</v>
      </c>
      <c r="G25" s="182" t="s">
        <v>1724</v>
      </c>
      <c r="H25" s="80" t="s">
        <v>1719</v>
      </c>
      <c r="I25" s="173"/>
      <c r="J25" s="83">
        <v>67999</v>
      </c>
      <c r="K25" s="81">
        <v>80434696</v>
      </c>
      <c r="L25" s="81">
        <v>128508.00000000001</v>
      </c>
      <c r="M25" s="81">
        <v>152245829.99999997</v>
      </c>
      <c r="N25" s="81">
        <v>251700</v>
      </c>
      <c r="O25" s="81">
        <v>738864274</v>
      </c>
      <c r="P25" s="81">
        <v>2975</v>
      </c>
      <c r="Q25" s="81">
        <v>18035363</v>
      </c>
      <c r="R25" s="81">
        <v>0</v>
      </c>
      <c r="S25" s="81">
        <v>0</v>
      </c>
      <c r="T25" s="81">
        <v>0</v>
      </c>
      <c r="U25" s="81">
        <v>0</v>
      </c>
      <c r="V25" s="81">
        <v>0</v>
      </c>
      <c r="W25" s="81">
        <v>0</v>
      </c>
      <c r="X25" s="81">
        <v>0</v>
      </c>
      <c r="Y25" s="81">
        <v>0</v>
      </c>
      <c r="Z25" s="81">
        <v>989580163</v>
      </c>
      <c r="AA25" s="81">
        <v>210545703.00000003</v>
      </c>
      <c r="AB25" s="81">
        <v>780394733</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1754</v>
      </c>
      <c r="B26" s="80">
        <v>18</v>
      </c>
      <c r="C26" s="80">
        <v>18</v>
      </c>
      <c r="D26" s="80">
        <v>18</v>
      </c>
      <c r="E26" s="80">
        <v>2022</v>
      </c>
      <c r="F26" s="80" t="s">
        <v>568</v>
      </c>
      <c r="G26" s="182" t="s">
        <v>1751</v>
      </c>
      <c r="H26" s="80" t="s">
        <v>1752</v>
      </c>
      <c r="I26" s="173"/>
      <c r="J26" s="83">
        <v>135297</v>
      </c>
      <c r="K26" s="81">
        <v>159497010.00000003</v>
      </c>
      <c r="L26" s="81">
        <v>267498</v>
      </c>
      <c r="M26" s="81">
        <v>315591829</v>
      </c>
      <c r="N26" s="81">
        <v>139400</v>
      </c>
      <c r="O26" s="81">
        <v>420552819</v>
      </c>
      <c r="P26" s="81">
        <v>903</v>
      </c>
      <c r="Q26" s="81">
        <v>5470970</v>
      </c>
      <c r="R26" s="81">
        <v>0</v>
      </c>
      <c r="S26" s="81">
        <v>0</v>
      </c>
      <c r="T26" s="81">
        <v>0</v>
      </c>
      <c r="U26" s="81">
        <v>0</v>
      </c>
      <c r="V26" s="81">
        <v>0</v>
      </c>
      <c r="W26" s="81">
        <v>0</v>
      </c>
      <c r="X26" s="81">
        <v>0</v>
      </c>
      <c r="Y26" s="81">
        <v>0</v>
      </c>
      <c r="Z26" s="81">
        <v>901112628</v>
      </c>
      <c r="AA26" s="81">
        <v>96414494</v>
      </c>
      <c r="AB26" s="81">
        <v>957341659.00000012</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1242</v>
      </c>
      <c r="B27" s="80">
        <v>19</v>
      </c>
      <c r="C27" s="80">
        <v>18</v>
      </c>
      <c r="D27" s="80">
        <v>19</v>
      </c>
      <c r="E27" s="80">
        <v>2022</v>
      </c>
      <c r="F27" s="80" t="s">
        <v>568</v>
      </c>
      <c r="G27" s="182" t="s">
        <v>564</v>
      </c>
      <c r="H27" s="80" t="s">
        <v>564</v>
      </c>
      <c r="I27" s="173"/>
      <c r="J27" s="83"/>
      <c r="K27" s="81"/>
      <c r="L27" s="81"/>
      <c r="M27" s="81"/>
      <c r="N27" s="81"/>
      <c r="O27" s="81"/>
      <c r="P27" s="81"/>
      <c r="Q27" s="81"/>
      <c r="R27" s="81"/>
      <c r="S27" s="81"/>
      <c r="T27" s="81"/>
      <c r="U27" s="81"/>
      <c r="V27" s="81"/>
      <c r="W27" s="81"/>
      <c r="X27" s="81"/>
      <c r="Y27" s="81"/>
      <c r="Z27" s="81"/>
      <c r="AA27" s="81"/>
      <c r="AB27" s="81"/>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1242</v>
      </c>
      <c r="B28" s="80">
        <v>20</v>
      </c>
      <c r="C28" s="80">
        <v>18</v>
      </c>
      <c r="D28" s="80">
        <v>20</v>
      </c>
      <c r="E28" s="80">
        <v>2022</v>
      </c>
      <c r="F28" s="80" t="s">
        <v>568</v>
      </c>
      <c r="G28" s="182" t="s">
        <v>564</v>
      </c>
      <c r="H28" s="80" t="s">
        <v>564</v>
      </c>
      <c r="I28" s="173"/>
      <c r="J28" s="83"/>
      <c r="K28" s="81"/>
      <c r="L28" s="81"/>
      <c r="M28" s="81"/>
      <c r="N28" s="81"/>
      <c r="O28" s="81"/>
      <c r="P28" s="81"/>
      <c r="Q28" s="81"/>
      <c r="R28" s="81"/>
      <c r="S28" s="81"/>
      <c r="T28" s="81"/>
      <c r="U28" s="81"/>
      <c r="V28" s="81"/>
      <c r="W28" s="81"/>
      <c r="X28" s="81"/>
      <c r="Y28" s="81"/>
      <c r="Z28" s="81"/>
      <c r="AA28" s="81"/>
      <c r="AB28" s="81"/>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1242</v>
      </c>
      <c r="B29" s="80">
        <v>21</v>
      </c>
      <c r="C29" s="80">
        <v>18</v>
      </c>
      <c r="D29" s="80">
        <v>21</v>
      </c>
      <c r="E29" s="80">
        <v>2022</v>
      </c>
      <c r="F29" s="80" t="s">
        <v>568</v>
      </c>
      <c r="G29" s="182" t="s">
        <v>564</v>
      </c>
      <c r="H29" s="80" t="s">
        <v>564</v>
      </c>
      <c r="I29" s="173"/>
      <c r="J29" s="83"/>
      <c r="K29" s="81"/>
      <c r="L29" s="81"/>
      <c r="M29" s="81"/>
      <c r="N29" s="81"/>
      <c r="O29" s="81"/>
      <c r="P29" s="81"/>
      <c r="Q29" s="81"/>
      <c r="R29" s="81"/>
      <c r="S29" s="81"/>
      <c r="T29" s="81"/>
      <c r="U29" s="81"/>
      <c r="V29" s="81"/>
      <c r="W29" s="81"/>
      <c r="X29" s="81"/>
      <c r="Y29" s="81"/>
      <c r="Z29" s="81"/>
      <c r="AA29" s="81"/>
      <c r="AB29" s="81"/>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1242</v>
      </c>
      <c r="B30" s="80">
        <v>22</v>
      </c>
      <c r="C30" s="80">
        <v>18</v>
      </c>
      <c r="D30" s="80">
        <v>22</v>
      </c>
      <c r="E30" s="80">
        <v>2022</v>
      </c>
      <c r="F30" s="80" t="s">
        <v>568</v>
      </c>
      <c r="G30" s="182" t="s">
        <v>564</v>
      </c>
      <c r="H30" s="80" t="s">
        <v>564</v>
      </c>
      <c r="I30" s="173"/>
      <c r="J30" s="83"/>
      <c r="K30" s="81"/>
      <c r="L30" s="81"/>
      <c r="M30" s="81"/>
      <c r="N30" s="81"/>
      <c r="O30" s="81"/>
      <c r="P30" s="81"/>
      <c r="Q30" s="81"/>
      <c r="R30" s="81"/>
      <c r="S30" s="81"/>
      <c r="T30" s="81"/>
      <c r="U30" s="81"/>
      <c r="V30" s="81"/>
      <c r="W30" s="81"/>
      <c r="X30" s="81"/>
      <c r="Y30" s="81"/>
      <c r="Z30" s="81"/>
      <c r="AA30" s="81"/>
      <c r="AB30" s="81"/>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1242</v>
      </c>
      <c r="B31" s="80">
        <v>23</v>
      </c>
      <c r="C31" s="80">
        <v>18</v>
      </c>
      <c r="D31" s="80">
        <v>23</v>
      </c>
      <c r="E31" s="80">
        <v>2022</v>
      </c>
      <c r="F31" s="80" t="s">
        <v>568</v>
      </c>
      <c r="G31" s="182" t="s">
        <v>564</v>
      </c>
      <c r="H31" s="80" t="s">
        <v>564</v>
      </c>
      <c r="I31" s="173"/>
      <c r="J31" s="83"/>
      <c r="K31" s="81"/>
      <c r="L31" s="81"/>
      <c r="M31" s="81"/>
      <c r="N31" s="81"/>
      <c r="O31" s="81"/>
      <c r="P31" s="81"/>
      <c r="Q31" s="81"/>
      <c r="R31" s="81"/>
      <c r="S31" s="81"/>
      <c r="T31" s="81"/>
      <c r="U31" s="81"/>
      <c r="V31" s="81"/>
      <c r="W31" s="81"/>
      <c r="X31" s="81"/>
      <c r="Y31" s="81"/>
      <c r="Z31" s="81"/>
      <c r="AA31" s="81"/>
      <c r="AB31" s="81"/>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1242</v>
      </c>
      <c r="B32" s="80">
        <v>24</v>
      </c>
      <c r="C32" s="80">
        <v>18</v>
      </c>
      <c r="D32" s="80">
        <v>24</v>
      </c>
      <c r="E32" s="80">
        <v>2022</v>
      </c>
      <c r="F32" s="80" t="s">
        <v>568</v>
      </c>
      <c r="G32" s="182" t="s">
        <v>564</v>
      </c>
      <c r="H32" s="80" t="s">
        <v>564</v>
      </c>
      <c r="I32" s="173"/>
      <c r="J32" s="83"/>
      <c r="K32" s="81"/>
      <c r="L32" s="81"/>
      <c r="M32" s="81"/>
      <c r="N32" s="81"/>
      <c r="O32" s="81"/>
      <c r="P32" s="81"/>
      <c r="Q32" s="81"/>
      <c r="R32" s="81"/>
      <c r="S32" s="81"/>
      <c r="T32" s="81"/>
      <c r="U32" s="81"/>
      <c r="V32" s="81"/>
      <c r="W32" s="81"/>
      <c r="X32" s="81"/>
      <c r="Y32" s="81"/>
      <c r="Z32" s="81"/>
      <c r="AA32" s="81"/>
      <c r="AB32" s="81"/>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1242</v>
      </c>
      <c r="B33" s="80">
        <v>25</v>
      </c>
      <c r="C33" s="80">
        <v>18</v>
      </c>
      <c r="D33" s="80">
        <v>25</v>
      </c>
      <c r="E33" s="80">
        <v>2022</v>
      </c>
      <c r="F33" s="80" t="s">
        <v>568</v>
      </c>
      <c r="G33" s="182" t="s">
        <v>564</v>
      </c>
      <c r="H33" s="80" t="s">
        <v>564</v>
      </c>
      <c r="I33" s="173"/>
      <c r="J33" s="83"/>
      <c r="K33" s="81"/>
      <c r="L33" s="81"/>
      <c r="M33" s="81"/>
      <c r="N33" s="81"/>
      <c r="O33" s="81"/>
      <c r="P33" s="81"/>
      <c r="Q33" s="81"/>
      <c r="R33" s="81"/>
      <c r="S33" s="81"/>
      <c r="T33" s="81"/>
      <c r="U33" s="81"/>
      <c r="V33" s="81"/>
      <c r="W33" s="81"/>
      <c r="X33" s="81"/>
      <c r="Y33" s="81"/>
      <c r="Z33" s="81"/>
      <c r="AA33" s="81"/>
      <c r="AB33" s="81"/>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1242</v>
      </c>
      <c r="B34" s="80">
        <v>26</v>
      </c>
      <c r="C34" s="80">
        <v>18</v>
      </c>
      <c r="D34" s="80">
        <v>26</v>
      </c>
      <c r="E34" s="80">
        <v>2022</v>
      </c>
      <c r="F34" s="80" t="s">
        <v>568</v>
      </c>
      <c r="G34" s="182" t="s">
        <v>564</v>
      </c>
      <c r="H34" s="80" t="s">
        <v>564</v>
      </c>
      <c r="I34" s="173"/>
      <c r="J34" s="83"/>
      <c r="K34" s="81"/>
      <c r="L34" s="81"/>
      <c r="M34" s="81"/>
      <c r="N34" s="81"/>
      <c r="O34" s="81"/>
      <c r="P34" s="81"/>
      <c r="Q34" s="81"/>
      <c r="R34" s="81"/>
      <c r="S34" s="81"/>
      <c r="T34" s="81"/>
      <c r="U34" s="81"/>
      <c r="V34" s="81"/>
      <c r="W34" s="81"/>
      <c r="X34" s="81"/>
      <c r="Y34" s="81"/>
      <c r="Z34" s="81"/>
      <c r="AA34" s="81"/>
      <c r="AB34" s="81"/>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1242</v>
      </c>
      <c r="B35" s="80">
        <v>27</v>
      </c>
      <c r="C35" s="80">
        <v>18</v>
      </c>
      <c r="D35" s="80">
        <v>27</v>
      </c>
      <c r="E35" s="80">
        <v>2022</v>
      </c>
      <c r="F35" s="80" t="s">
        <v>568</v>
      </c>
      <c r="G35" s="182" t="s">
        <v>564</v>
      </c>
      <c r="H35" s="80" t="s">
        <v>564</v>
      </c>
      <c r="I35" s="173"/>
      <c r="J35" s="83"/>
      <c r="K35" s="81"/>
      <c r="L35" s="81"/>
      <c r="M35" s="81"/>
      <c r="N35" s="81"/>
      <c r="O35" s="81"/>
      <c r="P35" s="81"/>
      <c r="Q35" s="81"/>
      <c r="R35" s="81"/>
      <c r="S35" s="81"/>
      <c r="T35" s="81"/>
      <c r="U35" s="81"/>
      <c r="V35" s="81"/>
      <c r="W35" s="81"/>
      <c r="X35" s="81"/>
      <c r="Y35" s="81"/>
      <c r="Z35" s="81"/>
      <c r="AA35" s="81"/>
      <c r="AB35" s="81"/>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1749</v>
      </c>
      <c r="B190" s="80">
        <v>182</v>
      </c>
      <c r="C190" s="80">
        <v>16</v>
      </c>
      <c r="D190" s="80">
        <v>2</v>
      </c>
      <c r="E190" s="80">
        <v>2021</v>
      </c>
      <c r="F190" s="80" t="s">
        <v>75</v>
      </c>
      <c r="G190" s="182" t="s">
        <v>1747</v>
      </c>
      <c r="H190" s="80" t="s">
        <v>1748</v>
      </c>
      <c r="I190" s="173"/>
      <c r="J190" s="83"/>
      <c r="K190" s="81"/>
      <c r="L190" s="81"/>
      <c r="M190" s="81"/>
      <c r="N190" s="81"/>
      <c r="O190" s="81"/>
      <c r="P190" s="81"/>
      <c r="Q190" s="81"/>
      <c r="R190" s="81"/>
      <c r="S190" s="81"/>
      <c r="T190" s="81"/>
      <c r="U190" s="81"/>
      <c r="V190" s="81"/>
      <c r="W190" s="81"/>
      <c r="X190" s="81"/>
      <c r="Y190" s="81"/>
      <c r="Z190" s="81"/>
      <c r="AA190" s="81"/>
      <c r="AB190" s="81"/>
      <c r="AC190" s="82"/>
      <c r="AD190" s="81">
        <v>144394360.93378264</v>
      </c>
      <c r="AE190" s="81">
        <v>1083463.9355193421</v>
      </c>
      <c r="AF190" s="81">
        <v>2670416.4469741359</v>
      </c>
      <c r="AG190" s="81">
        <v>51290608.2102696</v>
      </c>
      <c r="AH190" s="81">
        <v>80491217.543133438</v>
      </c>
      <c r="AI190" s="81">
        <v>0</v>
      </c>
      <c r="AJ190" s="81">
        <v>0</v>
      </c>
      <c r="AK190" s="81">
        <v>3576153.3594357828</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1862</v>
      </c>
      <c r="B191" s="80">
        <v>183</v>
      </c>
      <c r="C191" s="80">
        <v>16</v>
      </c>
      <c r="D191" s="80">
        <v>3</v>
      </c>
      <c r="E191" s="80">
        <v>2021</v>
      </c>
      <c r="F191" s="80" t="s">
        <v>75</v>
      </c>
      <c r="G191" s="182" t="s">
        <v>1845</v>
      </c>
      <c r="H191" s="80" t="s">
        <v>1710</v>
      </c>
      <c r="I191" s="173"/>
      <c r="J191" s="83"/>
      <c r="K191" s="81"/>
      <c r="L191" s="81"/>
      <c r="M191" s="81"/>
      <c r="N191" s="81"/>
      <c r="O191" s="81"/>
      <c r="P191" s="81"/>
      <c r="Q191" s="81"/>
      <c r="R191" s="81"/>
      <c r="S191" s="81"/>
      <c r="T191" s="81"/>
      <c r="U191" s="81"/>
      <c r="V191" s="81"/>
      <c r="W191" s="81"/>
      <c r="X191" s="81"/>
      <c r="Y191" s="81"/>
      <c r="Z191" s="81"/>
      <c r="AA191" s="81"/>
      <c r="AB191" s="81"/>
      <c r="AC191" s="82"/>
      <c r="AD191" s="81">
        <v>1581875.4036308567</v>
      </c>
      <c r="AE191" s="81">
        <v>191015.31811179148</v>
      </c>
      <c r="AF191" s="81">
        <v>654467.00042121031</v>
      </c>
      <c r="AG191" s="81">
        <v>3944451.0476030419</v>
      </c>
      <c r="AH191" s="81">
        <v>7168749.0624353224</v>
      </c>
      <c r="AI191" s="81">
        <v>0</v>
      </c>
      <c r="AJ191" s="81">
        <v>0</v>
      </c>
      <c r="AK191" s="81">
        <v>314639.53907530365</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1733</v>
      </c>
      <c r="B192" s="80">
        <v>184</v>
      </c>
      <c r="C192" s="80">
        <v>16</v>
      </c>
      <c r="D192" s="80">
        <v>4</v>
      </c>
      <c r="E192" s="80">
        <v>2021</v>
      </c>
      <c r="F192" s="80" t="s">
        <v>75</v>
      </c>
      <c r="G192" s="182" t="s">
        <v>1731</v>
      </c>
      <c r="H192" s="80" t="s">
        <v>1732</v>
      </c>
      <c r="I192" s="173"/>
      <c r="J192" s="83"/>
      <c r="K192" s="81"/>
      <c r="L192" s="81"/>
      <c r="M192" s="81"/>
      <c r="N192" s="81"/>
      <c r="O192" s="81"/>
      <c r="P192" s="81"/>
      <c r="Q192" s="81"/>
      <c r="R192" s="81"/>
      <c r="S192" s="81"/>
      <c r="T192" s="81"/>
      <c r="U192" s="81"/>
      <c r="V192" s="81"/>
      <c r="W192" s="81"/>
      <c r="X192" s="81"/>
      <c r="Y192" s="81"/>
      <c r="Z192" s="81"/>
      <c r="AA192" s="81"/>
      <c r="AB192" s="81"/>
      <c r="AC192" s="82"/>
      <c r="AD192" s="81">
        <v>19438256.267386325</v>
      </c>
      <c r="AE192" s="81">
        <v>987956.27646344621</v>
      </c>
      <c r="AF192" s="81">
        <v>1380590.9716914585</v>
      </c>
      <c r="AG192" s="81">
        <v>40859160.124766894</v>
      </c>
      <c r="AH192" s="81">
        <v>51022313.776609302</v>
      </c>
      <c r="AI192" s="81">
        <v>0</v>
      </c>
      <c r="AJ192" s="81">
        <v>0</v>
      </c>
      <c r="AK192" s="81">
        <v>2382308.299823815</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2321</v>
      </c>
      <c r="B193" s="80">
        <v>185</v>
      </c>
      <c r="C193" s="80">
        <v>16</v>
      </c>
      <c r="D193" s="80">
        <v>5</v>
      </c>
      <c r="E193" s="80">
        <v>2021</v>
      </c>
      <c r="F193" s="80" t="s">
        <v>75</v>
      </c>
      <c r="G193" s="182" t="s">
        <v>2319</v>
      </c>
      <c r="H193" s="80" t="s">
        <v>2320</v>
      </c>
      <c r="I193" s="173"/>
      <c r="J193" s="83"/>
      <c r="K193" s="81"/>
      <c r="L193" s="81"/>
      <c r="M193" s="81"/>
      <c r="N193" s="81"/>
      <c r="O193" s="81"/>
      <c r="P193" s="81"/>
      <c r="Q193" s="81"/>
      <c r="R193" s="81"/>
      <c r="S193" s="81"/>
      <c r="T193" s="81"/>
      <c r="U193" s="81"/>
      <c r="V193" s="81"/>
      <c r="W193" s="81"/>
      <c r="X193" s="81"/>
      <c r="Y193" s="81"/>
      <c r="Z193" s="81"/>
      <c r="AA193" s="81"/>
      <c r="AB193" s="81"/>
      <c r="AC193" s="82"/>
      <c r="AD193" s="81">
        <v>661299209.31095409</v>
      </c>
      <c r="AE193" s="81">
        <v>4299410.3568440937</v>
      </c>
      <c r="AF193" s="81">
        <v>2355125.7752383705</v>
      </c>
      <c r="AG193" s="81">
        <v>164583653.7277728</v>
      </c>
      <c r="AH193" s="81">
        <v>247942819.82061118</v>
      </c>
      <c r="AI193" s="81">
        <v>0</v>
      </c>
      <c r="AJ193" s="81">
        <v>0</v>
      </c>
      <c r="AK193" s="81">
        <v>10759438.355829991</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1729</v>
      </c>
      <c r="B194" s="80">
        <v>186</v>
      </c>
      <c r="C194" s="80">
        <v>16</v>
      </c>
      <c r="D194" s="80">
        <v>6</v>
      </c>
      <c r="E194" s="80">
        <v>2021</v>
      </c>
      <c r="F194" s="80" t="s">
        <v>75</v>
      </c>
      <c r="G194" s="182" t="s">
        <v>1727</v>
      </c>
      <c r="H194" s="80" t="s">
        <v>1728</v>
      </c>
      <c r="I194" s="173"/>
      <c r="J194" s="83"/>
      <c r="K194" s="81"/>
      <c r="L194" s="81"/>
      <c r="M194" s="81"/>
      <c r="N194" s="81"/>
      <c r="O194" s="81"/>
      <c r="P194" s="81"/>
      <c r="Q194" s="81"/>
      <c r="R194" s="81"/>
      <c r="S194" s="81"/>
      <c r="T194" s="81"/>
      <c r="U194" s="81"/>
      <c r="V194" s="81"/>
      <c r="W194" s="81"/>
      <c r="X194" s="81"/>
      <c r="Y194" s="81"/>
      <c r="Z194" s="81"/>
      <c r="AA194" s="81"/>
      <c r="AB194" s="81"/>
      <c r="AC194" s="82"/>
      <c r="AD194" s="81">
        <v>50259505.524220362</v>
      </c>
      <c r="AE194" s="81">
        <v>966036.48586045369</v>
      </c>
      <c r="AF194" s="81">
        <v>1218168.5044336398</v>
      </c>
      <c r="AG194" s="81">
        <v>28401322.001884911</v>
      </c>
      <c r="AH194" s="81">
        <v>56587526.864552505</v>
      </c>
      <c r="AI194" s="81">
        <v>0</v>
      </c>
      <c r="AJ194" s="81">
        <v>0</v>
      </c>
      <c r="AK194" s="81">
        <v>2701542.0749723916</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1737</v>
      </c>
      <c r="B195" s="80">
        <v>187</v>
      </c>
      <c r="C195" s="80">
        <v>16</v>
      </c>
      <c r="D195" s="80">
        <v>7</v>
      </c>
      <c r="E195" s="80">
        <v>2021</v>
      </c>
      <c r="F195" s="80" t="s">
        <v>75</v>
      </c>
      <c r="G195" s="182" t="s">
        <v>1735</v>
      </c>
      <c r="H195" s="80" t="s">
        <v>1736</v>
      </c>
      <c r="I195" s="173"/>
      <c r="J195" s="83"/>
      <c r="K195" s="81"/>
      <c r="L195" s="81"/>
      <c r="M195" s="81"/>
      <c r="N195" s="81"/>
      <c r="O195" s="81"/>
      <c r="P195" s="81"/>
      <c r="Q195" s="81"/>
      <c r="R195" s="81"/>
      <c r="S195" s="81"/>
      <c r="T195" s="81"/>
      <c r="U195" s="81"/>
      <c r="V195" s="81"/>
      <c r="W195" s="81"/>
      <c r="X195" s="81"/>
      <c r="Y195" s="81"/>
      <c r="Z195" s="81"/>
      <c r="AA195" s="81"/>
      <c r="AB195" s="81"/>
      <c r="AC195" s="82"/>
      <c r="AD195" s="81">
        <v>3100693.7425930281</v>
      </c>
      <c r="AE195" s="81">
        <v>1667469.7851562125</v>
      </c>
      <c r="AF195" s="81">
        <v>678352.65737088956</v>
      </c>
      <c r="AG195" s="81">
        <v>19894307.222320996</v>
      </c>
      <c r="AH195" s="81">
        <v>25735180.296505757</v>
      </c>
      <c r="AI195" s="81">
        <v>0</v>
      </c>
      <c r="AJ195" s="81">
        <v>0</v>
      </c>
      <c r="AK195" s="81">
        <v>1063893.8106822427</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1722</v>
      </c>
      <c r="B196" s="80">
        <v>188</v>
      </c>
      <c r="C196" s="80">
        <v>16</v>
      </c>
      <c r="D196" s="80">
        <v>8</v>
      </c>
      <c r="E196" s="80">
        <v>2021</v>
      </c>
      <c r="F196" s="80" t="s">
        <v>75</v>
      </c>
      <c r="G196" s="182" t="s">
        <v>1720</v>
      </c>
      <c r="H196" s="80" t="s">
        <v>1721</v>
      </c>
      <c r="I196" s="173"/>
      <c r="J196" s="83"/>
      <c r="K196" s="81"/>
      <c r="L196" s="81"/>
      <c r="M196" s="81"/>
      <c r="N196" s="81"/>
      <c r="O196" s="81"/>
      <c r="P196" s="81"/>
      <c r="Q196" s="81"/>
      <c r="R196" s="81"/>
      <c r="S196" s="81"/>
      <c r="T196" s="81"/>
      <c r="U196" s="81"/>
      <c r="V196" s="81"/>
      <c r="W196" s="81"/>
      <c r="X196" s="81"/>
      <c r="Y196" s="81"/>
      <c r="Z196" s="81"/>
      <c r="AA196" s="81"/>
      <c r="AB196" s="81"/>
      <c r="AC196" s="82"/>
      <c r="AD196" s="81">
        <v>57392730.996991448</v>
      </c>
      <c r="AE196" s="81">
        <v>2512947.4227002077</v>
      </c>
      <c r="AF196" s="81">
        <v>3783488.0608291868</v>
      </c>
      <c r="AG196" s="81">
        <v>54852721.514970899</v>
      </c>
      <c r="AH196" s="81">
        <v>91401550.54605037</v>
      </c>
      <c r="AI196" s="81">
        <v>0</v>
      </c>
      <c r="AJ196" s="81">
        <v>0</v>
      </c>
      <c r="AK196" s="81">
        <v>4150826.6602583444</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1745</v>
      </c>
      <c r="B197" s="80">
        <v>189</v>
      </c>
      <c r="C197" s="80">
        <v>16</v>
      </c>
      <c r="D197" s="80">
        <v>9</v>
      </c>
      <c r="E197" s="80">
        <v>2021</v>
      </c>
      <c r="F197" s="80" t="s">
        <v>75</v>
      </c>
      <c r="G197" s="182" t="s">
        <v>1743</v>
      </c>
      <c r="H197" s="80" t="s">
        <v>1744</v>
      </c>
      <c r="I197" s="173"/>
      <c r="J197" s="83"/>
      <c r="K197" s="81"/>
      <c r="L197" s="81"/>
      <c r="M197" s="81"/>
      <c r="N197" s="81"/>
      <c r="O197" s="81"/>
      <c r="P197" s="81"/>
      <c r="Q197" s="81"/>
      <c r="R197" s="81"/>
      <c r="S197" s="81"/>
      <c r="T197" s="81"/>
      <c r="U197" s="81"/>
      <c r="V197" s="81"/>
      <c r="W197" s="81"/>
      <c r="X197" s="81"/>
      <c r="Y197" s="81"/>
      <c r="Z197" s="81"/>
      <c r="AA197" s="81"/>
      <c r="AB197" s="81"/>
      <c r="AC197" s="82"/>
      <c r="AD197" s="81">
        <v>41395474.319688253</v>
      </c>
      <c r="AE197" s="81">
        <v>1661206.987841072</v>
      </c>
      <c r="AF197" s="81">
        <v>2259583.1474396531</v>
      </c>
      <c r="AG197" s="81">
        <v>73020136.598518983</v>
      </c>
      <c r="AH197" s="81">
        <v>95103832.134215996</v>
      </c>
      <c r="AI197" s="81">
        <v>0</v>
      </c>
      <c r="AJ197" s="81">
        <v>0</v>
      </c>
      <c r="AK197" s="81">
        <v>3757034.9968349352</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2313</v>
      </c>
      <c r="B198" s="80">
        <v>190</v>
      </c>
      <c r="C198" s="80">
        <v>16</v>
      </c>
      <c r="D198" s="80">
        <v>10</v>
      </c>
      <c r="E198" s="80">
        <v>2021</v>
      </c>
      <c r="F198" s="80" t="s">
        <v>75</v>
      </c>
      <c r="G198" s="182" t="s">
        <v>2311</v>
      </c>
      <c r="H198" s="80" t="s">
        <v>2312</v>
      </c>
      <c r="I198" s="173"/>
      <c r="J198" s="83"/>
      <c r="K198" s="81"/>
      <c r="L198" s="81"/>
      <c r="M198" s="81"/>
      <c r="N198" s="81"/>
      <c r="O198" s="81"/>
      <c r="P198" s="81"/>
      <c r="Q198" s="81"/>
      <c r="R198" s="81"/>
      <c r="S198" s="81"/>
      <c r="T198" s="81"/>
      <c r="U198" s="81"/>
      <c r="V198" s="81"/>
      <c r="W198" s="81"/>
      <c r="X198" s="81"/>
      <c r="Y198" s="81"/>
      <c r="Z198" s="81"/>
      <c r="AA198" s="81"/>
      <c r="AB198" s="81"/>
      <c r="AC198" s="82"/>
      <c r="AD198" s="81">
        <v>59411568.574993335</v>
      </c>
      <c r="AE198" s="81">
        <v>1177405.8952464524</v>
      </c>
      <c r="AF198" s="81">
        <v>1695881.6434272239</v>
      </c>
      <c r="AG198" s="81">
        <v>35914258.649904266</v>
      </c>
      <c r="AH198" s="81">
        <v>61854042.074894249</v>
      </c>
      <c r="AI198" s="81">
        <v>0</v>
      </c>
      <c r="AJ198" s="81">
        <v>0</v>
      </c>
      <c r="AK198" s="81">
        <v>2906707.5316159879</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2317</v>
      </c>
      <c r="B199" s="80">
        <v>191</v>
      </c>
      <c r="C199" s="80">
        <v>16</v>
      </c>
      <c r="D199" s="80">
        <v>11</v>
      </c>
      <c r="E199" s="80">
        <v>2021</v>
      </c>
      <c r="F199" s="80" t="s">
        <v>75</v>
      </c>
      <c r="G199" s="182" t="s">
        <v>2315</v>
      </c>
      <c r="H199" s="80" t="s">
        <v>2316</v>
      </c>
      <c r="I199" s="173"/>
      <c r="J199" s="83"/>
      <c r="K199" s="81"/>
      <c r="L199" s="81"/>
      <c r="M199" s="81"/>
      <c r="N199" s="81"/>
      <c r="O199" s="81"/>
      <c r="P199" s="81"/>
      <c r="Q199" s="81"/>
      <c r="R199" s="81"/>
      <c r="S199" s="81"/>
      <c r="T199" s="81"/>
      <c r="U199" s="81"/>
      <c r="V199" s="81"/>
      <c r="W199" s="81"/>
      <c r="X199" s="81"/>
      <c r="Y199" s="81"/>
      <c r="Z199" s="81"/>
      <c r="AA199" s="81"/>
      <c r="AB199" s="81"/>
      <c r="AC199" s="82"/>
      <c r="AD199" s="81">
        <v>326350883.93938303</v>
      </c>
      <c r="AE199" s="81">
        <v>4088040.9474580954</v>
      </c>
      <c r="AF199" s="81">
        <v>3592402.8052317537</v>
      </c>
      <c r="AG199" s="81">
        <v>156809452.95543724</v>
      </c>
      <c r="AH199" s="81">
        <v>255732546.04963905</v>
      </c>
      <c r="AI199" s="81">
        <v>0</v>
      </c>
      <c r="AJ199" s="81">
        <v>0</v>
      </c>
      <c r="AK199" s="81">
        <v>11808630.611077758</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1741</v>
      </c>
      <c r="B200" s="80">
        <v>192</v>
      </c>
      <c r="C200" s="80">
        <v>16</v>
      </c>
      <c r="D200" s="80">
        <v>12</v>
      </c>
      <c r="E200" s="80">
        <v>2021</v>
      </c>
      <c r="F200" s="80" t="s">
        <v>75</v>
      </c>
      <c r="G200" s="182" t="s">
        <v>1739</v>
      </c>
      <c r="H200" s="80" t="s">
        <v>1740</v>
      </c>
      <c r="I200" s="173"/>
      <c r="J200" s="83"/>
      <c r="K200" s="81"/>
      <c r="L200" s="81"/>
      <c r="M200" s="81"/>
      <c r="N200" s="81"/>
      <c r="O200" s="81"/>
      <c r="P200" s="81"/>
      <c r="Q200" s="81"/>
      <c r="R200" s="81"/>
      <c r="S200" s="81"/>
      <c r="T200" s="81"/>
      <c r="U200" s="81"/>
      <c r="V200" s="81"/>
      <c r="W200" s="81"/>
      <c r="X200" s="81"/>
      <c r="Y200" s="81"/>
      <c r="Z200" s="81"/>
      <c r="AA200" s="81"/>
      <c r="AB200" s="81"/>
      <c r="AC200" s="82"/>
      <c r="AD200" s="81">
        <v>218102878.39298052</v>
      </c>
      <c r="AE200" s="81">
        <v>2465976.4428366525</v>
      </c>
      <c r="AF200" s="81">
        <v>1055746.0371758211</v>
      </c>
      <c r="AG200" s="81">
        <v>119958466.83542368</v>
      </c>
      <c r="AH200" s="81">
        <v>199357251.88759285</v>
      </c>
      <c r="AI200" s="81">
        <v>0</v>
      </c>
      <c r="AJ200" s="81">
        <v>0</v>
      </c>
      <c r="AK200" s="81">
        <v>9109713.8138615228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2305</v>
      </c>
      <c r="B201" s="80">
        <v>193</v>
      </c>
      <c r="C201" s="80">
        <v>16</v>
      </c>
      <c r="D201" s="80">
        <v>13</v>
      </c>
      <c r="E201" s="80">
        <v>2021</v>
      </c>
      <c r="F201" s="80" t="s">
        <v>75</v>
      </c>
      <c r="G201" s="182" t="s">
        <v>2303</v>
      </c>
      <c r="H201" s="80" t="s">
        <v>2304</v>
      </c>
      <c r="I201" s="173"/>
      <c r="J201" s="83"/>
      <c r="K201" s="81"/>
      <c r="L201" s="81"/>
      <c r="M201" s="81"/>
      <c r="N201" s="81"/>
      <c r="O201" s="81"/>
      <c r="P201" s="81"/>
      <c r="Q201" s="81"/>
      <c r="R201" s="81"/>
      <c r="S201" s="81"/>
      <c r="T201" s="81"/>
      <c r="U201" s="81"/>
      <c r="V201" s="81"/>
      <c r="W201" s="81"/>
      <c r="X201" s="81"/>
      <c r="Y201" s="81"/>
      <c r="Z201" s="81"/>
      <c r="AA201" s="81"/>
      <c r="AB201" s="81"/>
      <c r="AC201" s="82"/>
      <c r="AD201" s="81">
        <v>6557457.5988433398</v>
      </c>
      <c r="AE201" s="81">
        <v>1925810.1744057667</v>
      </c>
      <c r="AF201" s="81">
        <v>1457025.0739304319</v>
      </c>
      <c r="AG201" s="81">
        <v>23660333.989903223</v>
      </c>
      <c r="AH201" s="81">
        <v>33713557.816650331</v>
      </c>
      <c r="AI201" s="81">
        <v>0</v>
      </c>
      <c r="AJ201" s="81">
        <v>0</v>
      </c>
      <c r="AK201" s="81">
        <v>1319070.8085806116</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2325</v>
      </c>
      <c r="B202" s="80">
        <v>194</v>
      </c>
      <c r="C202" s="80">
        <v>16</v>
      </c>
      <c r="D202" s="80">
        <v>14</v>
      </c>
      <c r="E202" s="80">
        <v>2021</v>
      </c>
      <c r="F202" s="80" t="s">
        <v>75</v>
      </c>
      <c r="G202" s="182" t="s">
        <v>2323</v>
      </c>
      <c r="H202" s="80" t="s">
        <v>2324</v>
      </c>
      <c r="I202" s="173"/>
      <c r="J202" s="83"/>
      <c r="K202" s="81"/>
      <c r="L202" s="81"/>
      <c r="M202" s="81"/>
      <c r="N202" s="81"/>
      <c r="O202" s="81"/>
      <c r="P202" s="81"/>
      <c r="Q202" s="81"/>
      <c r="R202" s="81"/>
      <c r="S202" s="81"/>
      <c r="T202" s="81"/>
      <c r="U202" s="81"/>
      <c r="V202" s="81"/>
      <c r="W202" s="81"/>
      <c r="X202" s="81"/>
      <c r="Y202" s="81"/>
      <c r="Z202" s="81"/>
      <c r="AA202" s="81"/>
      <c r="AB202" s="81"/>
      <c r="AC202" s="82"/>
      <c r="AD202" s="81">
        <v>138089227.01895404</v>
      </c>
      <c r="AE202" s="81">
        <v>6223654.8319210745</v>
      </c>
      <c r="AF202" s="81">
        <v>988866.19771671935</v>
      </c>
      <c r="AG202" s="81">
        <v>167884502.90815791</v>
      </c>
      <c r="AH202" s="81">
        <v>228464574.01280996</v>
      </c>
      <c r="AI202" s="81">
        <v>0</v>
      </c>
      <c r="AJ202" s="81">
        <v>0</v>
      </c>
      <c r="AK202" s="81">
        <v>8444599.6943393853</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1639</v>
      </c>
      <c r="B203" s="80">
        <v>195</v>
      </c>
      <c r="C203" s="80">
        <v>16</v>
      </c>
      <c r="D203" s="80">
        <v>15</v>
      </c>
      <c r="E203" s="80">
        <v>2021</v>
      </c>
      <c r="F203" s="80" t="s">
        <v>75</v>
      </c>
      <c r="G203" s="182" t="s">
        <v>1637</v>
      </c>
      <c r="H203" s="80" t="s">
        <v>1638</v>
      </c>
      <c r="I203" s="173"/>
      <c r="J203" s="83"/>
      <c r="K203" s="81"/>
      <c r="L203" s="81"/>
      <c r="M203" s="81"/>
      <c r="N203" s="81"/>
      <c r="O203" s="81"/>
      <c r="P203" s="81"/>
      <c r="Q203" s="81"/>
      <c r="R203" s="81"/>
      <c r="S203" s="81"/>
      <c r="T203" s="81"/>
      <c r="U203" s="81"/>
      <c r="V203" s="81"/>
      <c r="W203" s="81"/>
      <c r="X203" s="81"/>
      <c r="Y203" s="81"/>
      <c r="Z203" s="81"/>
      <c r="AA203" s="81"/>
      <c r="AB203" s="81"/>
      <c r="AC203" s="82"/>
      <c r="AD203" s="81">
        <v>461999855.99384934</v>
      </c>
      <c r="AE203" s="81">
        <v>17704928.009902772</v>
      </c>
      <c r="AF203" s="81">
        <v>6286704.9091555681</v>
      </c>
      <c r="AG203" s="81">
        <v>828423932.13664925</v>
      </c>
      <c r="AH203" s="81">
        <v>831645635.47666621</v>
      </c>
      <c r="AI203" s="81">
        <v>0</v>
      </c>
      <c r="AJ203" s="81">
        <v>0</v>
      </c>
      <c r="AK203" s="81">
        <v>34081618.358193569</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2309</v>
      </c>
      <c r="B204" s="80">
        <v>196</v>
      </c>
      <c r="C204" s="80">
        <v>16</v>
      </c>
      <c r="D204" s="80">
        <v>16</v>
      </c>
      <c r="E204" s="80">
        <v>2021</v>
      </c>
      <c r="F204" s="80" t="s">
        <v>75</v>
      </c>
      <c r="G204" s="182" t="s">
        <v>2307</v>
      </c>
      <c r="H204" s="80" t="s">
        <v>2308</v>
      </c>
      <c r="I204" s="173"/>
      <c r="J204" s="83"/>
      <c r="K204" s="81"/>
      <c r="L204" s="81"/>
      <c r="M204" s="81"/>
      <c r="N204" s="81"/>
      <c r="O204" s="81"/>
      <c r="P204" s="81"/>
      <c r="Q204" s="81"/>
      <c r="R204" s="81"/>
      <c r="S204" s="81"/>
      <c r="T204" s="81"/>
      <c r="U204" s="81"/>
      <c r="V204" s="81"/>
      <c r="W204" s="81"/>
      <c r="X204" s="81"/>
      <c r="Y204" s="81"/>
      <c r="Z204" s="81"/>
      <c r="AA204" s="81"/>
      <c r="AB204" s="81"/>
      <c r="AC204" s="82"/>
      <c r="AD204" s="81">
        <v>9910083.781557126</v>
      </c>
      <c r="AE204" s="81">
        <v>497892.38655368605</v>
      </c>
      <c r="AF204" s="81">
        <v>1294602.6066726132</v>
      </c>
      <c r="AG204" s="81">
        <v>12642634.698617827</v>
      </c>
      <c r="AH204" s="81">
        <v>26733460.045331724</v>
      </c>
      <c r="AI204" s="81">
        <v>0</v>
      </c>
      <c r="AJ204" s="81">
        <v>0</v>
      </c>
      <c r="AK204" s="81">
        <v>1323533.7807660766</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1725</v>
      </c>
      <c r="B205" s="80">
        <v>197</v>
      </c>
      <c r="C205" s="80">
        <v>16</v>
      </c>
      <c r="D205" s="80">
        <v>17</v>
      </c>
      <c r="E205" s="80">
        <v>2021</v>
      </c>
      <c r="F205" s="80" t="s">
        <v>75</v>
      </c>
      <c r="G205" s="182" t="s">
        <v>1724</v>
      </c>
      <c r="H205" s="80" t="s">
        <v>1719</v>
      </c>
      <c r="I205" s="173"/>
      <c r="J205" s="83"/>
      <c r="K205" s="81"/>
      <c r="L205" s="81"/>
      <c r="M205" s="81"/>
      <c r="N205" s="81"/>
      <c r="O205" s="81"/>
      <c r="P205" s="81"/>
      <c r="Q205" s="81"/>
      <c r="R205" s="81"/>
      <c r="S205" s="81"/>
      <c r="T205" s="81"/>
      <c r="U205" s="81"/>
      <c r="V205" s="81"/>
      <c r="W205" s="81"/>
      <c r="X205" s="81"/>
      <c r="Y205" s="81"/>
      <c r="Z205" s="81"/>
      <c r="AA205" s="81"/>
      <c r="AB205" s="81"/>
      <c r="AC205" s="82"/>
      <c r="AD205" s="81">
        <v>5255035.3033877956</v>
      </c>
      <c r="AE205" s="81">
        <v>1528122.5448943318</v>
      </c>
      <c r="AF205" s="81">
        <v>750009.6282199272</v>
      </c>
      <c r="AG205" s="81">
        <v>25591139.591557056</v>
      </c>
      <c r="AH205" s="81">
        <v>28777182.365762848</v>
      </c>
      <c r="AI205" s="81">
        <v>0</v>
      </c>
      <c r="AJ205" s="81">
        <v>0</v>
      </c>
      <c r="AK205" s="81">
        <v>1198439.2956852408</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1753</v>
      </c>
      <c r="B206" s="80">
        <v>198</v>
      </c>
      <c r="C206" s="80">
        <v>16</v>
      </c>
      <c r="D206" s="80">
        <v>18</v>
      </c>
      <c r="E206" s="80">
        <v>2021</v>
      </c>
      <c r="F206" s="80" t="s">
        <v>75</v>
      </c>
      <c r="G206" s="182" t="s">
        <v>1751</v>
      </c>
      <c r="H206" s="80" t="s">
        <v>1752</v>
      </c>
      <c r="I206" s="173"/>
      <c r="J206" s="83"/>
      <c r="K206" s="81"/>
      <c r="L206" s="81"/>
      <c r="M206" s="81"/>
      <c r="N206" s="81"/>
      <c r="O206" s="81"/>
      <c r="P206" s="81"/>
      <c r="Q206" s="81"/>
      <c r="R206" s="81"/>
      <c r="S206" s="81"/>
      <c r="T206" s="81"/>
      <c r="U206" s="81"/>
      <c r="V206" s="81"/>
      <c r="W206" s="81"/>
      <c r="X206" s="81"/>
      <c r="Y206" s="81"/>
      <c r="Z206" s="81"/>
      <c r="AA206" s="81"/>
      <c r="AB206" s="81"/>
      <c r="AC206" s="82"/>
      <c r="AD206" s="81">
        <v>81155425.109600484</v>
      </c>
      <c r="AE206" s="81">
        <v>834517.74224249891</v>
      </c>
      <c r="AF206" s="81">
        <v>2211811.8335402948</v>
      </c>
      <c r="AG206" s="81">
        <v>25642117.957277291</v>
      </c>
      <c r="AH206" s="81">
        <v>39058677.731624037</v>
      </c>
      <c r="AI206" s="81">
        <v>0</v>
      </c>
      <c r="AJ206" s="81">
        <v>0</v>
      </c>
      <c r="AK206" s="81">
        <v>1854889.998612063</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1598</v>
      </c>
      <c r="B207" s="80">
        <v>199</v>
      </c>
      <c r="C207" s="80">
        <v>16</v>
      </c>
      <c r="D207" s="80">
        <v>19</v>
      </c>
      <c r="E207" s="80">
        <v>2021</v>
      </c>
      <c r="F207" s="80" t="s">
        <v>75</v>
      </c>
      <c r="G207" s="182" t="s">
        <v>564</v>
      </c>
      <c r="H207" s="80" t="s">
        <v>564</v>
      </c>
      <c r="I207" s="173"/>
      <c r="J207" s="83"/>
      <c r="K207" s="81"/>
      <c r="L207" s="81"/>
      <c r="M207" s="81"/>
      <c r="N207" s="81"/>
      <c r="O207" s="81"/>
      <c r="P207" s="81"/>
      <c r="Q207" s="81"/>
      <c r="R207" s="81"/>
      <c r="S207" s="81"/>
      <c r="T207" s="81"/>
      <c r="U207" s="81"/>
      <c r="V207" s="81"/>
      <c r="W207" s="81"/>
      <c r="X207" s="81"/>
      <c r="Y207" s="81"/>
      <c r="Z207" s="81"/>
      <c r="AA207" s="81"/>
      <c r="AB207" s="81"/>
      <c r="AC207" s="82"/>
      <c r="AD207" s="81"/>
      <c r="AE207" s="81"/>
      <c r="AF207" s="81"/>
      <c r="AG207" s="81"/>
      <c r="AH207" s="81"/>
      <c r="AI207" s="81"/>
      <c r="AJ207" s="81"/>
      <c r="AK207" s="81"/>
      <c r="AL207" s="81"/>
      <c r="AM207" s="81"/>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1598</v>
      </c>
      <c r="B208" s="80">
        <v>200</v>
      </c>
      <c r="C208" s="80">
        <v>16</v>
      </c>
      <c r="D208" s="80">
        <v>20</v>
      </c>
      <c r="E208" s="80">
        <v>2021</v>
      </c>
      <c r="F208" s="80" t="s">
        <v>75</v>
      </c>
      <c r="G208" s="182" t="s">
        <v>564</v>
      </c>
      <c r="H208" s="80" t="s">
        <v>564</v>
      </c>
      <c r="I208" s="173"/>
      <c r="J208" s="83"/>
      <c r="K208" s="81"/>
      <c r="L208" s="81"/>
      <c r="M208" s="81"/>
      <c r="N208" s="81"/>
      <c r="O208" s="81"/>
      <c r="P208" s="81"/>
      <c r="Q208" s="81"/>
      <c r="R208" s="81"/>
      <c r="S208" s="81"/>
      <c r="T208" s="81"/>
      <c r="U208" s="81"/>
      <c r="V208" s="81"/>
      <c r="W208" s="81"/>
      <c r="X208" s="81"/>
      <c r="Y208" s="81"/>
      <c r="Z208" s="81"/>
      <c r="AA208" s="81"/>
      <c r="AB208" s="81"/>
      <c r="AC208" s="82"/>
      <c r="AD208" s="81"/>
      <c r="AE208" s="81"/>
      <c r="AF208" s="81"/>
      <c r="AG208" s="81"/>
      <c r="AH208" s="81"/>
      <c r="AI208" s="81"/>
      <c r="AJ208" s="81"/>
      <c r="AK208" s="81"/>
      <c r="AL208" s="81"/>
      <c r="AM208" s="81"/>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1598</v>
      </c>
      <c r="B209" s="80">
        <v>201</v>
      </c>
      <c r="C209" s="80">
        <v>16</v>
      </c>
      <c r="D209" s="80">
        <v>21</v>
      </c>
      <c r="E209" s="80">
        <v>2021</v>
      </c>
      <c r="F209" s="80" t="s">
        <v>75</v>
      </c>
      <c r="G209" s="182" t="s">
        <v>564</v>
      </c>
      <c r="H209" s="80" t="s">
        <v>564</v>
      </c>
      <c r="I209" s="173"/>
      <c r="J209" s="83"/>
      <c r="K209" s="81"/>
      <c r="L209" s="81"/>
      <c r="M209" s="81"/>
      <c r="N209" s="81"/>
      <c r="O209" s="81"/>
      <c r="P209" s="81"/>
      <c r="Q209" s="81"/>
      <c r="R209" s="81"/>
      <c r="S209" s="81"/>
      <c r="T209" s="81"/>
      <c r="U209" s="81"/>
      <c r="V209" s="81"/>
      <c r="W209" s="81"/>
      <c r="X209" s="81"/>
      <c r="Y209" s="81"/>
      <c r="Z209" s="81"/>
      <c r="AA209" s="81"/>
      <c r="AB209" s="81"/>
      <c r="AC209" s="82"/>
      <c r="AD209" s="81"/>
      <c r="AE209" s="81"/>
      <c r="AF209" s="81"/>
      <c r="AG209" s="81"/>
      <c r="AH209" s="81"/>
      <c r="AI209" s="81"/>
      <c r="AJ209" s="81"/>
      <c r="AK209" s="81"/>
      <c r="AL209" s="81"/>
      <c r="AM209" s="81"/>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1598</v>
      </c>
      <c r="B210" s="80">
        <v>202</v>
      </c>
      <c r="C210" s="80">
        <v>16</v>
      </c>
      <c r="D210" s="80">
        <v>22</v>
      </c>
      <c r="E210" s="80">
        <v>2021</v>
      </c>
      <c r="F210" s="80" t="s">
        <v>75</v>
      </c>
      <c r="G210" s="182" t="s">
        <v>564</v>
      </c>
      <c r="H210" s="80" t="s">
        <v>564</v>
      </c>
      <c r="I210" s="173"/>
      <c r="J210" s="83"/>
      <c r="K210" s="81"/>
      <c r="L210" s="81"/>
      <c r="M210" s="81"/>
      <c r="N210" s="81"/>
      <c r="O210" s="81"/>
      <c r="P210" s="81"/>
      <c r="Q210" s="81"/>
      <c r="R210" s="81"/>
      <c r="S210" s="81"/>
      <c r="T210" s="81"/>
      <c r="U210" s="81"/>
      <c r="V210" s="81"/>
      <c r="W210" s="81"/>
      <c r="X210" s="81"/>
      <c r="Y210" s="81"/>
      <c r="Z210" s="81"/>
      <c r="AA210" s="81"/>
      <c r="AB210" s="81"/>
      <c r="AC210" s="82"/>
      <c r="AD210" s="81"/>
      <c r="AE210" s="81"/>
      <c r="AF210" s="81"/>
      <c r="AG210" s="81"/>
      <c r="AH210" s="81"/>
      <c r="AI210" s="81"/>
      <c r="AJ210" s="81"/>
      <c r="AK210" s="81"/>
      <c r="AL210" s="81"/>
      <c r="AM210" s="81"/>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1598</v>
      </c>
      <c r="B211" s="80">
        <v>203</v>
      </c>
      <c r="C211" s="80">
        <v>16</v>
      </c>
      <c r="D211" s="80">
        <v>23</v>
      </c>
      <c r="E211" s="80">
        <v>2021</v>
      </c>
      <c r="F211" s="80" t="s">
        <v>75</v>
      </c>
      <c r="G211" s="182" t="s">
        <v>564</v>
      </c>
      <c r="H211" s="80" t="s">
        <v>564</v>
      </c>
      <c r="I211" s="173"/>
      <c r="J211" s="83"/>
      <c r="K211" s="81"/>
      <c r="L211" s="81"/>
      <c r="M211" s="81"/>
      <c r="N211" s="81"/>
      <c r="O211" s="81"/>
      <c r="P211" s="81"/>
      <c r="Q211" s="81"/>
      <c r="R211" s="81"/>
      <c r="S211" s="81"/>
      <c r="T211" s="81"/>
      <c r="U211" s="81"/>
      <c r="V211" s="81"/>
      <c r="W211" s="81"/>
      <c r="X211" s="81"/>
      <c r="Y211" s="81"/>
      <c r="Z211" s="81"/>
      <c r="AA211" s="81"/>
      <c r="AB211" s="81"/>
      <c r="AC211" s="82"/>
      <c r="AD211" s="81"/>
      <c r="AE211" s="81"/>
      <c r="AF211" s="81"/>
      <c r="AG211" s="81"/>
      <c r="AH211" s="81"/>
      <c r="AI211" s="81"/>
      <c r="AJ211" s="81"/>
      <c r="AK211" s="81"/>
      <c r="AL211" s="81"/>
      <c r="AM211" s="8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1598</v>
      </c>
      <c r="B212" s="80">
        <v>204</v>
      </c>
      <c r="C212" s="80">
        <v>16</v>
      </c>
      <c r="D212" s="80">
        <v>24</v>
      </c>
      <c r="E212" s="80">
        <v>2021</v>
      </c>
      <c r="F212" s="80" t="s">
        <v>75</v>
      </c>
      <c r="G212" s="182" t="s">
        <v>564</v>
      </c>
      <c r="H212" s="80" t="s">
        <v>564</v>
      </c>
      <c r="I212" s="173"/>
      <c r="J212" s="83"/>
      <c r="K212" s="81"/>
      <c r="L212" s="81"/>
      <c r="M212" s="81"/>
      <c r="N212" s="81"/>
      <c r="O212" s="81"/>
      <c r="P212" s="81"/>
      <c r="Q212" s="81"/>
      <c r="R212" s="81"/>
      <c r="S212" s="81"/>
      <c r="T212" s="81"/>
      <c r="U212" s="81"/>
      <c r="V212" s="81"/>
      <c r="W212" s="81"/>
      <c r="X212" s="81"/>
      <c r="Y212" s="81"/>
      <c r="Z212" s="81"/>
      <c r="AA212" s="81"/>
      <c r="AB212" s="81"/>
      <c r="AC212" s="82"/>
      <c r="AD212" s="81"/>
      <c r="AE212" s="81"/>
      <c r="AF212" s="81"/>
      <c r="AG212" s="81"/>
      <c r="AH212" s="81"/>
      <c r="AI212" s="81"/>
      <c r="AJ212" s="81"/>
      <c r="AK212" s="81"/>
      <c r="AL212" s="81"/>
      <c r="AM212" s="81"/>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1598</v>
      </c>
      <c r="B213" s="80">
        <v>205</v>
      </c>
      <c r="C213" s="80">
        <v>16</v>
      </c>
      <c r="D213" s="80">
        <v>25</v>
      </c>
      <c r="E213" s="80">
        <v>2021</v>
      </c>
      <c r="F213" s="80" t="s">
        <v>75</v>
      </c>
      <c r="G213" s="182" t="s">
        <v>564</v>
      </c>
      <c r="H213" s="80" t="s">
        <v>564</v>
      </c>
      <c r="I213" s="173"/>
      <c r="J213" s="83"/>
      <c r="K213" s="81"/>
      <c r="L213" s="81"/>
      <c r="M213" s="81"/>
      <c r="N213" s="81"/>
      <c r="O213" s="81"/>
      <c r="P213" s="81"/>
      <c r="Q213" s="81"/>
      <c r="R213" s="81"/>
      <c r="S213" s="81"/>
      <c r="T213" s="81"/>
      <c r="U213" s="81"/>
      <c r="V213" s="81"/>
      <c r="W213" s="81"/>
      <c r="X213" s="81"/>
      <c r="Y213" s="81"/>
      <c r="Z213" s="81"/>
      <c r="AA213" s="81"/>
      <c r="AB213" s="81"/>
      <c r="AC213" s="82"/>
      <c r="AD213" s="81"/>
      <c r="AE213" s="81"/>
      <c r="AF213" s="81"/>
      <c r="AG213" s="81"/>
      <c r="AH213" s="81"/>
      <c r="AI213" s="81"/>
      <c r="AJ213" s="81"/>
      <c r="AK213" s="81"/>
      <c r="AL213" s="81"/>
      <c r="AM213" s="81"/>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1598</v>
      </c>
      <c r="B214" s="80">
        <v>206</v>
      </c>
      <c r="C214" s="80">
        <v>16</v>
      </c>
      <c r="D214" s="80">
        <v>26</v>
      </c>
      <c r="E214" s="80">
        <v>2021</v>
      </c>
      <c r="F214" s="80" t="s">
        <v>75</v>
      </c>
      <c r="G214" s="182" t="s">
        <v>564</v>
      </c>
      <c r="H214" s="80" t="s">
        <v>564</v>
      </c>
      <c r="I214" s="173"/>
      <c r="J214" s="83"/>
      <c r="K214" s="81"/>
      <c r="L214" s="81"/>
      <c r="M214" s="81"/>
      <c r="N214" s="81"/>
      <c r="O214" s="81"/>
      <c r="P214" s="81"/>
      <c r="Q214" s="81"/>
      <c r="R214" s="81"/>
      <c r="S214" s="81"/>
      <c r="T214" s="81"/>
      <c r="U214" s="81"/>
      <c r="V214" s="81"/>
      <c r="W214" s="81"/>
      <c r="X214" s="81"/>
      <c r="Y214" s="81"/>
      <c r="Z214" s="81"/>
      <c r="AA214" s="81"/>
      <c r="AB214" s="81"/>
      <c r="AC214" s="82"/>
      <c r="AD214" s="81"/>
      <c r="AE214" s="81"/>
      <c r="AF214" s="81"/>
      <c r="AG214" s="81"/>
      <c r="AH214" s="81"/>
      <c r="AI214" s="81"/>
      <c r="AJ214" s="81"/>
      <c r="AK214" s="81"/>
      <c r="AL214" s="81"/>
      <c r="AM214" s="81"/>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1598</v>
      </c>
      <c r="B215" s="80">
        <v>207</v>
      </c>
      <c r="C215" s="80">
        <v>16</v>
      </c>
      <c r="D215" s="80">
        <v>27</v>
      </c>
      <c r="E215" s="80">
        <v>2021</v>
      </c>
      <c r="F215" s="80" t="s">
        <v>75</v>
      </c>
      <c r="G215" s="182" t="s">
        <v>564</v>
      </c>
      <c r="H215" s="80" t="s">
        <v>564</v>
      </c>
      <c r="I215" s="173"/>
      <c r="J215" s="83"/>
      <c r="K215" s="81"/>
      <c r="L215" s="81"/>
      <c r="M215" s="81"/>
      <c r="N215" s="81"/>
      <c r="O215" s="81"/>
      <c r="P215" s="81"/>
      <c r="Q215" s="81"/>
      <c r="R215" s="81"/>
      <c r="S215" s="81"/>
      <c r="T215" s="81"/>
      <c r="U215" s="81"/>
      <c r="V215" s="81"/>
      <c r="W215" s="81"/>
      <c r="X215" s="81"/>
      <c r="Y215" s="81"/>
      <c r="Z215" s="81"/>
      <c r="AA215" s="81"/>
      <c r="AB215" s="81"/>
      <c r="AC215" s="82"/>
      <c r="AD215" s="81"/>
      <c r="AE215" s="81"/>
      <c r="AF215" s="81"/>
      <c r="AG215" s="81"/>
      <c r="AH215" s="81"/>
      <c r="AI215" s="81"/>
      <c r="AJ215" s="81"/>
      <c r="AK215" s="81"/>
      <c r="AL215" s="81"/>
      <c r="AM215" s="81"/>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1845</v>
      </c>
      <c r="H6" s="87" t="s">
        <v>1710</v>
      </c>
      <c r="I6" s="87" t="s">
        <v>2328</v>
      </c>
      <c r="J6" s="87" t="s">
        <v>2329</v>
      </c>
      <c r="K6" s="87">
        <v>57</v>
      </c>
      <c r="L6" s="87">
        <v>21</v>
      </c>
      <c r="M6" s="18"/>
      <c r="N6" s="87">
        <v>1</v>
      </c>
      <c r="O6" s="87" t="s">
        <v>1756</v>
      </c>
      <c r="P6" s="87" t="s">
        <v>1757</v>
      </c>
      <c r="Q6" s="87" t="s">
        <v>1247</v>
      </c>
      <c r="R6" s="18"/>
      <c r="S6" s="87">
        <v>1</v>
      </c>
      <c r="T6" s="87" t="s">
        <v>1845</v>
      </c>
      <c r="U6" s="87" t="s">
        <v>1710</v>
      </c>
      <c r="V6" s="87" t="s">
        <v>1247</v>
      </c>
      <c r="W6" s="18"/>
      <c r="X6" s="87">
        <v>1</v>
      </c>
      <c r="Y6" s="769" t="s">
        <v>1756</v>
      </c>
      <c r="Z6" s="87" t="s">
        <v>1757</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1712</v>
      </c>
      <c r="P7" s="87" t="s">
        <v>1713</v>
      </c>
      <c r="Q7" s="87" t="s">
        <v>1247</v>
      </c>
      <c r="R7" s="18"/>
      <c r="S7" s="87">
        <v>2</v>
      </c>
      <c r="T7" s="86" t="s">
        <v>570</v>
      </c>
      <c r="U7" s="87" t="s">
        <v>1592</v>
      </c>
      <c r="V7" s="87" t="s">
        <v>1592</v>
      </c>
      <c r="W7" s="18"/>
      <c r="X7" s="87">
        <v>2</v>
      </c>
      <c r="Y7" s="769" t="s">
        <v>1712</v>
      </c>
      <c r="Z7" s="87" t="s">
        <v>1713</v>
      </c>
      <c r="AA7" s="87" t="s">
        <v>1247</v>
      </c>
      <c r="AB7" s="18"/>
      <c r="AC7" s="87">
        <v>2</v>
      </c>
      <c r="AD7" s="87" t="s">
        <v>1747</v>
      </c>
      <c r="AE7" s="87" t="s">
        <v>1748</v>
      </c>
      <c r="AF7" s="87" t="s">
        <v>1247</v>
      </c>
    </row>
    <row r="8" spans="1:32" ht="12">
      <c r="A8" s="18"/>
      <c r="B8" s="18"/>
      <c r="C8" s="18"/>
      <c r="D8" s="18"/>
      <c r="F8" s="18"/>
      <c r="G8" s="18"/>
      <c r="H8" s="18"/>
      <c r="I8" s="18"/>
      <c r="J8" s="18"/>
      <c r="K8" s="18"/>
      <c r="L8" s="18"/>
      <c r="M8" s="18"/>
      <c r="N8" s="87">
        <v>3</v>
      </c>
      <c r="O8" s="87" t="s">
        <v>1686</v>
      </c>
      <c r="P8" s="87" t="s">
        <v>1687</v>
      </c>
      <c r="Q8" s="87" t="s">
        <v>1247</v>
      </c>
      <c r="R8" s="18"/>
      <c r="S8" s="18"/>
      <c r="T8" s="18"/>
      <c r="U8" s="18"/>
      <c r="V8" s="18"/>
      <c r="W8" s="18"/>
      <c r="X8" s="87">
        <v>3</v>
      </c>
      <c r="Y8" s="769" t="s">
        <v>1686</v>
      </c>
      <c r="Z8" s="87" t="s">
        <v>1687</v>
      </c>
      <c r="AA8" s="87" t="s">
        <v>1247</v>
      </c>
      <c r="AB8" s="18"/>
      <c r="AC8" s="87">
        <v>3</v>
      </c>
      <c r="AD8" s="87" t="s">
        <v>1845</v>
      </c>
      <c r="AE8" s="87" t="s">
        <v>1710</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1683</v>
      </c>
      <c r="P9" s="87" t="s">
        <v>1684</v>
      </c>
      <c r="Q9" s="87" t="s">
        <v>1247</v>
      </c>
      <c r="R9" s="18"/>
      <c r="S9" s="18"/>
      <c r="T9" s="18"/>
      <c r="U9" s="18"/>
      <c r="V9" s="18"/>
      <c r="W9" s="18"/>
      <c r="X9" s="87">
        <v>4</v>
      </c>
      <c r="Y9" s="769" t="s">
        <v>1683</v>
      </c>
      <c r="Z9" s="87" t="s">
        <v>1684</v>
      </c>
      <c r="AA9" s="87" t="s">
        <v>1247</v>
      </c>
      <c r="AB9" s="18"/>
      <c r="AC9" s="87">
        <v>4</v>
      </c>
      <c r="AD9" s="87" t="s">
        <v>1731</v>
      </c>
      <c r="AE9" s="87" t="s">
        <v>1732</v>
      </c>
      <c r="AF9" s="87" t="s">
        <v>1247</v>
      </c>
    </row>
    <row r="10" spans="1:32" ht="12">
      <c r="A10" s="18"/>
      <c r="B10" s="18"/>
      <c r="C10" s="18"/>
      <c r="D10" s="18"/>
      <c r="F10" s="85" t="s">
        <v>1247</v>
      </c>
      <c r="G10" s="86" t="s">
        <v>1845</v>
      </c>
      <c r="H10" s="87" t="s">
        <v>1710</v>
      </c>
      <c r="I10" s="87" t="s">
        <v>2328</v>
      </c>
      <c r="J10" s="87" t="s">
        <v>2329</v>
      </c>
      <c r="K10" s="85">
        <v>57</v>
      </c>
      <c r="L10" s="85">
        <v>21</v>
      </c>
      <c r="M10" s="18"/>
      <c r="N10" s="87">
        <v>5</v>
      </c>
      <c r="O10" s="87" t="s">
        <v>1694</v>
      </c>
      <c r="P10" s="87" t="s">
        <v>1695</v>
      </c>
      <c r="Q10" s="87" t="s">
        <v>1247</v>
      </c>
      <c r="R10" s="18"/>
      <c r="S10" s="18"/>
      <c r="T10" s="18"/>
      <c r="U10" s="18"/>
      <c r="V10" s="18"/>
      <c r="W10" s="18"/>
      <c r="X10" s="87">
        <v>5</v>
      </c>
      <c r="Y10" s="769" t="s">
        <v>1694</v>
      </c>
      <c r="Z10" s="87" t="s">
        <v>1695</v>
      </c>
      <c r="AA10" s="87" t="s">
        <v>1247</v>
      </c>
      <c r="AB10" s="18"/>
      <c r="AC10" s="87">
        <v>5</v>
      </c>
      <c r="AD10" s="87" t="s">
        <v>2319</v>
      </c>
      <c r="AE10" s="87" t="s">
        <v>2320</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1845</v>
      </c>
      <c r="P11" s="87" t="s">
        <v>1710</v>
      </c>
      <c r="Q11" s="87" t="s">
        <v>1247</v>
      </c>
      <c r="R11" s="18"/>
      <c r="S11" s="18"/>
      <c r="T11" s="18"/>
      <c r="U11" s="18"/>
      <c r="V11" s="18"/>
      <c r="W11" s="18"/>
      <c r="X11" s="87">
        <v>6</v>
      </c>
      <c r="Y11" s="769" t="s">
        <v>1845</v>
      </c>
      <c r="Z11" s="87" t="s">
        <v>1710</v>
      </c>
      <c r="AA11" s="87" t="s">
        <v>1247</v>
      </c>
      <c r="AB11" s="18"/>
      <c r="AC11" s="87">
        <v>6</v>
      </c>
      <c r="AD11" s="87" t="s">
        <v>1727</v>
      </c>
      <c r="AE11" s="87" t="s">
        <v>1728</v>
      </c>
      <c r="AF11" s="87" t="s">
        <v>1247</v>
      </c>
    </row>
    <row r="12" spans="1:32" ht="12">
      <c r="A12" s="18"/>
      <c r="B12" s="18"/>
      <c r="C12" s="18"/>
      <c r="D12" s="18"/>
      <c r="F12" s="85" t="s">
        <v>1636</v>
      </c>
      <c r="G12" s="86" t="s">
        <v>1845</v>
      </c>
      <c r="H12" s="87"/>
      <c r="I12" s="87" t="s">
        <v>1845</v>
      </c>
      <c r="J12" s="87"/>
      <c r="K12" s="85" t="s">
        <v>1244</v>
      </c>
      <c r="L12" s="85"/>
      <c r="M12" s="18"/>
      <c r="N12" s="87">
        <v>7</v>
      </c>
      <c r="O12" s="87" t="s">
        <v>1703</v>
      </c>
      <c r="P12" s="87" t="s">
        <v>1704</v>
      </c>
      <c r="Q12" s="87" t="s">
        <v>1247</v>
      </c>
      <c r="R12" s="18"/>
      <c r="S12" s="18"/>
      <c r="T12" s="18"/>
      <c r="U12" s="18"/>
      <c r="V12" s="18"/>
      <c r="W12" s="18"/>
      <c r="X12" s="87">
        <v>7</v>
      </c>
      <c r="Y12" s="769" t="s">
        <v>1703</v>
      </c>
      <c r="Z12" s="87" t="s">
        <v>1704</v>
      </c>
      <c r="AA12" s="87" t="s">
        <v>1247</v>
      </c>
      <c r="AB12" s="18"/>
      <c r="AC12" s="87">
        <v>7</v>
      </c>
      <c r="AD12" s="87" t="s">
        <v>1735</v>
      </c>
      <c r="AE12" s="87" t="s">
        <v>1736</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1882</v>
      </c>
      <c r="P13" s="87" t="s">
        <v>1883</v>
      </c>
      <c r="Q13" s="87" t="s">
        <v>1247</v>
      </c>
      <c r="R13" s="18"/>
      <c r="S13" s="18"/>
      <c r="T13" s="18"/>
      <c r="U13" s="18"/>
      <c r="V13" s="18"/>
      <c r="W13" s="18"/>
      <c r="X13" s="87">
        <v>8</v>
      </c>
      <c r="Y13" s="769" t="s">
        <v>1882</v>
      </c>
      <c r="Z13" s="87" t="s">
        <v>1883</v>
      </c>
      <c r="AA13" s="87" t="s">
        <v>1247</v>
      </c>
      <c r="AB13" s="18"/>
      <c r="AC13" s="87">
        <v>8</v>
      </c>
      <c r="AD13" s="87" t="s">
        <v>1720</v>
      </c>
      <c r="AE13" s="87" t="s">
        <v>1721</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1641</v>
      </c>
      <c r="P14" s="87" t="s">
        <v>1642</v>
      </c>
      <c r="Q14" s="87" t="s">
        <v>1247</v>
      </c>
      <c r="R14" s="18"/>
      <c r="S14" s="18"/>
      <c r="T14" s="18"/>
      <c r="U14" s="18"/>
      <c r="V14" s="18"/>
      <c r="W14" s="18"/>
      <c r="X14" s="87">
        <v>9</v>
      </c>
      <c r="Y14" s="769" t="s">
        <v>1641</v>
      </c>
      <c r="Z14" s="87" t="s">
        <v>1642</v>
      </c>
      <c r="AA14" s="87" t="s">
        <v>1247</v>
      </c>
      <c r="AB14" s="18"/>
      <c r="AC14" s="87">
        <v>9</v>
      </c>
      <c r="AD14" s="87" t="s">
        <v>1743</v>
      </c>
      <c r="AE14" s="87" t="s">
        <v>1744</v>
      </c>
      <c r="AF14" s="87" t="s">
        <v>1247</v>
      </c>
    </row>
    <row r="15" spans="1:32" ht="12">
      <c r="A15" s="18"/>
      <c r="B15" s="18"/>
      <c r="C15" s="18"/>
      <c r="D15" s="18"/>
      <c r="E15" s="18"/>
      <c r="F15" s="18"/>
      <c r="G15" s="18"/>
      <c r="H15" s="18"/>
      <c r="I15" s="18"/>
      <c r="J15" s="18"/>
      <c r="K15" s="18"/>
      <c r="L15" s="18"/>
      <c r="M15" s="18"/>
      <c r="N15" s="87">
        <v>10</v>
      </c>
      <c r="O15" s="87" t="s">
        <v>1920</v>
      </c>
      <c r="P15" s="87" t="s">
        <v>1921</v>
      </c>
      <c r="Q15" s="87" t="s">
        <v>1247</v>
      </c>
      <c r="R15" s="18"/>
      <c r="S15" s="18"/>
      <c r="T15" s="18"/>
      <c r="U15" s="18"/>
      <c r="V15" s="18"/>
      <c r="W15" s="18"/>
      <c r="X15" s="87">
        <v>10</v>
      </c>
      <c r="Y15" s="769" t="s">
        <v>1920</v>
      </c>
      <c r="Z15" s="87" t="s">
        <v>1921</v>
      </c>
      <c r="AA15" s="87" t="s">
        <v>1247</v>
      </c>
      <c r="AB15" s="18"/>
      <c r="AC15" s="87">
        <v>10</v>
      </c>
      <c r="AD15" s="87" t="s">
        <v>2311</v>
      </c>
      <c r="AE15" s="87" t="s">
        <v>2312</v>
      </c>
      <c r="AF15" s="87" t="s">
        <v>1247</v>
      </c>
    </row>
    <row r="16" spans="1:32" ht="12">
      <c r="A16" s="18"/>
      <c r="B16" s="18"/>
      <c r="C16" s="18"/>
      <c r="D16" s="18"/>
      <c r="E16" s="18"/>
      <c r="F16" s="18"/>
      <c r="G16" s="18"/>
      <c r="H16" s="18"/>
      <c r="I16" s="18"/>
      <c r="J16" s="18"/>
      <c r="K16" s="18"/>
      <c r="L16" s="18"/>
      <c r="M16" s="18"/>
      <c r="N16" s="87">
        <v>11</v>
      </c>
      <c r="O16" s="87" t="s">
        <v>1673</v>
      </c>
      <c r="P16" s="87" t="s">
        <v>1674</v>
      </c>
      <c r="Q16" s="87" t="s">
        <v>1247</v>
      </c>
      <c r="R16" s="18"/>
      <c r="S16" s="18"/>
      <c r="T16" s="18"/>
      <c r="U16" s="18"/>
      <c r="V16" s="18"/>
      <c r="W16" s="18"/>
      <c r="X16" s="87">
        <v>11</v>
      </c>
      <c r="Y16" s="769" t="s">
        <v>1673</v>
      </c>
      <c r="Z16" s="87" t="s">
        <v>1674</v>
      </c>
      <c r="AA16" s="87" t="s">
        <v>1247</v>
      </c>
      <c r="AB16" s="18"/>
      <c r="AC16" s="87">
        <v>11</v>
      </c>
      <c r="AD16" s="87" t="s">
        <v>2315</v>
      </c>
      <c r="AE16" s="87" t="s">
        <v>2316</v>
      </c>
      <c r="AF16" s="87" t="s">
        <v>1247</v>
      </c>
    </row>
    <row r="17" spans="1:32" ht="12">
      <c r="A17" s="18"/>
      <c r="B17" s="18"/>
      <c r="C17" s="18"/>
      <c r="D17" s="18"/>
      <c r="E17" s="18"/>
      <c r="F17" s="18"/>
      <c r="G17" s="18"/>
      <c r="H17" s="18"/>
      <c r="I17" s="18"/>
      <c r="J17" s="18"/>
      <c r="K17" s="18"/>
      <c r="L17" s="18"/>
      <c r="M17" s="18"/>
      <c r="N17" s="87">
        <v>12</v>
      </c>
      <c r="O17" s="87" t="s">
        <v>1700</v>
      </c>
      <c r="P17" s="87" t="s">
        <v>1701</v>
      </c>
      <c r="Q17" s="87" t="s">
        <v>1247</v>
      </c>
      <c r="R17" s="18"/>
      <c r="S17" s="18"/>
      <c r="T17" s="18"/>
      <c r="U17" s="18"/>
      <c r="V17" s="18"/>
      <c r="W17" s="18"/>
      <c r="X17" s="87">
        <v>12</v>
      </c>
      <c r="Y17" s="769" t="s">
        <v>1700</v>
      </c>
      <c r="Z17" s="87" t="s">
        <v>1701</v>
      </c>
      <c r="AA17" s="87" t="s">
        <v>1247</v>
      </c>
      <c r="AB17" s="18"/>
      <c r="AC17" s="87">
        <v>12</v>
      </c>
      <c r="AD17" s="87" t="s">
        <v>1739</v>
      </c>
      <c r="AE17" s="87" t="s">
        <v>1740</v>
      </c>
      <c r="AF17" s="87" t="s">
        <v>1247</v>
      </c>
    </row>
    <row r="18" spans="1:32" ht="12">
      <c r="A18" s="18"/>
      <c r="B18" s="18"/>
      <c r="C18" s="18"/>
      <c r="D18" s="18"/>
      <c r="E18" s="18"/>
      <c r="F18" s="18"/>
      <c r="G18" s="18"/>
      <c r="H18" s="18"/>
      <c r="I18" s="18"/>
      <c r="J18" s="18"/>
      <c r="K18" s="18"/>
      <c r="L18" s="18"/>
      <c r="M18" s="18"/>
      <c r="N18" s="87">
        <v>13</v>
      </c>
      <c r="O18" s="87" t="s">
        <v>1975</v>
      </c>
      <c r="P18" s="87" t="s">
        <v>1976</v>
      </c>
      <c r="Q18" s="87" t="s">
        <v>1247</v>
      </c>
      <c r="R18" s="18"/>
      <c r="S18" s="18"/>
      <c r="T18" s="18"/>
      <c r="U18" s="18"/>
      <c r="V18" s="18"/>
      <c r="W18" s="18"/>
      <c r="X18" s="87">
        <v>13</v>
      </c>
      <c r="Y18" s="769" t="s">
        <v>1975</v>
      </c>
      <c r="Z18" s="87" t="s">
        <v>1976</v>
      </c>
      <c r="AA18" s="87" t="s">
        <v>1247</v>
      </c>
      <c r="AB18" s="18"/>
      <c r="AC18" s="87">
        <v>13</v>
      </c>
      <c r="AD18" s="87" t="s">
        <v>2303</v>
      </c>
      <c r="AE18" s="87" t="s">
        <v>2304</v>
      </c>
      <c r="AF18" s="87" t="s">
        <v>1247</v>
      </c>
    </row>
    <row r="19" spans="1:32" ht="12">
      <c r="A19" s="18"/>
      <c r="B19" s="18"/>
      <c r="C19" s="18"/>
      <c r="D19" s="18"/>
      <c r="E19" s="18"/>
      <c r="F19" s="18"/>
      <c r="G19" s="18"/>
      <c r="H19" s="18"/>
      <c r="I19" s="18"/>
      <c r="J19" s="18"/>
      <c r="K19" s="18"/>
      <c r="L19" s="18"/>
      <c r="M19" s="18"/>
      <c r="N19" s="87">
        <v>14</v>
      </c>
      <c r="O19" s="87" t="s">
        <v>1996</v>
      </c>
      <c r="P19" s="87" t="s">
        <v>1997</v>
      </c>
      <c r="Q19" s="87" t="s">
        <v>1247</v>
      </c>
      <c r="R19" s="18"/>
      <c r="S19" s="18"/>
      <c r="T19" s="18"/>
      <c r="U19" s="18"/>
      <c r="V19" s="18"/>
      <c r="W19" s="18"/>
      <c r="X19" s="87">
        <v>14</v>
      </c>
      <c r="Y19" s="769" t="s">
        <v>1996</v>
      </c>
      <c r="Z19" s="87" t="s">
        <v>1997</v>
      </c>
      <c r="AA19" s="87" t="s">
        <v>1247</v>
      </c>
      <c r="AB19" s="18"/>
      <c r="AC19" s="87">
        <v>14</v>
      </c>
      <c r="AD19" s="87" t="s">
        <v>2323</v>
      </c>
      <c r="AE19" s="87" t="s">
        <v>2324</v>
      </c>
      <c r="AF19" s="87" t="s">
        <v>1247</v>
      </c>
    </row>
    <row r="20" spans="1:32" ht="12">
      <c r="A20" s="18"/>
      <c r="B20" s="18"/>
      <c r="C20" s="18"/>
      <c r="D20" s="18"/>
      <c r="E20" s="18"/>
      <c r="F20" s="18"/>
      <c r="G20" s="18"/>
      <c r="H20" s="18"/>
      <c r="I20" s="18"/>
      <c r="J20" s="18"/>
      <c r="K20" s="18"/>
      <c r="L20" s="18"/>
      <c r="M20" s="18"/>
      <c r="N20" s="87">
        <v>15</v>
      </c>
      <c r="O20" s="87" t="s">
        <v>1715</v>
      </c>
      <c r="P20" s="87" t="s">
        <v>1716</v>
      </c>
      <c r="Q20" s="87" t="s">
        <v>1247</v>
      </c>
      <c r="R20" s="18"/>
      <c r="S20" s="18"/>
      <c r="T20" s="18"/>
      <c r="U20" s="18"/>
      <c r="V20" s="18"/>
      <c r="W20" s="18"/>
      <c r="X20" s="87">
        <v>15</v>
      </c>
      <c r="Y20" s="769" t="s">
        <v>1715</v>
      </c>
      <c r="Z20" s="87" t="s">
        <v>1716</v>
      </c>
      <c r="AA20" s="87" t="s">
        <v>1247</v>
      </c>
      <c r="AB20" s="18"/>
      <c r="AC20" s="87">
        <v>15</v>
      </c>
      <c r="AD20" s="87" t="s">
        <v>1637</v>
      </c>
      <c r="AE20" s="87" t="s">
        <v>1638</v>
      </c>
      <c r="AF20" s="87" t="s">
        <v>1247</v>
      </c>
    </row>
    <row r="21" spans="1:32" ht="12">
      <c r="A21" s="18"/>
      <c r="B21" s="18"/>
      <c r="C21" s="18"/>
      <c r="D21" s="18"/>
      <c r="E21" s="18"/>
      <c r="F21" s="18"/>
      <c r="G21" s="18"/>
      <c r="H21" s="18"/>
      <c r="I21" s="18"/>
      <c r="J21" s="18"/>
      <c r="K21" s="18"/>
      <c r="L21" s="18"/>
      <c r="M21" s="18"/>
      <c r="N21" s="87">
        <v>16</v>
      </c>
      <c r="O21" s="87" t="s">
        <v>1645</v>
      </c>
      <c r="P21" s="87" t="s">
        <v>1646</v>
      </c>
      <c r="Q21" s="87" t="s">
        <v>1247</v>
      </c>
      <c r="R21" s="18"/>
      <c r="S21" s="18"/>
      <c r="T21" s="18"/>
      <c r="U21" s="18"/>
      <c r="V21" s="18"/>
      <c r="W21" s="18"/>
      <c r="X21" s="87">
        <v>16</v>
      </c>
      <c r="Y21" s="769" t="s">
        <v>1645</v>
      </c>
      <c r="Z21" s="87" t="s">
        <v>1646</v>
      </c>
      <c r="AA21" s="87" t="s">
        <v>1247</v>
      </c>
      <c r="AB21" s="18"/>
      <c r="AC21" s="87">
        <v>16</v>
      </c>
      <c r="AD21" s="87" t="s">
        <v>2307</v>
      </c>
      <c r="AE21" s="87" t="s">
        <v>2308</v>
      </c>
      <c r="AF21" s="87" t="s">
        <v>1247</v>
      </c>
    </row>
    <row r="22" spans="1:32" ht="12">
      <c r="A22" s="18"/>
      <c r="B22" s="18"/>
      <c r="C22" s="18"/>
      <c r="D22" s="18"/>
      <c r="E22" s="18"/>
      <c r="F22" s="18"/>
      <c r="G22" s="18"/>
      <c r="H22" s="18"/>
      <c r="I22" s="18"/>
      <c r="J22" s="18"/>
      <c r="K22" s="18"/>
      <c r="L22" s="18"/>
      <c r="M22" s="18"/>
      <c r="N22" s="87">
        <v>17</v>
      </c>
      <c r="O22" s="87" t="s">
        <v>1691</v>
      </c>
      <c r="P22" s="87" t="s">
        <v>1692</v>
      </c>
      <c r="Q22" s="87" t="s">
        <v>1247</v>
      </c>
      <c r="R22" s="18"/>
      <c r="S22" s="18"/>
      <c r="T22" s="18"/>
      <c r="U22" s="18"/>
      <c r="V22" s="18"/>
      <c r="W22" s="18"/>
      <c r="X22" s="87">
        <v>17</v>
      </c>
      <c r="Y22" s="769" t="s">
        <v>1691</v>
      </c>
      <c r="Z22" s="87" t="s">
        <v>1692</v>
      </c>
      <c r="AA22" s="87" t="s">
        <v>1247</v>
      </c>
      <c r="AB22" s="18"/>
      <c r="AC22" s="87">
        <v>17</v>
      </c>
      <c r="AD22" s="87" t="s">
        <v>1724</v>
      </c>
      <c r="AE22" s="87" t="s">
        <v>1719</v>
      </c>
      <c r="AF22" s="87" t="s">
        <v>1247</v>
      </c>
    </row>
    <row r="23" spans="1:32" ht="12">
      <c r="A23" s="18"/>
      <c r="B23" s="18"/>
      <c r="C23" s="18"/>
      <c r="D23" s="18"/>
      <c r="E23" s="18"/>
      <c r="F23" s="18"/>
      <c r="G23" s="18"/>
      <c r="H23" s="18"/>
      <c r="I23" s="18"/>
      <c r="J23" s="18"/>
      <c r="K23" s="18"/>
      <c r="L23" s="18"/>
      <c r="M23" s="18"/>
      <c r="N23" s="87">
        <v>18</v>
      </c>
      <c r="O23" s="87" t="s">
        <v>2068</v>
      </c>
      <c r="P23" s="87" t="s">
        <v>2069</v>
      </c>
      <c r="Q23" s="87" t="s">
        <v>1247</v>
      </c>
      <c r="R23" s="18"/>
      <c r="S23" s="18"/>
      <c r="T23" s="18"/>
      <c r="U23" s="18"/>
      <c r="V23" s="18"/>
      <c r="W23" s="18"/>
      <c r="X23" s="87">
        <v>18</v>
      </c>
      <c r="Y23" s="769" t="s">
        <v>2068</v>
      </c>
      <c r="Z23" s="87" t="s">
        <v>2069</v>
      </c>
      <c r="AA23" s="87" t="s">
        <v>1247</v>
      </c>
      <c r="AB23" s="18"/>
      <c r="AC23" s="87">
        <v>18</v>
      </c>
      <c r="AD23" s="87" t="s">
        <v>1751</v>
      </c>
      <c r="AE23" s="87" t="s">
        <v>1752</v>
      </c>
      <c r="AF23" s="87" t="s">
        <v>1247</v>
      </c>
    </row>
    <row r="24" spans="1:32" ht="12">
      <c r="A24" s="18"/>
      <c r="B24" s="18"/>
      <c r="C24" s="18"/>
      <c r="D24" s="18"/>
      <c r="E24" s="18"/>
      <c r="F24" s="18"/>
      <c r="G24" s="18"/>
      <c r="H24" s="18"/>
      <c r="I24" s="18"/>
      <c r="J24" s="18"/>
      <c r="K24" s="18"/>
      <c r="L24" s="18"/>
      <c r="M24" s="18"/>
      <c r="N24" s="87">
        <v>19</v>
      </c>
      <c r="O24" s="87" t="s">
        <v>2089</v>
      </c>
      <c r="P24" s="87" t="s">
        <v>2090</v>
      </c>
      <c r="Q24" s="87" t="s">
        <v>1247</v>
      </c>
      <c r="R24" s="18"/>
      <c r="S24" s="18"/>
      <c r="T24" s="18"/>
      <c r="U24" s="18"/>
      <c r="V24" s="18"/>
      <c r="W24" s="18"/>
      <c r="X24" s="87">
        <v>19</v>
      </c>
      <c r="Y24" s="769" t="s">
        <v>2089</v>
      </c>
      <c r="Z24" s="87" t="s">
        <v>2090</v>
      </c>
      <c r="AA24" s="87" t="s">
        <v>1247</v>
      </c>
      <c r="AB24" s="18"/>
      <c r="AC24" s="87">
        <v>19</v>
      </c>
      <c r="AD24" s="87"/>
      <c r="AE24" s="87"/>
      <c r="AF24" s="87" t="s">
        <v>1247</v>
      </c>
    </row>
    <row r="25" spans="1:32" ht="12">
      <c r="A25" s="18"/>
      <c r="B25" s="18"/>
      <c r="C25" s="18"/>
      <c r="D25" s="18"/>
      <c r="E25" s="18"/>
      <c r="F25" s="18"/>
      <c r="G25" s="18"/>
      <c r="H25" s="18"/>
      <c r="I25" s="18"/>
      <c r="J25" s="18"/>
      <c r="K25" s="18"/>
      <c r="L25" s="18"/>
      <c r="M25" s="18"/>
      <c r="N25" s="87">
        <v>20</v>
      </c>
      <c r="O25" s="87" t="s">
        <v>1667</v>
      </c>
      <c r="P25" s="87" t="s">
        <v>1668</v>
      </c>
      <c r="Q25" s="87" t="s">
        <v>1247</v>
      </c>
      <c r="R25" s="18"/>
      <c r="S25" s="18"/>
      <c r="T25" s="18"/>
      <c r="U25" s="18"/>
      <c r="V25" s="18"/>
      <c r="W25" s="18"/>
      <c r="X25" s="87">
        <v>20</v>
      </c>
      <c r="Y25" s="769" t="s">
        <v>1667</v>
      </c>
      <c r="Z25" s="87" t="s">
        <v>1668</v>
      </c>
      <c r="AA25" s="87" t="s">
        <v>1247</v>
      </c>
      <c r="AB25" s="18"/>
      <c r="AC25" s="87">
        <v>20</v>
      </c>
      <c r="AD25" s="87"/>
      <c r="AE25" s="87"/>
      <c r="AF25" s="87" t="s">
        <v>1247</v>
      </c>
    </row>
    <row r="26" spans="1:32" ht="12">
      <c r="A26" s="18"/>
      <c r="B26" s="18"/>
      <c r="C26" s="18"/>
      <c r="D26" s="18"/>
      <c r="E26" s="18"/>
      <c r="F26" s="18"/>
      <c r="G26" s="18"/>
      <c r="H26" s="18"/>
      <c r="I26" s="18"/>
      <c r="J26" s="18"/>
      <c r="K26" s="18"/>
      <c r="L26" s="18"/>
      <c r="M26" s="18"/>
      <c r="N26" s="87">
        <v>21</v>
      </c>
      <c r="O26" s="87" t="s">
        <v>2127</v>
      </c>
      <c r="P26" s="87" t="s">
        <v>2128</v>
      </c>
      <c r="Q26" s="87" t="s">
        <v>1247</v>
      </c>
      <c r="R26" s="18"/>
      <c r="S26" s="18"/>
      <c r="T26" s="18"/>
      <c r="U26" s="18"/>
      <c r="V26" s="18"/>
      <c r="W26" s="18"/>
      <c r="X26" s="87">
        <v>21</v>
      </c>
      <c r="Y26" s="769" t="s">
        <v>2127</v>
      </c>
      <c r="Z26" s="87" t="s">
        <v>2128</v>
      </c>
      <c r="AA26" s="87" t="s">
        <v>1247</v>
      </c>
      <c r="AB26" s="18"/>
      <c r="AC26" s="87">
        <v>21</v>
      </c>
      <c r="AD26" s="87"/>
      <c r="AE26" s="87"/>
      <c r="AF26" s="87" t="s">
        <v>1247</v>
      </c>
    </row>
    <row r="27" spans="1:32" ht="12">
      <c r="A27" s="18"/>
      <c r="B27" s="18"/>
      <c r="C27" s="18"/>
      <c r="D27" s="18"/>
      <c r="E27" s="18"/>
      <c r="F27" s="18"/>
      <c r="G27" s="18"/>
      <c r="H27" s="18"/>
      <c r="I27" s="18"/>
      <c r="J27" s="18"/>
      <c r="K27" s="18"/>
      <c r="L27" s="18"/>
      <c r="M27" s="18"/>
      <c r="N27" s="87">
        <v>22</v>
      </c>
      <c r="O27" s="87" t="s">
        <v>2148</v>
      </c>
      <c r="P27" s="87" t="s">
        <v>2149</v>
      </c>
      <c r="Q27" s="87" t="s">
        <v>1247</v>
      </c>
      <c r="R27" s="18"/>
      <c r="S27" s="18"/>
      <c r="T27" s="18"/>
      <c r="U27" s="18"/>
      <c r="V27" s="18"/>
      <c r="W27" s="18"/>
      <c r="X27" s="87">
        <v>22</v>
      </c>
      <c r="Y27" s="769" t="s">
        <v>2148</v>
      </c>
      <c r="Z27" s="87" t="s">
        <v>2149</v>
      </c>
      <c r="AA27" s="87" t="s">
        <v>1247</v>
      </c>
      <c r="AB27" s="18"/>
      <c r="AC27" s="87">
        <v>22</v>
      </c>
      <c r="AD27" s="87"/>
      <c r="AE27" s="87"/>
      <c r="AF27" s="87" t="s">
        <v>1247</v>
      </c>
    </row>
    <row r="28" spans="1:32" ht="12">
      <c r="A28" s="18"/>
      <c r="B28" s="18"/>
      <c r="C28" s="18"/>
      <c r="D28" s="18"/>
      <c r="E28" s="18"/>
      <c r="F28" s="18"/>
      <c r="G28" s="18"/>
      <c r="H28" s="18"/>
      <c r="I28" s="18"/>
      <c r="J28" s="18"/>
      <c r="K28" s="18"/>
      <c r="L28" s="18"/>
      <c r="M28" s="18"/>
      <c r="N28" s="87">
        <v>23</v>
      </c>
      <c r="O28" s="87" t="s">
        <v>2169</v>
      </c>
      <c r="P28" s="87" t="s">
        <v>2170</v>
      </c>
      <c r="Q28" s="87" t="s">
        <v>1247</v>
      </c>
      <c r="R28" s="18"/>
      <c r="S28" s="18"/>
      <c r="T28" s="18"/>
      <c r="U28" s="18"/>
      <c r="V28" s="18"/>
      <c r="W28" s="18"/>
      <c r="X28" s="87">
        <v>23</v>
      </c>
      <c r="Y28" s="769" t="s">
        <v>2169</v>
      </c>
      <c r="Z28" s="87" t="s">
        <v>2170</v>
      </c>
      <c r="AA28" s="87" t="s">
        <v>1247</v>
      </c>
      <c r="AB28" s="18"/>
      <c r="AC28" s="87">
        <v>23</v>
      </c>
      <c r="AD28" s="87"/>
      <c r="AE28" s="87"/>
      <c r="AF28" s="87" t="s">
        <v>1247</v>
      </c>
    </row>
    <row r="29" spans="1:32" ht="12">
      <c r="A29" s="18"/>
      <c r="B29" s="18"/>
      <c r="C29" s="18"/>
      <c r="D29" s="18"/>
      <c r="E29" s="18"/>
      <c r="F29" s="18"/>
      <c r="G29" s="18"/>
      <c r="H29" s="18"/>
      <c r="I29" s="18"/>
      <c r="J29" s="18"/>
      <c r="K29" s="18"/>
      <c r="L29" s="18"/>
      <c r="M29" s="18"/>
      <c r="N29" s="87">
        <v>24</v>
      </c>
      <c r="O29" s="87" t="s">
        <v>2190</v>
      </c>
      <c r="P29" s="87" t="s">
        <v>2191</v>
      </c>
      <c r="Q29" s="87" t="s">
        <v>1247</v>
      </c>
      <c r="R29" s="18"/>
      <c r="S29" s="18"/>
      <c r="T29" s="18"/>
      <c r="U29" s="18"/>
      <c r="V29" s="18"/>
      <c r="W29" s="18"/>
      <c r="X29" s="87">
        <v>24</v>
      </c>
      <c r="Y29" s="769" t="s">
        <v>2190</v>
      </c>
      <c r="Z29" s="87" t="s">
        <v>2191</v>
      </c>
      <c r="AA29" s="87" t="s">
        <v>1247</v>
      </c>
      <c r="AB29" s="18"/>
      <c r="AC29" s="87">
        <v>24</v>
      </c>
      <c r="AD29" s="87"/>
      <c r="AE29" s="87"/>
      <c r="AF29" s="87" t="s">
        <v>1247</v>
      </c>
    </row>
    <row r="30" spans="1:32" ht="12">
      <c r="A30" s="18"/>
      <c r="B30" s="18"/>
      <c r="C30" s="18"/>
      <c r="D30" s="18"/>
      <c r="E30" s="18"/>
      <c r="F30" s="18"/>
      <c r="G30" s="18"/>
      <c r="H30" s="18"/>
      <c r="I30" s="18"/>
      <c r="J30" s="18"/>
      <c r="K30" s="18"/>
      <c r="L30" s="18"/>
      <c r="M30" s="18"/>
      <c r="N30" s="87">
        <v>25</v>
      </c>
      <c r="O30" s="87" t="s">
        <v>1670</v>
      </c>
      <c r="P30" s="87" t="s">
        <v>1671</v>
      </c>
      <c r="Q30" s="87" t="s">
        <v>1247</v>
      </c>
      <c r="R30" s="18"/>
      <c r="S30" s="18"/>
      <c r="T30" s="18"/>
      <c r="U30" s="18"/>
      <c r="V30" s="18"/>
      <c r="W30" s="18"/>
      <c r="X30" s="87">
        <v>25</v>
      </c>
      <c r="Y30" s="769" t="s">
        <v>1670</v>
      </c>
      <c r="Z30" s="87" t="s">
        <v>1671</v>
      </c>
      <c r="AA30" s="87" t="s">
        <v>1247</v>
      </c>
      <c r="AB30" s="18"/>
      <c r="AC30" s="87">
        <v>25</v>
      </c>
      <c r="AD30" s="87"/>
      <c r="AE30" s="87"/>
      <c r="AF30" s="87" t="s">
        <v>1247</v>
      </c>
    </row>
    <row r="31" spans="1:32" ht="12">
      <c r="A31" s="18"/>
      <c r="B31" s="18"/>
      <c r="C31" s="18"/>
      <c r="D31" s="18"/>
      <c r="E31" s="18"/>
      <c r="F31" s="18"/>
      <c r="G31" s="18"/>
      <c r="H31" s="18"/>
      <c r="I31" s="18"/>
      <c r="J31" s="18"/>
      <c r="K31" s="18"/>
      <c r="L31" s="18"/>
      <c r="M31" s="18"/>
      <c r="N31" s="87">
        <v>26</v>
      </c>
      <c r="O31" s="87" t="s">
        <v>2228</v>
      </c>
      <c r="P31" s="87" t="s">
        <v>2229</v>
      </c>
      <c r="Q31" s="87" t="s">
        <v>1247</v>
      </c>
      <c r="R31" s="18"/>
      <c r="S31" s="18"/>
      <c r="T31" s="18"/>
      <c r="U31" s="18"/>
      <c r="V31" s="18"/>
      <c r="W31" s="18"/>
      <c r="X31" s="87">
        <v>26</v>
      </c>
      <c r="Y31" s="769" t="s">
        <v>2228</v>
      </c>
      <c r="Z31" s="87" t="s">
        <v>2229</v>
      </c>
      <c r="AA31" s="87" t="s">
        <v>1247</v>
      </c>
      <c r="AB31" s="18"/>
      <c r="AC31" s="87">
        <v>26</v>
      </c>
      <c r="AD31" s="87"/>
      <c r="AE31" s="87"/>
      <c r="AF31" s="87" t="s">
        <v>1247</v>
      </c>
    </row>
    <row r="32" spans="1:32" ht="12">
      <c r="A32" s="18"/>
      <c r="B32" s="18"/>
      <c r="C32" s="18"/>
      <c r="D32" s="18"/>
      <c r="E32" s="18"/>
      <c r="F32" s="18"/>
      <c r="G32" s="18"/>
      <c r="H32" s="18"/>
      <c r="I32" s="18"/>
      <c r="J32" s="18"/>
      <c r="K32" s="18"/>
      <c r="L32" s="18"/>
      <c r="M32" s="18"/>
      <c r="N32" s="87">
        <v>27</v>
      </c>
      <c r="O32" s="87" t="s">
        <v>1676</v>
      </c>
      <c r="P32" s="87" t="s">
        <v>1677</v>
      </c>
      <c r="Q32" s="87" t="s">
        <v>1247</v>
      </c>
      <c r="R32" s="18"/>
      <c r="S32" s="18"/>
      <c r="T32" s="18"/>
      <c r="U32" s="18"/>
      <c r="V32" s="18"/>
      <c r="W32" s="18"/>
      <c r="X32" s="87">
        <v>27</v>
      </c>
      <c r="Y32" s="769" t="s">
        <v>1676</v>
      </c>
      <c r="Z32" s="87" t="s">
        <v>1677</v>
      </c>
      <c r="AA32" s="87" t="s">
        <v>1247</v>
      </c>
      <c r="AB32" s="18"/>
      <c r="AC32" s="87">
        <v>27</v>
      </c>
      <c r="AD32" s="87"/>
      <c r="AE32" s="87"/>
      <c r="AF32" s="87" t="s">
        <v>1247</v>
      </c>
    </row>
    <row r="33" spans="1:32" ht="12">
      <c r="A33" s="18"/>
      <c r="B33" s="18"/>
      <c r="C33" s="18"/>
      <c r="D33" s="18"/>
      <c r="E33" s="18"/>
      <c r="F33" s="18"/>
      <c r="G33" s="18"/>
      <c r="H33" s="18"/>
      <c r="I33" s="18"/>
      <c r="J33" s="18"/>
      <c r="K33" s="18"/>
      <c r="L33" s="18"/>
      <c r="M33" s="18"/>
      <c r="N33" s="87">
        <v>28</v>
      </c>
      <c r="O33" s="87" t="s">
        <v>2266</v>
      </c>
      <c r="P33" s="87" t="s">
        <v>2267</v>
      </c>
      <c r="Q33" s="87" t="s">
        <v>1247</v>
      </c>
      <c r="R33" s="18"/>
      <c r="S33" s="18"/>
      <c r="T33" s="18"/>
      <c r="U33" s="18"/>
      <c r="V33" s="18"/>
      <c r="W33" s="18"/>
      <c r="X33" s="87">
        <v>28</v>
      </c>
      <c r="Y33" s="769" t="s">
        <v>2266</v>
      </c>
      <c r="Z33" s="87" t="s">
        <v>2267</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1697</v>
      </c>
      <c r="P34" s="87" t="s">
        <v>1698</v>
      </c>
      <c r="Q34" s="87" t="s">
        <v>1247</v>
      </c>
      <c r="R34" s="18"/>
      <c r="S34" s="18"/>
      <c r="T34" s="18"/>
      <c r="U34" s="18"/>
      <c r="V34" s="18"/>
      <c r="W34" s="18"/>
      <c r="X34" s="87">
        <v>29</v>
      </c>
      <c r="Y34" s="769" t="s">
        <v>1697</v>
      </c>
      <c r="Z34" s="87" t="s">
        <v>1698</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2328</v>
      </c>
      <c r="P36" s="87" t="s">
        <v>2329</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18</v>
      </c>
      <c r="I4" s="80" t="str">
        <f>HLOOKUP(I3,比較地域マスタ!$E$5:$L$6,2,0)</f>
        <v>福井県</v>
      </c>
      <c r="J4" s="80" t="str">
        <f>HLOOKUP(J3,比較地域マスタ!$E$5:$L$6,2,0)</f>
        <v>池田町</v>
      </c>
      <c r="K4" s="80" t="str">
        <f>HLOOKUP(K3,比較地域マスタ!$E$5:$L$6,2,0)</f>
        <v>18382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池田町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9.5499265298885465</v>
      </c>
      <c r="BB5" s="34"/>
      <c r="BC5" s="19"/>
      <c r="BD5" s="364">
        <f>AC35</f>
        <v>7.4989845994747508</v>
      </c>
      <c r="BE5" s="34"/>
      <c r="BF5" s="19"/>
      <c r="BG5" s="364">
        <f>AK35</f>
        <v>5.5259977389500925</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5.4460328674505867</v>
      </c>
      <c r="BA6" s="19"/>
      <c r="BB6" s="34"/>
      <c r="BC6" s="364">
        <f>AC36</f>
        <v>2.6455790635102723</v>
      </c>
      <c r="BD6" s="19"/>
      <c r="BE6" s="34"/>
      <c r="BF6" s="364">
        <f>AK36</f>
        <v>1.5569673575336573</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0.70685038715755655</v>
      </c>
      <c r="BA7" s="19"/>
      <c r="BB7" s="34"/>
      <c r="BC7" s="364">
        <f>AC37</f>
        <v>0.35021989262720371</v>
      </c>
      <c r="BD7" s="19"/>
      <c r="BE7" s="34"/>
      <c r="BF7" s="364">
        <f t="shared" ref="BF7:BF8" si="0">AK37</f>
        <v>0.26286805368595179</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3.3970432752804025</v>
      </c>
      <c r="BA8" s="19"/>
      <c r="BB8" s="34"/>
      <c r="BC8" s="364">
        <f>AC38</f>
        <v>4.5031856433372743</v>
      </c>
      <c r="BD8" s="19"/>
      <c r="BE8" s="34"/>
      <c r="BF8" s="364">
        <f t="shared" si="0"/>
        <v>3.7061623277304832</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27.772392923326404</v>
      </c>
      <c r="P9" s="500">
        <f>P10+P14+P15+P16+P22</f>
        <v>0.99999999999999978</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2.6178382891863929</v>
      </c>
      <c r="BA9" s="364">
        <f>AZ9</f>
        <v>2.6178382891863929</v>
      </c>
      <c r="BB9" s="34"/>
      <c r="BC9" s="364">
        <f>AC39</f>
        <v>4.5355648959852051</v>
      </c>
      <c r="BD9" s="364">
        <f>AC39</f>
        <v>4.5355648959852051</v>
      </c>
      <c r="BE9" s="34"/>
      <c r="BF9" s="364">
        <f>AK39</f>
        <v>2.4868527825410833</v>
      </c>
      <c r="BG9" s="364">
        <f>AK39</f>
        <v>2.4868527825410833</v>
      </c>
      <c r="BH9" s="34"/>
    </row>
    <row r="10" spans="1:62" ht="17.100000000000001" customHeight="1" thickBot="1">
      <c r="B10" s="366"/>
      <c r="C10" s="367"/>
      <c r="D10" s="369"/>
      <c r="E10" s="369"/>
      <c r="F10" s="369"/>
      <c r="G10" s="368"/>
      <c r="H10" s="368"/>
      <c r="I10" s="369"/>
      <c r="J10" s="370"/>
      <c r="K10" s="377"/>
      <c r="L10" s="286" t="s">
        <v>31</v>
      </c>
      <c r="M10" s="286"/>
      <c r="N10" s="622"/>
      <c r="O10" s="1025">
        <f>SUM(O11:O13)</f>
        <v>9.5499265298885465</v>
      </c>
      <c r="P10" s="501">
        <f t="shared" ref="P10:P22" si="1">O10/$O$9</f>
        <v>0.34386401475212586</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5.2604951927888717</v>
      </c>
      <c r="BA10" s="364">
        <f>AZ10</f>
        <v>5.2604951927888717</v>
      </c>
      <c r="BB10" s="34"/>
      <c r="BC10" s="364">
        <f>AC40</f>
        <v>7.3969738223729458</v>
      </c>
      <c r="BD10" s="364">
        <f>AC40</f>
        <v>7.3969738223729458</v>
      </c>
      <c r="BE10" s="34"/>
      <c r="BF10" s="364">
        <f>AK40</f>
        <v>4.2619453994581873</v>
      </c>
      <c r="BG10" s="364">
        <f>AK40</f>
        <v>4.2619453994581873</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5.4460328674505867</v>
      </c>
      <c r="P11" s="502">
        <f t="shared" si="1"/>
        <v>0.19609519721566343</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10.148693081293109</v>
      </c>
      <c r="BB11" s="34"/>
      <c r="BC11" s="364"/>
      <c r="BD11" s="364">
        <f>AC41</f>
        <v>8.3234196794032247</v>
      </c>
      <c r="BE11" s="34"/>
      <c r="BF11" s="19"/>
      <c r="BG11" s="364">
        <f>AK41</f>
        <v>6.2076950332206602</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0.70685038715755655</v>
      </c>
      <c r="P12" s="502">
        <f t="shared" si="1"/>
        <v>2.5451547841376803E-2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9.9374835129196768</v>
      </c>
      <c r="BA12" s="19"/>
      <c r="BB12" s="34"/>
      <c r="BC12" s="364">
        <f>AC42</f>
        <v>8.0917378135888818</v>
      </c>
      <c r="BD12" s="19"/>
      <c r="BE12" s="34"/>
      <c r="BF12" s="364">
        <f>AK42</f>
        <v>6.0646641809483928</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3.3970432752804025</v>
      </c>
      <c r="P13" s="502">
        <f t="shared" si="1"/>
        <v>0.12231726969508561</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0.21120956837343224</v>
      </c>
      <c r="BA13" s="19"/>
      <c r="BB13" s="34"/>
      <c r="BC13" s="364">
        <f>AC45</f>
        <v>0.23168186581434225</v>
      </c>
      <c r="BD13" s="19"/>
      <c r="BE13" s="34"/>
      <c r="BF13" s="364">
        <f>AK45</f>
        <v>0.14303085227226711</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2.6178382891863929</v>
      </c>
      <c r="P14" s="501">
        <f t="shared" si="1"/>
        <v>9.4260451247887816E-2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5.2604951927888717</v>
      </c>
      <c r="P15" s="501">
        <f t="shared" si="1"/>
        <v>0.18941454585177323</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0.19543983016948158</v>
      </c>
      <c r="BA15" s="364">
        <f>AZ15</f>
        <v>0.19543983016948158</v>
      </c>
      <c r="BB15" s="34"/>
      <c r="BC15" s="364">
        <f>AC47</f>
        <v>0.21103352196861278</v>
      </c>
      <c r="BD15" s="364">
        <f>AC47</f>
        <v>0.21103352196861278</v>
      </c>
      <c r="BE15" s="34"/>
      <c r="BF15" s="364">
        <f>AK47</f>
        <v>0.47895225550728637</v>
      </c>
      <c r="BG15" s="364">
        <f>AK47</f>
        <v>0.47895225550728637</v>
      </c>
      <c r="BH15" s="34"/>
    </row>
    <row r="16" spans="1:62" ht="17.100000000000001" customHeight="1" thickBot="1">
      <c r="B16" s="366"/>
      <c r="C16" s="367"/>
      <c r="D16" s="369"/>
      <c r="E16" s="369"/>
      <c r="F16" s="369"/>
      <c r="G16" s="368"/>
      <c r="H16" s="368"/>
      <c r="I16" s="369"/>
      <c r="J16" s="370"/>
      <c r="K16" s="378"/>
      <c r="L16" s="286" t="s">
        <v>44</v>
      </c>
      <c r="M16" s="387"/>
      <c r="N16" s="388"/>
      <c r="O16" s="1025">
        <f>SUM(O18:O21)</f>
        <v>10.148693081293109</v>
      </c>
      <c r="P16" s="501">
        <f t="shared" si="1"/>
        <v>0.36542379006776493</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9.9374835129196768</v>
      </c>
      <c r="P17" s="502">
        <f t="shared" si="1"/>
        <v>0.35781877133723872</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4.0086892369473288</v>
      </c>
      <c r="P18" s="502">
        <f t="shared" si="1"/>
        <v>0.14434079368005689</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5.9287942759723471</v>
      </c>
      <c r="P19" s="502">
        <f t="shared" si="1"/>
        <v>0.21347797765718177</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0.21120956837343224</v>
      </c>
      <c r="P20" s="502">
        <f t="shared" si="1"/>
        <v>7.60501873052626E-3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0.19543983016948158</v>
      </c>
      <c r="P22" s="679">
        <f t="shared" si="1"/>
        <v>7.0371980804480498E-3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6.0998964047388977</v>
      </c>
      <c r="AZ22" s="364">
        <f t="shared" si="3"/>
        <v>7.6945892145963448</v>
      </c>
      <c r="BA22" s="364">
        <f t="shared" si="3"/>
        <v>6.7635944218590334</v>
      </c>
      <c r="BB22" s="364">
        <f t="shared" si="3"/>
        <v>7.6291120160222103</v>
      </c>
      <c r="BC22" s="364">
        <f t="shared" si="3"/>
        <v>7.6218679393623461</v>
      </c>
      <c r="BD22" s="364">
        <f t="shared" si="3"/>
        <v>7.4989845994747508</v>
      </c>
      <c r="BE22" s="364">
        <f t="shared" si="3"/>
        <v>7.2976271562666373</v>
      </c>
      <c r="BF22" s="364">
        <f t="shared" si="3"/>
        <v>6.2627390458415384</v>
      </c>
      <c r="BG22" s="364">
        <f t="shared" si="3"/>
        <v>7.2082280968642873</v>
      </c>
      <c r="BH22" s="364">
        <f t="shared" si="3"/>
        <v>7.0471922534848082</v>
      </c>
      <c r="BI22" s="364">
        <f t="shared" si="3"/>
        <v>6.4088608631744588</v>
      </c>
      <c r="BJ22" s="364">
        <f t="shared" si="3"/>
        <v>5.9626237215514371</v>
      </c>
      <c r="BK22" s="364">
        <f t="shared" si="3"/>
        <v>4.8965895504305754</v>
      </c>
      <c r="BL22" s="364">
        <f t="shared" si="3"/>
        <v>5.5259977389500925</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4.2438125709363836</v>
      </c>
      <c r="AZ23" s="399">
        <f t="shared" ref="AZ23:BL23" si="4">Y39</f>
        <v>3.2771727101293338</v>
      </c>
      <c r="BA23" s="399">
        <f t="shared" si="4"/>
        <v>3.8216227333350581</v>
      </c>
      <c r="BB23" s="399">
        <f t="shared" si="4"/>
        <v>4.5533143240310885</v>
      </c>
      <c r="BC23" s="399">
        <f t="shared" si="4"/>
        <v>4.4135313572708537</v>
      </c>
      <c r="BD23" s="399">
        <f t="shared" si="4"/>
        <v>4.5355648959852051</v>
      </c>
      <c r="BE23" s="399">
        <f t="shared" si="4"/>
        <v>4.5506151752342978</v>
      </c>
      <c r="BF23" s="399">
        <f t="shared" si="4"/>
        <v>3.4127500522415946</v>
      </c>
      <c r="BG23" s="399">
        <f t="shared" si="4"/>
        <v>3.0104689124007344</v>
      </c>
      <c r="BH23" s="399">
        <f t="shared" si="4"/>
        <v>2.7677793547406266</v>
      </c>
      <c r="BI23" s="399">
        <f t="shared" si="4"/>
        <v>2.5198584907881623</v>
      </c>
      <c r="BJ23" s="399">
        <f t="shared" si="4"/>
        <v>2.5214926198188916</v>
      </c>
      <c r="BK23" s="399">
        <f t="shared" si="4"/>
        <v>2.2169031737668705</v>
      </c>
      <c r="BL23" s="399">
        <f t="shared" si="4"/>
        <v>2.4868527825410833</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6.7840187110893124</v>
      </c>
      <c r="AZ24" s="364">
        <f t="shared" ref="AZ24:BL24" si="5">Y40</f>
        <v>4.9438545295118237</v>
      </c>
      <c r="BA24" s="364">
        <f t="shared" si="5"/>
        <v>5.5605677963293099</v>
      </c>
      <c r="BB24" s="364">
        <f t="shared" si="5"/>
        <v>7.4016051519157022</v>
      </c>
      <c r="BC24" s="364">
        <f t="shared" si="5"/>
        <v>7.8085908269790218</v>
      </c>
      <c r="BD24" s="364">
        <f t="shared" si="5"/>
        <v>7.3969738223729458</v>
      </c>
      <c r="BE24" s="364">
        <f t="shared" si="5"/>
        <v>7.2034626007586109</v>
      </c>
      <c r="BF24" s="364">
        <f t="shared" si="5"/>
        <v>6.686412723460422</v>
      </c>
      <c r="BG24" s="364">
        <f t="shared" si="5"/>
        <v>6.4173877595597943</v>
      </c>
      <c r="BH24" s="364">
        <f t="shared" si="5"/>
        <v>6.2129266583759559</v>
      </c>
      <c r="BI24" s="364">
        <f t="shared" si="5"/>
        <v>5.631220581067419</v>
      </c>
      <c r="BJ24" s="364">
        <f t="shared" si="5"/>
        <v>4.596787576689616</v>
      </c>
      <c r="BK24" s="364">
        <f t="shared" si="5"/>
        <v>4.1282386924749224</v>
      </c>
      <c r="BL24" s="364">
        <f t="shared" si="5"/>
        <v>4.2619453994581873</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9.2564497294174544</v>
      </c>
      <c r="AZ25" s="364">
        <f t="shared" ref="AZ25:BL25" si="6">Y41</f>
        <v>8.9830305514331918</v>
      </c>
      <c r="BA25" s="364">
        <f t="shared" si="6"/>
        <v>8.9771203991426169</v>
      </c>
      <c r="BB25" s="364">
        <f t="shared" si="6"/>
        <v>8.6740888512620842</v>
      </c>
      <c r="BC25" s="364">
        <f t="shared" si="6"/>
        <v>8.5418651589766714</v>
      </c>
      <c r="BD25" s="364">
        <f t="shared" si="6"/>
        <v>8.3234196794032247</v>
      </c>
      <c r="BE25" s="364">
        <f t="shared" si="6"/>
        <v>7.9635171953285226</v>
      </c>
      <c r="BF25" s="364">
        <f t="shared" si="6"/>
        <v>7.7580811332485577</v>
      </c>
      <c r="BG25" s="364">
        <f t="shared" si="6"/>
        <v>7.6790108129010308</v>
      </c>
      <c r="BH25" s="364">
        <f t="shared" si="6"/>
        <v>7.4587235856468039</v>
      </c>
      <c r="BI25" s="364">
        <f t="shared" si="6"/>
        <v>7.280703258301263</v>
      </c>
      <c r="BJ25" s="364">
        <f t="shared" si="6"/>
        <v>6.8061892494434337</v>
      </c>
      <c r="BK25" s="364">
        <f t="shared" si="6"/>
        <v>6.312852841374796</v>
      </c>
      <c r="BL25" s="364">
        <f t="shared" si="6"/>
        <v>6.2076950332206602</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v>
      </c>
      <c r="AZ26" s="364">
        <f t="shared" si="7"/>
        <v>0.21325393264656564</v>
      </c>
      <c r="BA26" s="364">
        <f t="shared" si="7"/>
        <v>0.14097252858308312</v>
      </c>
      <c r="BB26" s="364">
        <f t="shared" si="7"/>
        <v>0.19060439743587645</v>
      </c>
      <c r="BC26" s="364">
        <f t="shared" si="7"/>
        <v>0.13256573477249384</v>
      </c>
      <c r="BD26" s="364">
        <f t="shared" si="7"/>
        <v>0.21103352196861278</v>
      </c>
      <c r="BE26" s="364">
        <f t="shared" si="7"/>
        <v>0.21573096335905848</v>
      </c>
      <c r="BF26" s="364">
        <f t="shared" si="7"/>
        <v>0.20970735730620521</v>
      </c>
      <c r="BG26" s="364">
        <f t="shared" si="7"/>
        <v>0.26326057001292358</v>
      </c>
      <c r="BH26" s="364">
        <f t="shared" si="7"/>
        <v>0.21982804180448387</v>
      </c>
      <c r="BI26" s="364">
        <f t="shared" si="7"/>
        <v>0.24423730445312097</v>
      </c>
      <c r="BJ26" s="364">
        <f t="shared" si="7"/>
        <v>0.23485743148771104</v>
      </c>
      <c r="BK26" s="364">
        <f t="shared" si="7"/>
        <v>0.30020570622984449</v>
      </c>
      <c r="BL26" s="364">
        <f t="shared" si="7"/>
        <v>0.47895225550728637</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26.384177416182048</v>
      </c>
      <c r="AZ27" s="364">
        <f t="shared" si="8"/>
        <v>25.111900938317259</v>
      </c>
      <c r="BA27" s="364">
        <f t="shared" si="8"/>
        <v>25.263877879249101</v>
      </c>
      <c r="BB27" s="364">
        <f t="shared" si="8"/>
        <v>28.448724740666961</v>
      </c>
      <c r="BC27" s="364">
        <f t="shared" si="8"/>
        <v>28.518421017361387</v>
      </c>
      <c r="BD27" s="364">
        <f t="shared" si="8"/>
        <v>27.965976519204741</v>
      </c>
      <c r="BE27" s="364">
        <f t="shared" si="8"/>
        <v>27.230953090947125</v>
      </c>
      <c r="BF27" s="364">
        <f t="shared" si="8"/>
        <v>24.329690312098318</v>
      </c>
      <c r="BG27" s="364">
        <f t="shared" si="8"/>
        <v>24.57835615173877</v>
      </c>
      <c r="BH27" s="364">
        <f t="shared" si="8"/>
        <v>23.706449894052678</v>
      </c>
      <c r="BI27" s="364">
        <f t="shared" si="8"/>
        <v>22.084880497784425</v>
      </c>
      <c r="BJ27" s="364">
        <f t="shared" si="8"/>
        <v>20.121950598991088</v>
      </c>
      <c r="BK27" s="364">
        <f t="shared" si="8"/>
        <v>17.85478996427701</v>
      </c>
      <c r="BL27" s="364">
        <f t="shared" si="8"/>
        <v>18.961443209677309</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27.965976519204741</v>
      </c>
      <c r="P30" s="500">
        <f>P31+P35+P36+P37+P43</f>
        <v>0.99999999999999989</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7.4989845994747508</v>
      </c>
      <c r="P31" s="501">
        <f t="shared" ref="P31:P43" si="9">O31/$O$30</f>
        <v>0.26814671013991098</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2.6455790635102723</v>
      </c>
      <c r="P32" s="502">
        <f t="shared" si="9"/>
        <v>9.4599917213457771E-2</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0.35021989262720371</v>
      </c>
      <c r="P33" s="502">
        <f t="shared" si="9"/>
        <v>1.2523070395439307E-2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4.5031856433372743</v>
      </c>
      <c r="P34" s="502">
        <f t="shared" si="9"/>
        <v>0.16102372253101391</v>
      </c>
      <c r="Q34" s="371"/>
      <c r="R34" s="15"/>
      <c r="S34" s="366"/>
      <c r="T34" s="622" t="s">
        <v>29</v>
      </c>
      <c r="U34" s="375"/>
      <c r="V34" s="375"/>
      <c r="W34" s="375"/>
      <c r="X34" s="1012">
        <f>X35+X39+X40+X41+X47</f>
        <v>26.384177416182048</v>
      </c>
      <c r="Y34" s="1013">
        <f t="shared" ref="Y34:AK34" si="10">Y35+Y39+Y40+Y41+Y47</f>
        <v>25.111900938317259</v>
      </c>
      <c r="Z34" s="1013">
        <f t="shared" si="10"/>
        <v>25.263877879249101</v>
      </c>
      <c r="AA34" s="1013">
        <f t="shared" si="10"/>
        <v>28.448724740666961</v>
      </c>
      <c r="AB34" s="1013">
        <f t="shared" si="10"/>
        <v>28.518421017361387</v>
      </c>
      <c r="AC34" s="1013">
        <f t="shared" si="10"/>
        <v>27.965976519204741</v>
      </c>
      <c r="AD34" s="1013">
        <f t="shared" si="10"/>
        <v>27.230953090947125</v>
      </c>
      <c r="AE34" s="1013">
        <f t="shared" si="10"/>
        <v>24.329690312098318</v>
      </c>
      <c r="AF34" s="1013">
        <f t="shared" si="10"/>
        <v>24.57835615173877</v>
      </c>
      <c r="AG34" s="1013">
        <f t="shared" si="10"/>
        <v>23.706449894052678</v>
      </c>
      <c r="AH34" s="1013">
        <f t="shared" si="10"/>
        <v>22.084880497784425</v>
      </c>
      <c r="AI34" s="1013">
        <f t="shared" si="10"/>
        <v>20.121950598991088</v>
      </c>
      <c r="AJ34" s="1013">
        <f t="shared" si="10"/>
        <v>17.85478996427701</v>
      </c>
      <c r="AK34" s="1014">
        <f t="shared" si="10"/>
        <v>18.961443209677309</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4.5355648959852051</v>
      </c>
      <c r="P35" s="501">
        <f t="shared" si="9"/>
        <v>0.16218153129287477</v>
      </c>
      <c r="Q35" s="371"/>
      <c r="R35" s="15"/>
      <c r="S35" s="366"/>
      <c r="T35" s="377"/>
      <c r="U35" s="286" t="s">
        <v>31</v>
      </c>
      <c r="V35" s="387"/>
      <c r="W35" s="387"/>
      <c r="X35" s="1015">
        <f>SUM(X36:X38)</f>
        <v>6.0998964047388977</v>
      </c>
      <c r="Y35" s="1016">
        <f t="shared" ref="Y35:AK35" si="11">SUM(Y36:Y38)</f>
        <v>7.6945892145963448</v>
      </c>
      <c r="Z35" s="1016">
        <f t="shared" si="11"/>
        <v>6.7635944218590334</v>
      </c>
      <c r="AA35" s="1016">
        <f t="shared" si="11"/>
        <v>7.6291120160222103</v>
      </c>
      <c r="AB35" s="1016">
        <f t="shared" si="11"/>
        <v>7.6218679393623461</v>
      </c>
      <c r="AC35" s="1016">
        <f t="shared" si="11"/>
        <v>7.4989845994747508</v>
      </c>
      <c r="AD35" s="1016">
        <f t="shared" si="11"/>
        <v>7.2976271562666373</v>
      </c>
      <c r="AE35" s="1016">
        <f t="shared" si="11"/>
        <v>6.2627390458415384</v>
      </c>
      <c r="AF35" s="1016">
        <f t="shared" si="11"/>
        <v>7.2082280968642873</v>
      </c>
      <c r="AG35" s="1016">
        <f t="shared" si="11"/>
        <v>7.0471922534848082</v>
      </c>
      <c r="AH35" s="1016">
        <f t="shared" si="11"/>
        <v>6.4088608631744588</v>
      </c>
      <c r="AI35" s="1016">
        <f t="shared" si="11"/>
        <v>5.9626237215514371</v>
      </c>
      <c r="AJ35" s="1016">
        <f t="shared" si="11"/>
        <v>4.8965895504305754</v>
      </c>
      <c r="AK35" s="1017">
        <f t="shared" si="11"/>
        <v>5.5259977389500925</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7.3969738223729458</v>
      </c>
      <c r="P36" s="501">
        <f t="shared" si="9"/>
        <v>0.26449903572268646</v>
      </c>
      <c r="Q36" s="371"/>
      <c r="R36" s="15"/>
      <c r="S36" s="401" t="s">
        <v>98</v>
      </c>
      <c r="T36" s="378"/>
      <c r="U36" s="389"/>
      <c r="V36" s="379" t="s">
        <v>98</v>
      </c>
      <c r="W36" s="402"/>
      <c r="X36" s="1018">
        <f>VLOOKUP(年度マスタ!$K$4&amp;"_"&amp;X$33,データシート1!$A:$BS,MATCH("aa_"&amp;$S36,データシート1!$A$1:$BS$1,0),0)</f>
        <v>4.2372116001825573</v>
      </c>
      <c r="Y36" s="1019">
        <f>VLOOKUP(年度マスタ!$K$4&amp;"_"&amp;Y$33,データシート1!$A:$BS,MATCH("aa_"&amp;$S36,データシート1!$A$1:$BS$1,0),0)</f>
        <v>3.0259885090909049</v>
      </c>
      <c r="Z36" s="1019">
        <f>VLOOKUP(年度マスタ!$K$4&amp;"_"&amp;Z$33,データシート1!$A:$BS,MATCH("aa_"&amp;$S36,データシート1!$A$1:$BS$1,0),0)</f>
        <v>2.317636491886677</v>
      </c>
      <c r="AA36" s="1019">
        <f>VLOOKUP(年度マスタ!$K$4&amp;"_"&amp;AA$33,データシート1!$A:$BS,MATCH("aa_"&amp;$S36,データシート1!$A$1:$BS$1,0),0)</f>
        <v>2.7717150981427516</v>
      </c>
      <c r="AB36" s="1019">
        <f>VLOOKUP(年度マスタ!$K$4&amp;"_"&amp;AB$33,データシート1!$A:$BS,MATCH("aa_"&amp;$S36,データシート1!$A$1:$BS$1,0),0)</f>
        <v>2.9355295247884601</v>
      </c>
      <c r="AC36" s="1019">
        <f>VLOOKUP(年度マスタ!$K$4&amp;"_"&amp;AC$33,データシート1!$A:$BS,MATCH("aa_"&amp;$S36,データシート1!$A$1:$BS$1,0),0)</f>
        <v>2.6455790635102723</v>
      </c>
      <c r="AD36" s="1019">
        <f>VLOOKUP(年度マスタ!$K$4&amp;"_"&amp;AD$33,データシート1!$A:$BS,MATCH("aa_"&amp;$S36,データシート1!$A$1:$BS$1,0),0)</f>
        <v>2.6616485112161219</v>
      </c>
      <c r="AE36" s="1019">
        <f>VLOOKUP(年度マスタ!$K$4&amp;"_"&amp;AE$33,データシート1!$A:$BS,MATCH("aa_"&amp;$S36,データシート1!$A$1:$BS$1,0),0)</f>
        <v>2.4811716204448304</v>
      </c>
      <c r="AF36" s="1019">
        <f>VLOOKUP(年度マスタ!$K$4&amp;"_"&amp;AF$33,データシート1!$A:$BS,MATCH("aa_"&amp;$S36,データシート1!$A$1:$BS$1,0),0)</f>
        <v>2.498464573249326</v>
      </c>
      <c r="AG36" s="1019">
        <f>VLOOKUP(年度マスタ!$K$4&amp;"_"&amp;AG$33,データシート1!$A:$BS,MATCH("aa_"&amp;$S36,データシート1!$A$1:$BS$1,0),0)</f>
        <v>2.2343819373029419</v>
      </c>
      <c r="AH36" s="1019">
        <f>VLOOKUP(年度マスタ!$K$4&amp;"_"&amp;AH$33,データシート1!$A:$BS,MATCH("aa_"&amp;$S36,データシート1!$A$1:$BS$1,0),0)</f>
        <v>2.0973717701173666</v>
      </c>
      <c r="AI36" s="1019">
        <f>VLOOKUP(年度マスタ!$K$4&amp;"_"&amp;AI$33,データシート1!$A:$BS,MATCH("aa_"&amp;$S36,データシート1!$A$1:$BS$1,0),0)</f>
        <v>1.6556727282838071</v>
      </c>
      <c r="AJ36" s="1019">
        <f>VLOOKUP(年度マスタ!$K$4&amp;"_"&amp;AJ$33,データシート1!$A:$BS,MATCH("aa_"&amp;$S36,データシート1!$A$1:$BS$1,0),0)</f>
        <v>1.5721369825403351</v>
      </c>
      <c r="AK36" s="1020">
        <f>VLOOKUP(年度マスタ!$K$4&amp;"_"&amp;AK$33,データシート1!$A:$BS,MATCH("aa_"&amp;$S36,データシート1!$A$1:$BS$1,0),0)</f>
        <v>1.5569673575336573</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8.3234196794032247</v>
      </c>
      <c r="P37" s="501">
        <f t="shared" si="9"/>
        <v>0.29762664191924004</v>
      </c>
      <c r="Q37" s="371"/>
      <c r="R37" s="15"/>
      <c r="S37" s="401" t="s">
        <v>100</v>
      </c>
      <c r="T37" s="378"/>
      <c r="U37" s="389"/>
      <c r="V37" s="379" t="s">
        <v>107</v>
      </c>
      <c r="W37" s="402"/>
      <c r="X37" s="1018">
        <f>VLOOKUP(年度マスタ!$K$4&amp;"_"&amp;X$33,データシート1!$A:$BS,MATCH("aa_"&amp;$S37,データシート1!$A$1:$BS$1,0),0)</f>
        <v>0.57622775222715428</v>
      </c>
      <c r="Y37" s="1019">
        <f>VLOOKUP(年度マスタ!$K$4&amp;"_"&amp;Y$33,データシート1!$A:$BS,MATCH("aa_"&amp;$S37,データシート1!$A$1:$BS$1,0),0)</f>
        <v>0.30136296854238809</v>
      </c>
      <c r="Z37" s="1019">
        <f>VLOOKUP(年度マスタ!$K$4&amp;"_"&amp;Z$33,データシート1!$A:$BS,MATCH("aa_"&amp;$S37,データシート1!$A$1:$BS$1,0),0)</f>
        <v>0.33978177193940723</v>
      </c>
      <c r="AA37" s="1019">
        <f>VLOOKUP(年度マスタ!$K$4&amp;"_"&amp;AA$33,データシート1!$A:$BS,MATCH("aa_"&amp;$S37,データシート1!$A$1:$BS$1,0),0)</f>
        <v>0.45988468243677494</v>
      </c>
      <c r="AB37" s="1019">
        <f>VLOOKUP(年度マスタ!$K$4&amp;"_"&amp;AB$33,データシート1!$A:$BS,MATCH("aa_"&amp;$S37,データシート1!$A$1:$BS$1,0),0)</f>
        <v>0.41770417926205966</v>
      </c>
      <c r="AC37" s="1019">
        <f>VLOOKUP(年度マスタ!$K$4&amp;"_"&amp;AC$33,データシート1!$A:$BS,MATCH("aa_"&amp;$S37,データシート1!$A$1:$BS$1,0),0)</f>
        <v>0.35021989262720371</v>
      </c>
      <c r="AD37" s="1019">
        <f>VLOOKUP(年度マスタ!$K$4&amp;"_"&amp;AD$33,データシート1!$A:$BS,MATCH("aa_"&amp;$S37,データシート1!$A$1:$BS$1,0),0)</f>
        <v>0.30863856193411282</v>
      </c>
      <c r="AE37" s="1019">
        <f>VLOOKUP(年度マスタ!$K$4&amp;"_"&amp;AE$33,データシート1!$A:$BS,MATCH("aa_"&amp;$S37,データシート1!$A$1:$BS$1,0),0)</f>
        <v>0.30006554293682824</v>
      </c>
      <c r="AF37" s="1019">
        <f>VLOOKUP(年度マスタ!$K$4&amp;"_"&amp;AF$33,データシート1!$A:$BS,MATCH("aa_"&amp;$S37,データシート1!$A$1:$BS$1,0),0)</f>
        <v>0.30402777988541979</v>
      </c>
      <c r="AG37" s="1019">
        <f>VLOOKUP(年度マスタ!$K$4&amp;"_"&amp;AG$33,データシート1!$A:$BS,MATCH("aa_"&amp;$S37,データシート1!$A$1:$BS$1,0),0)</f>
        <v>0.29389084038383112</v>
      </c>
      <c r="AH37" s="1019">
        <f>VLOOKUP(年度マスタ!$K$4&amp;"_"&amp;AH$33,データシート1!$A:$BS,MATCH("aa_"&amp;$S37,データシート1!$A$1:$BS$1,0),0)</f>
        <v>0.26809189691090579</v>
      </c>
      <c r="AI37" s="1019">
        <f>VLOOKUP(年度マスタ!$K$4&amp;"_"&amp;AI$33,データシート1!$A:$BS,MATCH("aa_"&amp;$S37,データシート1!$A$1:$BS$1,0),0)</f>
        <v>0.2413233588792118</v>
      </c>
      <c r="AJ37" s="1019">
        <f>VLOOKUP(年度マスタ!$K$4&amp;"_"&amp;AJ$33,データシート1!$A:$BS,MATCH("aa_"&amp;$S37,データシート1!$A$1:$BS$1,0),0)</f>
        <v>0.24658261101744841</v>
      </c>
      <c r="AK37" s="1020">
        <f>VLOOKUP(年度マスタ!$K$4&amp;"_"&amp;AK$33,データシート1!$A:$BS,MATCH("aa_"&amp;$S37,データシート1!$A$1:$BS$1,0),0)</f>
        <v>0.26286805368595179</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8.0917378135888818</v>
      </c>
      <c r="P38" s="502">
        <f t="shared" si="9"/>
        <v>0.28934222296983403</v>
      </c>
      <c r="Q38" s="371"/>
      <c r="R38" s="15"/>
      <c r="S38" s="401" t="s">
        <v>101</v>
      </c>
      <c r="T38" s="378"/>
      <c r="U38" s="391"/>
      <c r="V38" s="404" t="s">
        <v>110</v>
      </c>
      <c r="W38" s="404"/>
      <c r="X38" s="1018">
        <f>VLOOKUP(年度マスタ!$K$4&amp;"_"&amp;X$33,データシート1!$A:$BS,MATCH("aa_"&amp;$S38,データシート1!$A$1:$BS$1,0),0)</f>
        <v>1.2864570523291861</v>
      </c>
      <c r="Y38" s="1019">
        <f>VLOOKUP(年度マスタ!$K$4&amp;"_"&amp;Y$33,データシート1!$A:$BS,MATCH("aa_"&amp;$S38,データシート1!$A$1:$BS$1,0),0)</f>
        <v>4.3672377369630517</v>
      </c>
      <c r="Z38" s="1019">
        <f>VLOOKUP(年度マスタ!$K$4&amp;"_"&amp;Z$33,データシート1!$A:$BS,MATCH("aa_"&amp;$S38,データシート1!$A$1:$BS$1,0),0)</f>
        <v>4.106176158032949</v>
      </c>
      <c r="AA38" s="1019">
        <f>VLOOKUP(年度マスタ!$K$4&amp;"_"&amp;AA$33,データシート1!$A:$BS,MATCH("aa_"&amp;$S38,データシート1!$A$1:$BS$1,0),0)</f>
        <v>4.3975122354426839</v>
      </c>
      <c r="AB38" s="1019">
        <f>VLOOKUP(年度マスタ!$K$4&amp;"_"&amp;AB$33,データシート1!$A:$BS,MATCH("aa_"&amp;$S38,データシート1!$A$1:$BS$1,0),0)</f>
        <v>4.2686342353118265</v>
      </c>
      <c r="AC38" s="1019">
        <f>VLOOKUP(年度マスタ!$K$4&amp;"_"&amp;AC$33,データシート1!$A:$BS,MATCH("aa_"&amp;$S38,データシート1!$A$1:$BS$1,0),0)</f>
        <v>4.5031856433372743</v>
      </c>
      <c r="AD38" s="1019">
        <f>VLOOKUP(年度マスタ!$K$4&amp;"_"&amp;AD$33,データシート1!$A:$BS,MATCH("aa_"&amp;$S38,データシート1!$A$1:$BS$1,0),0)</f>
        <v>4.3273400831164022</v>
      </c>
      <c r="AE38" s="1019">
        <f>VLOOKUP(年度マスタ!$K$4&amp;"_"&amp;AE$33,データシート1!$A:$BS,MATCH("aa_"&amp;$S38,データシート1!$A$1:$BS$1,0),0)</f>
        <v>3.48150188245988</v>
      </c>
      <c r="AF38" s="1019">
        <f>VLOOKUP(年度マスタ!$K$4&amp;"_"&amp;AF$33,データシート1!$A:$BS,MATCH("aa_"&amp;$S38,データシート1!$A$1:$BS$1,0),0)</f>
        <v>4.4057357437295419</v>
      </c>
      <c r="AG38" s="1019">
        <f>VLOOKUP(年度マスタ!$K$4&amp;"_"&amp;AG$33,データシート1!$A:$BS,MATCH("aa_"&amp;$S38,データシート1!$A$1:$BS$1,0),0)</f>
        <v>4.5189194757980351</v>
      </c>
      <c r="AH38" s="1019">
        <f>VLOOKUP(年度マスタ!$K$4&amp;"_"&amp;AH$33,データシート1!$A:$BS,MATCH("aa_"&amp;$S38,データシート1!$A$1:$BS$1,0),0)</f>
        <v>4.0433971961461861</v>
      </c>
      <c r="AI38" s="1019">
        <f>VLOOKUP(年度マスタ!$K$4&amp;"_"&amp;AI$33,データシート1!$A:$BS,MATCH("aa_"&amp;$S38,データシート1!$A$1:$BS$1,0),0)</f>
        <v>4.0656276343884183</v>
      </c>
      <c r="AJ38" s="1019">
        <f>VLOOKUP(年度マスタ!$K$4&amp;"_"&amp;AJ$33,データシート1!$A:$BS,MATCH("aa_"&amp;$S38,データシート1!$A$1:$BS$1,0),0)</f>
        <v>3.0778699568727919</v>
      </c>
      <c r="AK38" s="1020">
        <f>VLOOKUP(年度マスタ!$K$4&amp;"_"&amp;AK$33,データシート1!$A:$BS,MATCH("aa_"&amp;$S38,データシート1!$A$1:$BS$1,0),0)</f>
        <v>3.7061623277304832</v>
      </c>
      <c r="AL38" s="373"/>
      <c r="AW38" s="19" t="str">
        <f>年度マスタ!H4</f>
        <v>18</v>
      </c>
      <c r="AX38" s="19" t="s">
        <v>111</v>
      </c>
      <c r="AY38" s="19">
        <f>VLOOKUP($AW38&amp;"_"&amp;$AY$34,データシート1!$A:$BS,MATCH($AY$31&amp;"_"&amp;AY$36,データシート1!$A$1:$BS$1,0),0)</f>
        <v>2249.7042132461629</v>
      </c>
      <c r="AZ38" s="19">
        <f>VLOOKUP($AW38&amp;"_"&amp;$AY$34,データシート1!$A:$BS,MATCH($AY$31&amp;"_"&amp;AZ$36,データシート1!$A$1:$BS$1,0),0)</f>
        <v>68.554695607589579</v>
      </c>
      <c r="BA38" s="19">
        <f>VLOOKUP($AW38&amp;"_"&amp;$AY$34,データシート1!$A:$BS,MATCH($AY$31&amp;"_"&amp;BA$36,データシート1!$A$1:$BS$1,0),0)</f>
        <v>194.42473466714588</v>
      </c>
      <c r="BB38" s="19">
        <f>VLOOKUP($AW38&amp;"_"&amp;$AY$34,データシート1!$A:$BS,MATCH($AY$31&amp;"_"&amp;BB$36,データシート1!$A$1:$BS$1,0),0)</f>
        <v>1155.8843522857758</v>
      </c>
      <c r="BC38" s="19">
        <f>VLOOKUP($AW38&amp;"_"&amp;$AY$34,データシート1!$A:$BS,MATCH($AY$31&amp;"_"&amp;BC$36,データシート1!$A$1:$BS$1,0),0)</f>
        <v>1403.5305871020544</v>
      </c>
      <c r="BD38" s="19">
        <f>VLOOKUP($AW38&amp;"_"&amp;$AY$34,データシート1!$A:$BS,MATCH($AY$31&amp;"_"&amp;BD$36,データシート1!$A$1:$BS$1,0),0)</f>
        <v>713.18463014788176</v>
      </c>
      <c r="BE38" s="19">
        <f>VLOOKUP($AW38&amp;"_"&amp;$AY$34,データシート1!$A:$BS,MATCH($AY$31&amp;"_"&amp;BE$36,データシート1!$A$1:$BS$1,0),0)</f>
        <v>630.37289936911793</v>
      </c>
      <c r="BF38" s="19">
        <f>VLOOKUP($AW38&amp;"_"&amp;$AY$34,データシート1!$A:$BS,MATCH($AY$31&amp;"_"&amp;BF$36,データシート1!$A$1:$BS$1,0),0)</f>
        <v>45.800961201899703</v>
      </c>
      <c r="BG38" s="19">
        <f>VLOOKUP($AW38&amp;"_"&amp;$AY$34,データシート1!$A:$BS,MATCH($AY$31&amp;"_"&amp;BG$36,データシート1!$A$1:$BS$1,0),0)</f>
        <v>80.044177230042123</v>
      </c>
      <c r="BH38" s="19">
        <f>VLOOKUP($AW38&amp;"_"&amp;$AY$34,データシート1!$A:$BS,MATCH($AY$31&amp;"_"&amp;BH$36,データシート1!$A$1:$BS$1,0),0)</f>
        <v>104.01439808465551</v>
      </c>
    </row>
    <row r="39" spans="2:64" ht="17.100000000000001" customHeight="1" thickBot="1">
      <c r="B39" s="366"/>
      <c r="C39" s="367"/>
      <c r="D39" s="369"/>
      <c r="E39" s="993"/>
      <c r="F39" s="369"/>
      <c r="G39" s="368"/>
      <c r="H39" s="368"/>
      <c r="I39" s="369"/>
      <c r="J39" s="370"/>
      <c r="K39" s="378"/>
      <c r="L39" s="389"/>
      <c r="M39" s="389"/>
      <c r="N39" s="390" t="s">
        <v>1298</v>
      </c>
      <c r="O39" s="1026">
        <f>AC43</f>
        <v>3.4060866722257477</v>
      </c>
      <c r="P39" s="502">
        <f t="shared" si="9"/>
        <v>0.12179394736624793</v>
      </c>
      <c r="Q39" s="371"/>
      <c r="R39" s="15"/>
      <c r="S39" s="401" t="s">
        <v>102</v>
      </c>
      <c r="T39" s="378"/>
      <c r="U39" s="386" t="s">
        <v>112</v>
      </c>
      <c r="V39" s="387"/>
      <c r="W39" s="387"/>
      <c r="X39" s="1015">
        <f>VLOOKUP(年度マスタ!$K$4&amp;"_"&amp;X$33,データシート1!$A:$BS,MATCH("aa_"&amp;$S39,データシート1!$A$1:$BS$1,0),0)</f>
        <v>4.2438125709363836</v>
      </c>
      <c r="Y39" s="1016">
        <f>VLOOKUP(年度マスタ!$K$4&amp;"_"&amp;Y$33,データシート1!$A:$BS,MATCH("aa_"&amp;$S39,データシート1!$A$1:$BS$1,0),0)</f>
        <v>3.2771727101293338</v>
      </c>
      <c r="Z39" s="1016">
        <f>VLOOKUP(年度マスタ!$K$4&amp;"_"&amp;Z$33,データシート1!$A:$BS,MATCH("aa_"&amp;$S39,データシート1!$A$1:$BS$1,0),0)</f>
        <v>3.8216227333350581</v>
      </c>
      <c r="AA39" s="1016">
        <f>VLOOKUP(年度マスタ!$K$4&amp;"_"&amp;AA$33,データシート1!$A:$BS,MATCH("aa_"&amp;$S39,データシート1!$A$1:$BS$1,0),0)</f>
        <v>4.5533143240310885</v>
      </c>
      <c r="AB39" s="1016">
        <f>VLOOKUP(年度マスタ!$K$4&amp;"_"&amp;AB$33,データシート1!$A:$BS,MATCH("aa_"&amp;$S39,データシート1!$A$1:$BS$1,0),0)</f>
        <v>4.4135313572708537</v>
      </c>
      <c r="AC39" s="1016">
        <f>VLOOKUP(年度マスタ!$K$4&amp;"_"&amp;AC$33,データシート1!$A:$BS,MATCH("aa_"&amp;$S39,データシート1!$A$1:$BS$1,0),0)</f>
        <v>4.5355648959852051</v>
      </c>
      <c r="AD39" s="1016">
        <f>VLOOKUP(年度マスタ!$K$4&amp;"_"&amp;AD$33,データシート1!$A:$BS,MATCH("aa_"&amp;$S39,データシート1!$A$1:$BS$1,0),0)</f>
        <v>4.5506151752342978</v>
      </c>
      <c r="AE39" s="1016">
        <f>VLOOKUP(年度マスタ!$K$4&amp;"_"&amp;AE$33,データシート1!$A:$BS,MATCH("aa_"&amp;$S39,データシート1!$A$1:$BS$1,0),0)</f>
        <v>3.4127500522415946</v>
      </c>
      <c r="AF39" s="1016">
        <f>VLOOKUP(年度マスタ!$K$4&amp;"_"&amp;AF$33,データシート1!$A:$BS,MATCH("aa_"&amp;$S39,データシート1!$A$1:$BS$1,0),0)</f>
        <v>3.0104689124007344</v>
      </c>
      <c r="AG39" s="1016">
        <f>VLOOKUP(年度マスタ!$K$4&amp;"_"&amp;AG$33,データシート1!$A:$BS,MATCH("aa_"&amp;$S39,データシート1!$A$1:$BS$1,0),0)</f>
        <v>2.7677793547406266</v>
      </c>
      <c r="AH39" s="1016">
        <f>VLOOKUP(年度マスタ!$K$4&amp;"_"&amp;AH$33,データシート1!$A:$BS,MATCH("aa_"&amp;$S39,データシート1!$A$1:$BS$1,0),0)</f>
        <v>2.5198584907881623</v>
      </c>
      <c r="AI39" s="1016">
        <f>VLOOKUP(年度マスタ!$K$4&amp;"_"&amp;AI$33,データシート1!$A:$BS,MATCH("aa_"&amp;$S39,データシート1!$A$1:$BS$1,0),0)</f>
        <v>2.5214926198188916</v>
      </c>
      <c r="AJ39" s="1016">
        <f>VLOOKUP(年度マスタ!$K$4&amp;"_"&amp;AJ$33,データシート1!$A:$BS,MATCH("aa_"&amp;$S39,データシート1!$A$1:$BS$1,0),0)</f>
        <v>2.2169031737668705</v>
      </c>
      <c r="AK39" s="1017">
        <f>VLOOKUP(年度マスタ!$K$4&amp;"_"&amp;AK$33,データシート1!$A:$BS,MATCH("aa_"&amp;$S39,データシート1!$A$1:$BS$1,0),0)</f>
        <v>2.4868527825410833</v>
      </c>
      <c r="AL39" s="373"/>
      <c r="AW39" s="19" t="str">
        <f>年度マスタ!K4</f>
        <v>18382</v>
      </c>
      <c r="AX39" s="19" t="s">
        <v>113</v>
      </c>
      <c r="AY39" s="19">
        <f>VLOOKUP($AW39&amp;"_"&amp;$AY$34,データシート1!$A:$BS,MATCH($AY$31&amp;"_"&amp;AY$36,データシート1!$A$1:$BS$1,0),0)</f>
        <v>1.5569673575336573</v>
      </c>
      <c r="AZ39" s="19">
        <f>VLOOKUP($AW39&amp;"_"&amp;$AY$34,データシート1!$A:$BS,MATCH($AY$31&amp;"_"&amp;AZ$36,データシート1!$A$1:$BS$1,0),0)</f>
        <v>0.26286805368595179</v>
      </c>
      <c r="BA39" s="19">
        <f>VLOOKUP($AW39&amp;"_"&amp;$AY$34,データシート1!$A:$BS,MATCH($AY$31&amp;"_"&amp;BA$36,データシート1!$A$1:$BS$1,0),0)</f>
        <v>3.7061623277304832</v>
      </c>
      <c r="BB39" s="19">
        <f>VLOOKUP($AW39&amp;"_"&amp;$AY$34,データシート1!$A:$BS,MATCH($AY$31&amp;"_"&amp;BB$36,データシート1!$A$1:$BS$1,0),0)</f>
        <v>2.4868527825410833</v>
      </c>
      <c r="BC39" s="19">
        <f>VLOOKUP($AW39&amp;"_"&amp;$AY$34,データシート1!$A:$BS,MATCH($AY$31&amp;"_"&amp;BC$36,データシート1!$A$1:$BS$1,0),0)</f>
        <v>4.2619453994581873</v>
      </c>
      <c r="BD39" s="19">
        <f>VLOOKUP($AW39&amp;"_"&amp;$AY$34,データシート1!$A:$BS,MATCH($AY$31&amp;"_"&amp;BD$36,データシート1!$A$1:$BS$1,0),0)</f>
        <v>2.2329830993173339</v>
      </c>
      <c r="BE39" s="19">
        <f>VLOOKUP($AW39&amp;"_"&amp;$AY$34,データシート1!$A:$BS,MATCH($AY$31&amp;"_"&amp;BE$36,データシート1!$A$1:$BS$1,0),0)</f>
        <v>3.8316810816310589</v>
      </c>
      <c r="BF39" s="19">
        <f>VLOOKUP($AW39&amp;"_"&amp;$AY$34,データシート1!$A:$BS,MATCH($AY$31&amp;"_"&amp;BF$36,データシート1!$A$1:$BS$1,0),0)</f>
        <v>0.14303085227226711</v>
      </c>
      <c r="BG39" s="19">
        <f>VLOOKUP($AW39&amp;"_"&amp;$AY$34,データシート1!$A:$BS,MATCH($AY$31&amp;"_"&amp;BG$36,データシート1!$A$1:$BS$1,0),0)</f>
        <v>0</v>
      </c>
      <c r="BH39" s="19">
        <f>VLOOKUP($AW39&amp;"_"&amp;$AY$34,データシート1!$A:$BS,MATCH($AY$31&amp;"_"&amp;BH$36,データシート1!$A$1:$BS$1,0),0)</f>
        <v>0.47895225550728637</v>
      </c>
    </row>
    <row r="40" spans="2:64" ht="17.100000000000001" customHeight="1" thickBot="1">
      <c r="B40" s="366"/>
      <c r="C40" s="367"/>
      <c r="D40" s="369"/>
      <c r="E40" s="369"/>
      <c r="F40" s="369"/>
      <c r="G40" s="368"/>
      <c r="H40" s="368"/>
      <c r="I40" s="369"/>
      <c r="J40" s="370"/>
      <c r="K40" s="378"/>
      <c r="L40" s="389"/>
      <c r="M40" s="391"/>
      <c r="N40" s="382" t="s">
        <v>47</v>
      </c>
      <c r="O40" s="1026">
        <f>AC44</f>
        <v>4.6856511413631337</v>
      </c>
      <c r="P40" s="502">
        <f t="shared" si="9"/>
        <v>0.16754827560358612</v>
      </c>
      <c r="Q40" s="371"/>
      <c r="R40" s="15"/>
      <c r="S40" s="401" t="s">
        <v>78</v>
      </c>
      <c r="T40" s="378"/>
      <c r="U40" s="386" t="s">
        <v>78</v>
      </c>
      <c r="V40" s="387"/>
      <c r="W40" s="387"/>
      <c r="X40" s="1015">
        <f>VLOOKUP(年度マスタ!$K$4&amp;"_"&amp;X$33,データシート1!$A:$BS,MATCH("aa_"&amp;$S40,データシート1!$A$1:$BS$1,0),0)</f>
        <v>6.7840187110893124</v>
      </c>
      <c r="Y40" s="1016">
        <f>VLOOKUP(年度マスタ!$K$4&amp;"_"&amp;Y$33,データシート1!$A:$BS,MATCH("aa_"&amp;$S40,データシート1!$A$1:$BS$1,0),0)</f>
        <v>4.9438545295118237</v>
      </c>
      <c r="Z40" s="1016">
        <f>VLOOKUP(年度マスタ!$K$4&amp;"_"&amp;Z$33,データシート1!$A:$BS,MATCH("aa_"&amp;$S40,データシート1!$A$1:$BS$1,0),0)</f>
        <v>5.5605677963293099</v>
      </c>
      <c r="AA40" s="1016">
        <f>VLOOKUP(年度マスタ!$K$4&amp;"_"&amp;AA$33,データシート1!$A:$BS,MATCH("aa_"&amp;$S40,データシート1!$A$1:$BS$1,0),0)</f>
        <v>7.4016051519157022</v>
      </c>
      <c r="AB40" s="1016">
        <f>VLOOKUP(年度マスタ!$K$4&amp;"_"&amp;AB$33,データシート1!$A:$BS,MATCH("aa_"&amp;$S40,データシート1!$A$1:$BS$1,0),0)</f>
        <v>7.8085908269790218</v>
      </c>
      <c r="AC40" s="1016">
        <f>VLOOKUP(年度マスタ!$K$4&amp;"_"&amp;AC$33,データシート1!$A:$BS,MATCH("aa_"&amp;$S40,データシート1!$A$1:$BS$1,0),0)</f>
        <v>7.3969738223729458</v>
      </c>
      <c r="AD40" s="1016">
        <f>VLOOKUP(年度マスタ!$K$4&amp;"_"&amp;AD$33,データシート1!$A:$BS,MATCH("aa_"&amp;$S40,データシート1!$A$1:$BS$1,0),0)</f>
        <v>7.2034626007586109</v>
      </c>
      <c r="AE40" s="1016">
        <f>VLOOKUP(年度マスタ!$K$4&amp;"_"&amp;AE$33,データシート1!$A:$BS,MATCH("aa_"&amp;$S40,データシート1!$A$1:$BS$1,0),0)</f>
        <v>6.686412723460422</v>
      </c>
      <c r="AF40" s="1016">
        <f>VLOOKUP(年度マスタ!$K$4&amp;"_"&amp;AF$33,データシート1!$A:$BS,MATCH("aa_"&amp;$S40,データシート1!$A$1:$BS$1,0),0)</f>
        <v>6.4173877595597943</v>
      </c>
      <c r="AG40" s="1016">
        <f>VLOOKUP(年度マスタ!$K$4&amp;"_"&amp;AG$33,データシート1!$A:$BS,MATCH("aa_"&amp;$S40,データシート1!$A$1:$BS$1,0),0)</f>
        <v>6.2129266583759559</v>
      </c>
      <c r="AH40" s="1016">
        <f>VLOOKUP(年度マスタ!$K$4&amp;"_"&amp;AH$33,データシート1!$A:$BS,MATCH("aa_"&amp;$S40,データシート1!$A$1:$BS$1,0),0)</f>
        <v>5.631220581067419</v>
      </c>
      <c r="AI40" s="1016">
        <f>VLOOKUP(年度マスタ!$K$4&amp;"_"&amp;AI$33,データシート1!$A:$BS,MATCH("aa_"&amp;$S40,データシート1!$A$1:$BS$1,0),0)</f>
        <v>4.596787576689616</v>
      </c>
      <c r="AJ40" s="1016">
        <f>VLOOKUP(年度マスタ!$K$4&amp;"_"&amp;AJ$33,データシート1!$A:$BS,MATCH("aa_"&amp;$S40,データシート1!$A$1:$BS$1,0),0)</f>
        <v>4.1282386924749224</v>
      </c>
      <c r="AK40" s="1017">
        <f>VLOOKUP(年度マスタ!$K$4&amp;"_"&amp;AK$33,データシート1!$A:$BS,MATCH("aa_"&amp;$S40,データシート1!$A$1:$BS$1,0),0)</f>
        <v>4.2619453994581873</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0.23168186581434225</v>
      </c>
      <c r="P41" s="502">
        <f t="shared" si="9"/>
        <v>8.2844189494059722E-3</v>
      </c>
      <c r="Q41" s="371"/>
      <c r="R41" s="15"/>
      <c r="S41" s="401" t="s">
        <v>1276</v>
      </c>
      <c r="T41" s="378"/>
      <c r="U41" s="286" t="s">
        <v>44</v>
      </c>
      <c r="V41" s="387"/>
      <c r="W41" s="387"/>
      <c r="X41" s="1015">
        <f>X42+X45+X46</f>
        <v>9.2564497294174544</v>
      </c>
      <c r="Y41" s="1016">
        <f t="shared" ref="Y41:AH41" si="12">Y42+Y45+Y46</f>
        <v>8.9830305514331918</v>
      </c>
      <c r="Z41" s="1016">
        <f t="shared" si="12"/>
        <v>8.9771203991426169</v>
      </c>
      <c r="AA41" s="1016">
        <f t="shared" si="12"/>
        <v>8.6740888512620842</v>
      </c>
      <c r="AB41" s="1016">
        <f t="shared" si="12"/>
        <v>8.5418651589766714</v>
      </c>
      <c r="AC41" s="1016">
        <f t="shared" si="12"/>
        <v>8.3234196794032247</v>
      </c>
      <c r="AD41" s="1016">
        <f t="shared" si="12"/>
        <v>7.9635171953285226</v>
      </c>
      <c r="AE41" s="1016">
        <f t="shared" si="12"/>
        <v>7.7580811332485577</v>
      </c>
      <c r="AF41" s="1016">
        <f t="shared" si="12"/>
        <v>7.6790108129010308</v>
      </c>
      <c r="AG41" s="1016">
        <f t="shared" si="12"/>
        <v>7.4587235856468039</v>
      </c>
      <c r="AH41" s="1016">
        <f t="shared" si="12"/>
        <v>7.280703258301263</v>
      </c>
      <c r="AI41" s="1016">
        <f>AI42+AI45+AI46</f>
        <v>6.8061892494434337</v>
      </c>
      <c r="AJ41" s="1016">
        <f>AJ42+AJ45+AJ46</f>
        <v>6.312852841374796</v>
      </c>
      <c r="AK41" s="1017">
        <f>AK42+AK45+AK46</f>
        <v>6.2076950332206602</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9.0502095152034343</v>
      </c>
      <c r="Y42" s="1019">
        <f t="shared" ref="Y42:AK42" si="13">SUM(Y43:Y44)</f>
        <v>8.7906464331626353</v>
      </c>
      <c r="Z42" s="1019">
        <f t="shared" si="13"/>
        <v>8.7810898156662365</v>
      </c>
      <c r="AA42" s="1019">
        <f t="shared" si="13"/>
        <v>8.4531675132146837</v>
      </c>
      <c r="AB42" s="1019">
        <f t="shared" si="13"/>
        <v>8.308549147145218</v>
      </c>
      <c r="AC42" s="1019">
        <f t="shared" si="13"/>
        <v>8.0917378135888818</v>
      </c>
      <c r="AD42" s="1019">
        <f t="shared" si="13"/>
        <v>7.7491704250046505</v>
      </c>
      <c r="AE42" s="1019">
        <f t="shared" si="13"/>
        <v>7.5555846930693136</v>
      </c>
      <c r="AF42" s="1019">
        <f t="shared" si="13"/>
        <v>7.4873154893125857</v>
      </c>
      <c r="AG42" s="1019">
        <f t="shared" si="13"/>
        <v>7.2776585389944968</v>
      </c>
      <c r="AH42" s="1019">
        <f t="shared" si="13"/>
        <v>7.1164234269248379</v>
      </c>
      <c r="AI42" s="1019">
        <f t="shared" si="13"/>
        <v>6.6501894285236727</v>
      </c>
      <c r="AJ42" s="1019">
        <f t="shared" si="13"/>
        <v>6.167980330099545</v>
      </c>
      <c r="AK42" s="1020">
        <f t="shared" si="13"/>
        <v>6.0646641809483928</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0.21103352196861278</v>
      </c>
      <c r="P43" s="679">
        <f t="shared" si="9"/>
        <v>7.5460809252876349E-3</v>
      </c>
      <c r="Q43" s="371"/>
      <c r="R43" s="15"/>
      <c r="S43" s="401" t="s">
        <v>46</v>
      </c>
      <c r="T43" s="405"/>
      <c r="U43" s="389"/>
      <c r="V43" s="406"/>
      <c r="W43" s="390" t="s">
        <v>46</v>
      </c>
      <c r="X43" s="1018">
        <f>VLOOKUP(年度マスタ!$K$4&amp;"_"&amp;X$33,データシート1!$A:$BS,MATCH("aa_"&amp;$S43,データシート1!$A$1:$BS$1,0),0)</f>
        <v>3.709795674622244</v>
      </c>
      <c r="Y43" s="1019">
        <f>VLOOKUP(年度マスタ!$K$4&amp;"_"&amp;Y$33,データシート1!$A:$BS,MATCH("aa_"&amp;$S43,データシート1!$A$1:$BS$1,0),0)</f>
        <v>3.7327573309728423</v>
      </c>
      <c r="Z43" s="1019">
        <f>VLOOKUP(年度マスタ!$K$4&amp;"_"&amp;Z$33,データシート1!$A:$BS,MATCH("aa_"&amp;$S43,データシート1!$A$1:$BS$1,0),0)</f>
        <v>3.6446083899829138</v>
      </c>
      <c r="AA43" s="1019">
        <f>VLOOKUP(年度マスタ!$K$4&amp;"_"&amp;AA$33,データシート1!$A:$BS,MATCH("aa_"&amp;$S43,データシート1!$A$1:$BS$1,0),0)</f>
        <v>3.5690399770229142</v>
      </c>
      <c r="AB43" s="1019">
        <f>VLOOKUP(年度マスタ!$K$4&amp;"_"&amp;AB$33,データシート1!$A:$BS,MATCH("aa_"&amp;$S43,データシート1!$A$1:$BS$1,0),0)</f>
        <v>3.5409545157599851</v>
      </c>
      <c r="AC43" s="1019">
        <f>VLOOKUP(年度マスタ!$K$4&amp;"_"&amp;AC$33,データシート1!$A:$BS,MATCH("aa_"&amp;$S43,データシート1!$A$1:$BS$1,0),0)</f>
        <v>3.4060866722257477</v>
      </c>
      <c r="AD43" s="1019">
        <f>VLOOKUP(年度マスタ!$K$4&amp;"_"&amp;AD$33,データシート1!$A:$BS,MATCH("aa_"&amp;$S43,データシート1!$A$1:$BS$1,0),0)</f>
        <v>3.1697037844063534</v>
      </c>
      <c r="AE43" s="1019">
        <f>VLOOKUP(年度マスタ!$K$4&amp;"_"&amp;AE$33,データシート1!$A:$BS,MATCH("aa_"&amp;$S43,データシート1!$A$1:$BS$1,0),0)</f>
        <v>3.0981472482452008</v>
      </c>
      <c r="AF43" s="1019">
        <f>VLOOKUP(年度マスタ!$K$4&amp;"_"&amp;AF$33,データシート1!$A:$BS,MATCH("aa_"&amp;$S43,データシート1!$A$1:$BS$1,0),0)</f>
        <v>3.0027151441745419</v>
      </c>
      <c r="AG43" s="1019">
        <f>VLOOKUP(年度マスタ!$K$4&amp;"_"&amp;AG$33,データシート1!$A:$BS,MATCH("aa_"&amp;$S43,データシート1!$A$1:$BS$1,0),0)</f>
        <v>2.9035415779651128</v>
      </c>
      <c r="AH43" s="1019">
        <f>VLOOKUP(年度マスタ!$K$4&amp;"_"&amp;AH$33,データシート1!$A:$BS,MATCH("aa_"&amp;$S43,データシート1!$A$1:$BS$1,0),0)</f>
        <v>2.8145267753627841</v>
      </c>
      <c r="AI43" s="1019">
        <f>VLOOKUP(年度マスタ!$K$4&amp;"_"&amp;AI$33,データシート1!$A:$BS,MATCH("aa_"&amp;$S43,データシート1!$A$1:$BS$1,0),0)</f>
        <v>2.672231458291527</v>
      </c>
      <c r="AJ43" s="1019">
        <f>VLOOKUP(年度マスタ!$K$4&amp;"_"&amp;AJ$33,データシート1!$A:$BS,MATCH("aa_"&amp;$S43,データシート1!$A$1:$BS$1,0),0)</f>
        <v>2.3160630724127214</v>
      </c>
      <c r="AK43" s="1020">
        <f>VLOOKUP(年度マスタ!$K$4&amp;"_"&amp;AK$33,データシート1!$A:$BS,MATCH("aa_"&amp;$S43,データシート1!$A$1:$BS$1,0),0)</f>
        <v>2.2329830993173339</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5.3404138405811903</v>
      </c>
      <c r="Y44" s="1019">
        <f>VLOOKUP(年度マスタ!$K$4&amp;"_"&amp;Y$33,データシート1!$A:$BS,MATCH("aa_"&amp;$S44,データシート1!$A$1:$BS$1,0),0)</f>
        <v>5.0578891021897938</v>
      </c>
      <c r="Z44" s="1019">
        <f>VLOOKUP(年度マスタ!$K$4&amp;"_"&amp;Z$33,データシート1!$A:$BS,MATCH("aa_"&amp;$S44,データシート1!$A$1:$BS$1,0),0)</f>
        <v>5.1364814256833222</v>
      </c>
      <c r="AA44" s="1019">
        <f>VLOOKUP(年度マスタ!$K$4&amp;"_"&amp;AA$33,データシート1!$A:$BS,MATCH("aa_"&amp;$S44,データシート1!$A$1:$BS$1,0),0)</f>
        <v>4.8841275361917704</v>
      </c>
      <c r="AB44" s="1019">
        <f>VLOOKUP(年度マスタ!$K$4&amp;"_"&amp;AB$33,データシート1!$A:$BS,MATCH("aa_"&amp;$S44,データシート1!$A$1:$BS$1,0),0)</f>
        <v>4.7675946313852338</v>
      </c>
      <c r="AC44" s="1019">
        <f>VLOOKUP(年度マスタ!$K$4&amp;"_"&amp;AC$33,データシート1!$A:$BS,MATCH("aa_"&amp;$S44,データシート1!$A$1:$BS$1,0),0)</f>
        <v>4.6856511413631337</v>
      </c>
      <c r="AD44" s="1019">
        <f>VLOOKUP(年度マスタ!$K$4&amp;"_"&amp;AD$33,データシート1!$A:$BS,MATCH("aa_"&amp;$S44,データシート1!$A$1:$BS$1,0),0)</f>
        <v>4.5794666405982971</v>
      </c>
      <c r="AE44" s="1019">
        <f>VLOOKUP(年度マスタ!$K$4&amp;"_"&amp;AE$33,データシート1!$A:$BS,MATCH("aa_"&amp;$S44,データシート1!$A$1:$BS$1,0),0)</f>
        <v>4.4574374448241132</v>
      </c>
      <c r="AF44" s="1019">
        <f>VLOOKUP(年度マスタ!$K$4&amp;"_"&amp;AF$33,データシート1!$A:$BS,MATCH("aa_"&amp;$S44,データシート1!$A$1:$BS$1,0),0)</f>
        <v>4.4846003451380438</v>
      </c>
      <c r="AG44" s="1019">
        <f>VLOOKUP(年度マスタ!$K$4&amp;"_"&amp;AG$33,データシート1!$A:$BS,MATCH("aa_"&amp;$S44,データシート1!$A$1:$BS$1,0),0)</f>
        <v>4.374116961029384</v>
      </c>
      <c r="AH44" s="1019">
        <f>VLOOKUP(年度マスタ!$K$4&amp;"_"&amp;AH$33,データシート1!$A:$BS,MATCH("aa_"&amp;$S44,データシート1!$A$1:$BS$1,0),0)</f>
        <v>4.3018966515620534</v>
      </c>
      <c r="AI44" s="1019">
        <f>VLOOKUP(年度マスタ!$K$4&amp;"_"&amp;AI$33,データシート1!$A:$BS,MATCH("aa_"&amp;$S44,データシート1!$A$1:$BS$1,0),0)</f>
        <v>3.9779579702321453</v>
      </c>
      <c r="AJ44" s="1019">
        <f>VLOOKUP(年度マスタ!$K$4&amp;"_"&amp;AJ$33,データシート1!$A:$BS,MATCH("aa_"&amp;$S44,データシート1!$A$1:$BS$1,0),0)</f>
        <v>3.8519172576868237</v>
      </c>
      <c r="AK44" s="1020">
        <f>VLOOKUP(年度マスタ!$K$4&amp;"_"&amp;AK$33,データシート1!$A:$BS,MATCH("aa_"&amp;$S44,データシート1!$A$1:$BS$1,0),0)</f>
        <v>3.8316810816310589</v>
      </c>
      <c r="AL44" s="373"/>
      <c r="AW44" s="19" t="str">
        <f>AW47</f>
        <v>福井県</v>
      </c>
      <c r="AX44" s="407">
        <f t="shared" si="14"/>
        <v>0.37810213326648434</v>
      </c>
      <c r="AY44" s="407">
        <f t="shared" si="14"/>
        <v>0.17393448655406324</v>
      </c>
      <c r="AZ44" s="407">
        <f t="shared" si="14"/>
        <v>0.21119965120019465</v>
      </c>
      <c r="BA44" s="407">
        <f t="shared" si="14"/>
        <v>0.22111191148617731</v>
      </c>
      <c r="BB44" s="407">
        <f t="shared" si="14"/>
        <v>1.5651817493080471E-2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0.20624021421401942</v>
      </c>
      <c r="Y45" s="1019">
        <f>VLOOKUP(年度マスタ!$K$4&amp;"_"&amp;Y$33,データシート1!$A:$BS,MATCH("aa_"&amp;$S45,データシート1!$A$1:$BS$1,0),0)</f>
        <v>0.19238411827055624</v>
      </c>
      <c r="Z45" s="1019">
        <f>VLOOKUP(年度マスタ!$K$4&amp;"_"&amp;Z$33,データシート1!$A:$BS,MATCH("aa_"&amp;$S45,データシート1!$A$1:$BS$1,0),0)</f>
        <v>0.19603058347638058</v>
      </c>
      <c r="AA45" s="1019">
        <f>VLOOKUP(年度マスタ!$K$4&amp;"_"&amp;AA$33,データシート1!$A:$BS,MATCH("aa_"&amp;$S45,データシート1!$A$1:$BS$1,0),0)</f>
        <v>0.22092133804740077</v>
      </c>
      <c r="AB45" s="1019">
        <f>VLOOKUP(年度マスタ!$K$4&amp;"_"&amp;AB$33,データシート1!$A:$BS,MATCH("aa_"&amp;$S45,データシート1!$A$1:$BS$1,0),0)</f>
        <v>0.23331601183145315</v>
      </c>
      <c r="AC45" s="1019">
        <f>VLOOKUP(年度マスタ!$K$4&amp;"_"&amp;AC$33,データシート1!$A:$BS,MATCH("aa_"&amp;$S45,データシート1!$A$1:$BS$1,0),0)</f>
        <v>0.23168186581434225</v>
      </c>
      <c r="AD45" s="1019">
        <f>VLOOKUP(年度マスタ!$K$4&amp;"_"&amp;AD$33,データシート1!$A:$BS,MATCH("aa_"&amp;$S45,データシート1!$A$1:$BS$1,0),0)</f>
        <v>0.2143467703238725</v>
      </c>
      <c r="AE45" s="1019">
        <f>VLOOKUP(年度マスタ!$K$4&amp;"_"&amp;AE$33,データシート1!$A:$BS,MATCH("aa_"&amp;$S45,データシート1!$A$1:$BS$1,0),0)</f>
        <v>0.20249644017924454</v>
      </c>
      <c r="AF45" s="1019">
        <f>VLOOKUP(年度マスタ!$K$4&amp;"_"&amp;AF$33,データシート1!$A:$BS,MATCH("aa_"&amp;$S45,データシート1!$A$1:$BS$1,0),0)</f>
        <v>0.19169532358844471</v>
      </c>
      <c r="AG45" s="1019">
        <f>VLOOKUP(年度マスタ!$K$4&amp;"_"&amp;AG$33,データシート1!$A:$BS,MATCH("aa_"&amp;$S45,データシート1!$A$1:$BS$1,0),0)</f>
        <v>0.18106504665230716</v>
      </c>
      <c r="AH45" s="1019">
        <f>VLOOKUP(年度マスタ!$K$4&amp;"_"&amp;AH$33,データシート1!$A:$BS,MATCH("aa_"&amp;$S45,データシート1!$A$1:$BS$1,0),0)</f>
        <v>0.1642798313764248</v>
      </c>
      <c r="AI45" s="1019">
        <f>VLOOKUP(年度マスタ!$K$4&amp;"_"&amp;AI$33,データシート1!$A:$BS,MATCH("aa_"&amp;$S45,データシート1!$A$1:$BS$1,0),0)</f>
        <v>0.15599982091976128</v>
      </c>
      <c r="AJ45" s="1019">
        <f>VLOOKUP(年度マスタ!$K$4&amp;"_"&amp;AJ$33,データシート1!$A:$BS,MATCH("aa_"&amp;$S45,データシート1!$A$1:$BS$1,0),0)</f>
        <v>0.14487251127525061</v>
      </c>
      <c r="AK45" s="1020">
        <f>VLOOKUP(年度マスタ!$K$4&amp;"_"&amp;AK$33,データシート1!$A:$BS,MATCH("aa_"&amp;$S45,データシート1!$A$1:$BS$1,0),0)</f>
        <v>0.14303085227226711</v>
      </c>
      <c r="AL45" s="373"/>
      <c r="AW45" s="19" t="str">
        <f>AW48</f>
        <v>池田町</v>
      </c>
      <c r="AX45" s="407">
        <f t="shared" ref="AX45:BB45" si="15">AX48/$BC48</f>
        <v>0.2914333934312448</v>
      </c>
      <c r="AY45" s="407">
        <f t="shared" si="15"/>
        <v>0.13115313824170693</v>
      </c>
      <c r="AZ45" s="407">
        <f t="shared" si="15"/>
        <v>0.22476904064364825</v>
      </c>
      <c r="BA45" s="407">
        <f t="shared" si="15"/>
        <v>0.32738515547447639</v>
      </c>
      <c r="BB45" s="407">
        <f t="shared" si="15"/>
        <v>2.5259272208923662E-2</v>
      </c>
      <c r="BC45" s="407">
        <f t="shared" ref="BC45" si="16">SUM(AX45:BB45)</f>
        <v>1.0000000000000002</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v>
      </c>
      <c r="Y47" s="1022">
        <f>VLOOKUP(年度マスタ!$K$4&amp;"_"&amp;Y$33,データシート1!$A:$BS,MATCH("aa_"&amp;$S47,データシート1!$A$1:$BS$1,0),0)</f>
        <v>0.21325393264656564</v>
      </c>
      <c r="Z47" s="1022">
        <f>VLOOKUP(年度マスタ!$K$4&amp;"_"&amp;Z$33,データシート1!$A:$BS,MATCH("aa_"&amp;$S47,データシート1!$A$1:$BS$1,0),0)</f>
        <v>0.14097252858308312</v>
      </c>
      <c r="AA47" s="1022">
        <f>VLOOKUP(年度マスタ!$K$4&amp;"_"&amp;AA$33,データシート1!$A:$BS,MATCH("aa_"&amp;$S47,データシート1!$A$1:$BS$1,0),0)</f>
        <v>0.19060439743587645</v>
      </c>
      <c r="AB47" s="1022">
        <f>VLOOKUP(年度マスタ!$K$4&amp;"_"&amp;AB$33,データシート1!$A:$BS,MATCH("aa_"&amp;$S47,データシート1!$A$1:$BS$1,0),0)</f>
        <v>0.13256573477249384</v>
      </c>
      <c r="AC47" s="1022">
        <f>VLOOKUP(年度マスタ!$K$4&amp;"_"&amp;AC$33,データシート1!$A:$BS,MATCH("aa_"&amp;$S47,データシート1!$A$1:$BS$1,0),0)</f>
        <v>0.21103352196861278</v>
      </c>
      <c r="AD47" s="1022">
        <f>VLOOKUP(年度マスタ!$K$4&amp;"_"&amp;AD$33,データシート1!$A:$BS,MATCH("aa_"&amp;$S47,データシート1!$A$1:$BS$1,0),0)</f>
        <v>0.21573096335905848</v>
      </c>
      <c r="AE47" s="1022">
        <f>VLOOKUP(年度マスタ!$K$4&amp;"_"&amp;AE$33,データシート1!$A:$BS,MATCH("aa_"&amp;$S47,データシート1!$A$1:$BS$1,0),0)</f>
        <v>0.20970735730620521</v>
      </c>
      <c r="AF47" s="1022">
        <f>VLOOKUP(年度マスタ!$K$4&amp;"_"&amp;AF$33,データシート1!$A:$BS,MATCH("aa_"&amp;$S47,データシート1!$A$1:$BS$1,0),0)</f>
        <v>0.26326057001292358</v>
      </c>
      <c r="AG47" s="1022">
        <f>VLOOKUP(年度マスタ!$K$4&amp;"_"&amp;AG$33,データシート1!$A:$BS,MATCH("aa_"&amp;$S47,データシート1!$A$1:$BS$1,0),0)</f>
        <v>0.21982804180448387</v>
      </c>
      <c r="AH47" s="1022">
        <f>VLOOKUP(年度マスタ!$K$4&amp;"_"&amp;AH$33,データシート1!$A:$BS,MATCH("aa_"&amp;$S47,データシート1!$A$1:$BS$1,0),0)</f>
        <v>0.24423730445312097</v>
      </c>
      <c r="AI47" s="1022">
        <f>VLOOKUP(年度マスタ!$K$4&amp;"_"&amp;AI$33,データシート1!$A:$BS,MATCH("aa_"&amp;$S47,データシート1!$A$1:$BS$1,0),0)</f>
        <v>0.23485743148771104</v>
      </c>
      <c r="AJ47" s="1022">
        <f>VLOOKUP(年度マスタ!$K$4&amp;"_"&amp;AJ$33,データシート1!$A:$BS,MATCH("aa_"&amp;$S47,データシート1!$A$1:$BS$1,0),0)</f>
        <v>0.30020570622984449</v>
      </c>
      <c r="AK47" s="1023">
        <f>VLOOKUP(年度マスタ!$K$4&amp;"_"&amp;AK$33,データシート1!$A:$BS,MATCH("aa_"&amp;$S47,データシート1!$A$1:$BS$1,0),0)</f>
        <v>0.47895225550728637</v>
      </c>
      <c r="AL47" s="373"/>
      <c r="AW47" s="19" t="str">
        <f>年度マスタ!I4</f>
        <v>福井県</v>
      </c>
      <c r="AX47" s="408">
        <f>SUM(AY38:BA38)</f>
        <v>2512.6836435208984</v>
      </c>
      <c r="AY47" s="408">
        <f t="shared" si="17"/>
        <v>1155.8843522857758</v>
      </c>
      <c r="AZ47" s="408">
        <f t="shared" si="17"/>
        <v>1403.5305871020544</v>
      </c>
      <c r="BA47" s="408">
        <f>SUM(BD38:BG38)</f>
        <v>1469.4026679489416</v>
      </c>
      <c r="BB47" s="408">
        <f>BH38</f>
        <v>104.01439808465551</v>
      </c>
      <c r="BC47" s="408">
        <f>SUM(AX47:BB47)</f>
        <v>6645.5156489423252</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1652</v>
      </c>
      <c r="AL48" s="411"/>
      <c r="AW48" s="19" t="str">
        <f>年度マスタ!J4</f>
        <v>池田町</v>
      </c>
      <c r="AX48" s="408">
        <f>SUM(AY39:BA39)</f>
        <v>5.5259977389500925</v>
      </c>
      <c r="AY48" s="408">
        <f>BB39</f>
        <v>2.4868527825410833</v>
      </c>
      <c r="AZ48" s="408">
        <f>BC39</f>
        <v>4.2619453994581873</v>
      </c>
      <c r="BA48" s="408">
        <f>SUM(BD39:BG39)</f>
        <v>6.2076950332206602</v>
      </c>
      <c r="BB48" s="408">
        <f>BH39</f>
        <v>0.47895225550728637</v>
      </c>
      <c r="BC48" s="408">
        <f>SUM(AX48:BB48)</f>
        <v>18.961443209677309</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18.961443209677309</v>
      </c>
      <c r="P51" s="500">
        <f>P52+P56+P57+P58+P64</f>
        <v>1.0000000000000002</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5.5259977389500925</v>
      </c>
      <c r="P52" s="501">
        <f t="shared" ref="P52:P64" si="18">O52/$O$51</f>
        <v>0.2914333934312448</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1.5569673575336573</v>
      </c>
      <c r="P53" s="502">
        <f t="shared" si="18"/>
        <v>8.2112281239174426E-2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0.26286805368595179</v>
      </c>
      <c r="P54" s="502">
        <f t="shared" si="18"/>
        <v>1.3863293567854181E-2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3.7061623277304832</v>
      </c>
      <c r="P55" s="502">
        <f t="shared" si="18"/>
        <v>0.19545781862421618</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2.4868527825410833</v>
      </c>
      <c r="P56" s="501">
        <f t="shared" si="18"/>
        <v>0.13115313824170693</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4.2619453994581873</v>
      </c>
      <c r="P57" s="501">
        <f t="shared" si="18"/>
        <v>0.22476904064364825</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6.2076950332206602</v>
      </c>
      <c r="P58" s="501">
        <f t="shared" si="18"/>
        <v>0.32738515547447639</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6.0646641809483928</v>
      </c>
      <c r="P59" s="502">
        <f t="shared" si="18"/>
        <v>0.31984190833391751</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2.2329830993173339</v>
      </c>
      <c r="P60" s="502">
        <f t="shared" si="18"/>
        <v>0.11776440614908949</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3.8316810816310589</v>
      </c>
      <c r="P61" s="502">
        <f t="shared" si="18"/>
        <v>0.20207750218482803</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0.14303085227226711</v>
      </c>
      <c r="P62" s="502">
        <f t="shared" si="18"/>
        <v>7.5432471405588357E-3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0.47895225550728637</v>
      </c>
      <c r="P64" s="679">
        <f t="shared" si="18"/>
        <v>2.5259272208923662E-2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池田町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34.981400000000001</v>
      </c>
      <c r="AI7" s="88">
        <f>VLOOKUP(年度マスタ!$K$4&amp;"_"&amp;$AG7,データシート1!$A:$BS,MATCH("ab_"&amp;AI$2,データシート1!$A$1:$BS$1,0),0)</f>
        <v>284</v>
      </c>
      <c r="AJ7" s="88">
        <f>VLOOKUP(年度マスタ!$K$4&amp;"_"&amp;$AG7,データシート1!$A:$BS,MATCH("ab_"&amp;AJ$2,データシート1!$A$1:$BS$1,0),0)</f>
        <v>21</v>
      </c>
      <c r="AK7" s="88">
        <f>VLOOKUP(年度マスタ!$K$4&amp;"_"&amp;$AG7,データシート1!$A:$BS,MATCH("ab_"&amp;AK$2,データシート1!$A$1:$BS$1,0),0)</f>
        <v>684</v>
      </c>
      <c r="AL7" s="88">
        <f>VLOOKUP(年度マスタ!$K$4&amp;"_"&amp;$AG7,データシート1!$A:$BS,MATCH("ab_"&amp;AL$2,データシート1!$A$1:$BS$1,0),0)</f>
        <v>1073</v>
      </c>
      <c r="AM7" s="88">
        <f>VLOOKUP(年度マスタ!$K$4&amp;"_"&amp;$AG7,データシート1!$A:$BS,MATCH("ab_"&amp;AM$2,データシート1!$A$1:$BS$1,0),0)</f>
        <v>1900</v>
      </c>
      <c r="AN7" s="88">
        <f>VLOOKUP(年度マスタ!$K$4&amp;"_"&amp;$AG7,データシート1!$A:$BS,MATCH("ab_"&amp;AN$2,データシート1!$A$1:$BS$1,0),0)</f>
        <v>1047</v>
      </c>
      <c r="AO7" s="88">
        <f>VLOOKUP(年度マスタ!$K$4&amp;"_"&amp;$AG7,データシート1!$A:$BS,MATCH("ab_"&amp;AO$2,データシート1!$A$1:$BS$1,0),0)</f>
        <v>3370</v>
      </c>
      <c r="AP7" s="88">
        <f>VLOOKUP(年度マスタ!$K$4&amp;"_"&amp;$AG7,データシート1!$A:$BS,MATCH("ab_"&amp;AP$2,データシート1!$A$1:$BS$1,0),0)</f>
        <v>0</v>
      </c>
      <c r="AQ7" s="1073">
        <f>VLOOKUP(年度マスタ!$K$4&amp;"_"&amp;$AG7,データシート1!$A:$BS,MATCH("ab_"&amp;AQ$2,データシート1!$A$1:$BS$1,0),0)</f>
        <v>0</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22.808599999999998</v>
      </c>
      <c r="AI8" s="88">
        <f>VLOOKUP(年度マスタ!$K$4&amp;"_"&amp;$AG8,データシート1!$A:$BS,MATCH("ab_"&amp;AI$2,データシート1!$A$1:$BS$1,0),0)</f>
        <v>170</v>
      </c>
      <c r="AJ8" s="88">
        <f>VLOOKUP(年度マスタ!$K$4&amp;"_"&amp;$AG8,データシート1!$A:$BS,MATCH("ab_"&amp;AJ$2,データシート1!$A$1:$BS$1,0),0)</f>
        <v>96</v>
      </c>
      <c r="AK8" s="88">
        <f>VLOOKUP(年度マスタ!$K$4&amp;"_"&amp;$AG8,データシート1!$A:$BS,MATCH("ab_"&amp;AK$2,データシート1!$A$1:$BS$1,0),0)</f>
        <v>598</v>
      </c>
      <c r="AL8" s="88">
        <f>VLOOKUP(年度マスタ!$K$4&amp;"_"&amp;$AG8,データシート1!$A:$BS,MATCH("ab_"&amp;AL$2,データシート1!$A$1:$BS$1,0),0)</f>
        <v>1071</v>
      </c>
      <c r="AM8" s="88">
        <f>VLOOKUP(年度マスタ!$K$4&amp;"_"&amp;$AG8,データシート1!$A:$BS,MATCH("ab_"&amp;AM$2,データシート1!$A$1:$BS$1,0),0)</f>
        <v>1887</v>
      </c>
      <c r="AN8" s="88">
        <f>VLOOKUP(年度マスタ!$K$4&amp;"_"&amp;$AG8,データシート1!$A:$BS,MATCH("ab_"&amp;AN$2,データシート1!$A$1:$BS$1,0),0)</f>
        <v>1018</v>
      </c>
      <c r="AO8" s="88">
        <f>VLOOKUP(年度マスタ!$K$4&amp;"_"&amp;$AG8,データシート1!$A:$BS,MATCH("ab_"&amp;AO$2,データシート1!$A$1:$BS$1,0),0)</f>
        <v>3300</v>
      </c>
      <c r="AP8" s="88">
        <f>VLOOKUP(年度マスタ!$K$4&amp;"_"&amp;$AG8,データシート1!$A:$BS,MATCH("ab_"&amp;AP$2,データシート1!$A$1:$BS$1,0),0)</f>
        <v>0</v>
      </c>
      <c r="AQ8" s="1073">
        <f>VLOOKUP(年度マスタ!$K$4&amp;"_"&amp;$AG8,データシート1!$A:$BS,MATCH("ab_"&amp;AQ$2,データシート1!$A$1:$BS$1,0),0)</f>
        <v>0.21325393264656564</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17.599900000000002</v>
      </c>
      <c r="AI9" s="88">
        <f>VLOOKUP(年度マスタ!$K$4&amp;"_"&amp;$AG9,データシート1!$A:$BS,MATCH("ab_"&amp;AI$2,データシート1!$A$1:$BS$1,0),0)</f>
        <v>170</v>
      </c>
      <c r="AJ9" s="88">
        <f>VLOOKUP(年度マスタ!$K$4&amp;"_"&amp;$AG9,データシート1!$A:$BS,MATCH("ab_"&amp;AJ$2,データシート1!$A$1:$BS$1,0),0)</f>
        <v>96</v>
      </c>
      <c r="AK9" s="88">
        <f>VLOOKUP(年度マスタ!$K$4&amp;"_"&amp;$AG9,データシート1!$A:$BS,MATCH("ab_"&amp;AK$2,データシート1!$A$1:$BS$1,0),0)</f>
        <v>598</v>
      </c>
      <c r="AL9" s="88">
        <f>VLOOKUP(年度マスタ!$K$4&amp;"_"&amp;$AG9,データシート1!$A:$BS,MATCH("ab_"&amp;AL$2,データシート1!$A$1:$BS$1,0),0)</f>
        <v>1062</v>
      </c>
      <c r="AM9" s="88">
        <f>VLOOKUP(年度マスタ!$K$4&amp;"_"&amp;$AG9,データシート1!$A:$BS,MATCH("ab_"&amp;AM$2,データシート1!$A$1:$BS$1,0),0)</f>
        <v>1851</v>
      </c>
      <c r="AN9" s="88">
        <f>VLOOKUP(年度マスタ!$K$4&amp;"_"&amp;$AG9,データシート1!$A:$BS,MATCH("ab_"&amp;AN$2,データシート1!$A$1:$BS$1,0),0)</f>
        <v>1008</v>
      </c>
      <c r="AO9" s="88">
        <f>VLOOKUP(年度マスタ!$K$4&amp;"_"&amp;$AG9,データシート1!$A:$BS,MATCH("ab_"&amp;AO$2,データシート1!$A$1:$BS$1,0),0)</f>
        <v>3222</v>
      </c>
      <c r="AP9" s="88">
        <f>VLOOKUP(年度マスタ!$K$4&amp;"_"&amp;$AG9,データシート1!$A:$BS,MATCH("ab_"&amp;AP$2,データシート1!$A$1:$BS$1,0),0)</f>
        <v>0</v>
      </c>
      <c r="AQ9" s="1073">
        <f>VLOOKUP(年度マスタ!$K$4&amp;"_"&amp;$AG9,データシート1!$A:$BS,MATCH("ab_"&amp;AQ$2,データシート1!$A$1:$BS$1,0),0)</f>
        <v>0.14097252858308312</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18.0852</v>
      </c>
      <c r="AI10" s="88">
        <f>VLOOKUP(年度マスタ!$K$4&amp;"_"&amp;$AG10,データシート1!$A:$BS,MATCH("ab_"&amp;AI$2,データシート1!$A$1:$BS$1,0),0)</f>
        <v>170</v>
      </c>
      <c r="AJ10" s="88">
        <f>VLOOKUP(年度マスタ!$K$4&amp;"_"&amp;$AG10,データシート1!$A:$BS,MATCH("ab_"&amp;AJ$2,データシート1!$A$1:$BS$1,0),0)</f>
        <v>96</v>
      </c>
      <c r="AK10" s="88">
        <f>VLOOKUP(年度マスタ!$K$4&amp;"_"&amp;$AG10,データシート1!$A:$BS,MATCH("ab_"&amp;AK$2,データシート1!$A$1:$BS$1,0),0)</f>
        <v>598</v>
      </c>
      <c r="AL10" s="88">
        <f>VLOOKUP(年度マスタ!$K$4&amp;"_"&amp;$AG10,データシート1!$A:$BS,MATCH("ab_"&amp;AL$2,データシート1!$A$1:$BS$1,0),0)</f>
        <v>1055</v>
      </c>
      <c r="AM10" s="88">
        <f>VLOOKUP(年度マスタ!$K$4&amp;"_"&amp;$AG10,データシート1!$A:$BS,MATCH("ab_"&amp;AM$2,データシート1!$A$1:$BS$1,0),0)</f>
        <v>1852</v>
      </c>
      <c r="AN10" s="88">
        <f>VLOOKUP(年度マスタ!$K$4&amp;"_"&amp;$AG10,データシート1!$A:$BS,MATCH("ab_"&amp;AN$2,データシート1!$A$1:$BS$1,0),0)</f>
        <v>987</v>
      </c>
      <c r="AO10" s="88">
        <f>VLOOKUP(年度マスタ!$K$4&amp;"_"&amp;$AG10,データシート1!$A:$BS,MATCH("ab_"&amp;AO$2,データシート1!$A$1:$BS$1,0),0)</f>
        <v>3148</v>
      </c>
      <c r="AP10" s="88">
        <f>VLOOKUP(年度マスタ!$K$4&amp;"_"&amp;$AG10,データシート1!$A:$BS,MATCH("ab_"&amp;AP$2,データシート1!$A$1:$BS$1,0),0)</f>
        <v>0</v>
      </c>
      <c r="AQ10" s="1073">
        <f>VLOOKUP(年度マスタ!$K$4&amp;"_"&amp;$AG10,データシート1!$A:$BS,MATCH("ab_"&amp;AQ$2,データシート1!$A$1:$BS$1,0),0)</f>
        <v>0.19060439743587645</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19.741599999999998</v>
      </c>
      <c r="AI11" s="88">
        <f>VLOOKUP(年度マスタ!$K$4&amp;"_"&amp;$AG11,データシート1!$A:$BS,MATCH("ab_"&amp;AI$2,データシート1!$A$1:$BS$1,0),0)</f>
        <v>170</v>
      </c>
      <c r="AJ11" s="88">
        <f>VLOOKUP(年度マスタ!$K$4&amp;"_"&amp;$AG11,データシート1!$A:$BS,MATCH("ab_"&amp;AJ$2,データシート1!$A$1:$BS$1,0),0)</f>
        <v>96</v>
      </c>
      <c r="AK11" s="88">
        <f>VLOOKUP(年度マスタ!$K$4&amp;"_"&amp;$AG11,データシート1!$A:$BS,MATCH("ab_"&amp;AK$2,データシート1!$A$1:$BS$1,0),0)</f>
        <v>598</v>
      </c>
      <c r="AL11" s="88">
        <f>VLOOKUP(年度マスタ!$K$4&amp;"_"&amp;$AG11,データシート1!$A:$BS,MATCH("ab_"&amp;AL$2,データシート1!$A$1:$BS$1,0),0)</f>
        <v>1041</v>
      </c>
      <c r="AM11" s="88">
        <f>VLOOKUP(年度マスタ!$K$4&amp;"_"&amp;$AG11,データシート1!$A:$BS,MATCH("ab_"&amp;AM$2,データシート1!$A$1:$BS$1,0),0)</f>
        <v>1852</v>
      </c>
      <c r="AN11" s="88">
        <f>VLOOKUP(年度マスタ!$K$4&amp;"_"&amp;$AG11,データシート1!$A:$BS,MATCH("ab_"&amp;AN$2,データシート1!$A$1:$BS$1,0),0)</f>
        <v>958</v>
      </c>
      <c r="AO11" s="88">
        <f>VLOOKUP(年度マスタ!$K$4&amp;"_"&amp;$AG11,データシート1!$A:$BS,MATCH("ab_"&amp;AO$2,データシート1!$A$1:$BS$1,0),0)</f>
        <v>3060</v>
      </c>
      <c r="AP11" s="88">
        <f>VLOOKUP(年度マスタ!$K$4&amp;"_"&amp;$AG11,データシート1!$A:$BS,MATCH("ab_"&amp;AP$2,データシート1!$A$1:$BS$1,0),0)</f>
        <v>0</v>
      </c>
      <c r="AQ11" s="1073">
        <f>VLOOKUP(年度マスタ!$K$4&amp;"_"&amp;$AG11,データシート1!$A:$BS,MATCH("ab_"&amp;AQ$2,データシート1!$A$1:$BS$1,0),0)</f>
        <v>0.13256573477249384</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16.936599999999999</v>
      </c>
      <c r="AI12" s="88">
        <f>VLOOKUP(年度マスタ!$K$4&amp;"_"&amp;$AG12,データシート1!$A:$BS,MATCH("ab_"&amp;AI$2,データシート1!$A$1:$BS$1,0),0)</f>
        <v>170</v>
      </c>
      <c r="AJ12" s="88">
        <f>VLOOKUP(年度マスタ!$K$4&amp;"_"&amp;$AG12,データシート1!$A:$BS,MATCH("ab_"&amp;AJ$2,データシート1!$A$1:$BS$1,0),0)</f>
        <v>96</v>
      </c>
      <c r="AK12" s="88">
        <f>VLOOKUP(年度マスタ!$K$4&amp;"_"&amp;$AG12,データシート1!$A:$BS,MATCH("ab_"&amp;AK$2,データシート1!$A$1:$BS$1,0),0)</f>
        <v>598</v>
      </c>
      <c r="AL12" s="88">
        <f>VLOOKUP(年度マスタ!$K$4&amp;"_"&amp;$AG12,データシート1!$A:$BS,MATCH("ab_"&amp;AL$2,データシート1!$A$1:$BS$1,0),0)</f>
        <v>1034</v>
      </c>
      <c r="AM12" s="88">
        <f>VLOOKUP(年度マスタ!$K$4&amp;"_"&amp;$AG12,データシート1!$A:$BS,MATCH("ab_"&amp;AM$2,データシート1!$A$1:$BS$1,0),0)</f>
        <v>1861</v>
      </c>
      <c r="AN12" s="88">
        <f>VLOOKUP(年度マスタ!$K$4&amp;"_"&amp;$AG12,データシート1!$A:$BS,MATCH("ab_"&amp;AN$2,データシート1!$A$1:$BS$1,0),0)</f>
        <v>938</v>
      </c>
      <c r="AO12" s="88">
        <f>VLOOKUP(年度マスタ!$K$4&amp;"_"&amp;$AG12,データシート1!$A:$BS,MATCH("ab_"&amp;AO$2,データシート1!$A$1:$BS$1,0),0)</f>
        <v>2995</v>
      </c>
      <c r="AP12" s="88">
        <f>VLOOKUP(年度マスタ!$K$4&amp;"_"&amp;$AG12,データシート1!$A:$BS,MATCH("ab_"&amp;AP$2,データシート1!$A$1:$BS$1,0),0)</f>
        <v>0</v>
      </c>
      <c r="AQ12" s="1073">
        <f>VLOOKUP(年度マスタ!$K$4&amp;"_"&amp;$AG12,データシート1!$A:$BS,MATCH("ab_"&amp;AQ$2,データシート1!$A$1:$BS$1,0),0)</f>
        <v>0.21103352196861278</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17.9956</v>
      </c>
      <c r="AI13" s="88">
        <f>VLOOKUP(年度マスタ!$K$4&amp;"_"&amp;$AG13,データシート1!$A:$BS,MATCH("ab_"&amp;AI$2,データシート1!$A$1:$BS$1,0),0)</f>
        <v>131</v>
      </c>
      <c r="AJ13" s="88">
        <f>VLOOKUP(年度マスタ!$K$4&amp;"_"&amp;$AG13,データシート1!$A:$BS,MATCH("ab_"&amp;AJ$2,データシート1!$A$1:$BS$1,0),0)</f>
        <v>119</v>
      </c>
      <c r="AK13" s="88">
        <f>VLOOKUP(年度マスタ!$K$4&amp;"_"&amp;$AG13,データシート1!$A:$BS,MATCH("ab_"&amp;AK$2,データシート1!$A$1:$BS$1,0),0)</f>
        <v>588</v>
      </c>
      <c r="AL13" s="88">
        <f>VLOOKUP(年度マスタ!$K$4&amp;"_"&amp;$AG13,データシート1!$A:$BS,MATCH("ab_"&amp;AL$2,データシート1!$A$1:$BS$1,0),0)</f>
        <v>992</v>
      </c>
      <c r="AM13" s="88">
        <f>VLOOKUP(年度マスタ!$K$4&amp;"_"&amp;$AG13,データシート1!$A:$BS,MATCH("ab_"&amp;AM$2,データシート1!$A$1:$BS$1,0),0)</f>
        <v>1824</v>
      </c>
      <c r="AN13" s="88">
        <f>VLOOKUP(年度マスタ!$K$4&amp;"_"&amp;$AG13,データシート1!$A:$BS,MATCH("ab_"&amp;AN$2,データシート1!$A$1:$BS$1,0),0)</f>
        <v>912</v>
      </c>
      <c r="AO13" s="88">
        <f>VLOOKUP(年度マスタ!$K$4&amp;"_"&amp;$AG13,データシート1!$A:$BS,MATCH("ab_"&amp;AO$2,データシート1!$A$1:$BS$1,0),0)</f>
        <v>2888</v>
      </c>
      <c r="AP13" s="88">
        <f>VLOOKUP(年度マスタ!$K$4&amp;"_"&amp;$AG13,データシート1!$A:$BS,MATCH("ab_"&amp;AP$2,データシート1!$A$1:$BS$1,0),0)</f>
        <v>0</v>
      </c>
      <c r="AQ13" s="1073">
        <f>VLOOKUP(年度マスタ!$K$4&amp;"_"&amp;$AG13,データシート1!$A:$BS,MATCH("ab_"&amp;AQ$2,データシート1!$A$1:$BS$1,0),0)</f>
        <v>0.21573096335905848</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18.686199999999999</v>
      </c>
      <c r="AI14" s="88">
        <f>VLOOKUP(年度マスタ!$K$4&amp;"_"&amp;$AG14,データシート1!$A:$BS,MATCH("ab_"&amp;AI$2,データシート1!$A$1:$BS$1,0),0)</f>
        <v>131</v>
      </c>
      <c r="AJ14" s="88">
        <f>VLOOKUP(年度マスタ!$K$4&amp;"_"&amp;$AG14,データシート1!$A:$BS,MATCH("ab_"&amp;AJ$2,データシート1!$A$1:$BS$1,0),0)</f>
        <v>119</v>
      </c>
      <c r="AK14" s="88">
        <f>VLOOKUP(年度マスタ!$K$4&amp;"_"&amp;$AG14,データシート1!$A:$BS,MATCH("ab_"&amp;AK$2,データシート1!$A$1:$BS$1,0),0)</f>
        <v>588</v>
      </c>
      <c r="AL14" s="88">
        <f>VLOOKUP(年度マスタ!$K$4&amp;"_"&amp;$AG14,データシート1!$A:$BS,MATCH("ab_"&amp;AL$2,データシート1!$A$1:$BS$1,0),0)</f>
        <v>971</v>
      </c>
      <c r="AM14" s="88">
        <f>VLOOKUP(年度マスタ!$K$4&amp;"_"&amp;$AG14,データシート1!$A:$BS,MATCH("ab_"&amp;AM$2,データシート1!$A$1:$BS$1,0),0)</f>
        <v>1800</v>
      </c>
      <c r="AN14" s="88">
        <f>VLOOKUP(年度マスタ!$K$4&amp;"_"&amp;$AG14,データシート1!$A:$BS,MATCH("ab_"&amp;AN$2,データシート1!$A$1:$BS$1,0),0)</f>
        <v>887</v>
      </c>
      <c r="AO14" s="88">
        <f>VLOOKUP(年度マスタ!$K$4&amp;"_"&amp;$AG14,データシート1!$A:$BS,MATCH("ab_"&amp;AO$2,データシート1!$A$1:$BS$1,0),0)</f>
        <v>2787</v>
      </c>
      <c r="AP14" s="88">
        <f>VLOOKUP(年度マスタ!$K$4&amp;"_"&amp;$AG14,データシート1!$A:$BS,MATCH("ab_"&amp;AP$2,データシート1!$A$1:$BS$1,0),0)</f>
        <v>0</v>
      </c>
      <c r="AQ14" s="1073">
        <f>VLOOKUP(年度マスタ!$K$4&amp;"_"&amp;$AG14,データシート1!$A:$BS,MATCH("ab_"&amp;AQ$2,データシート1!$A$1:$BS$1,0),0)</f>
        <v>0.20970735730620521</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18.349499999999999</v>
      </c>
      <c r="AI15" s="88">
        <f>VLOOKUP(年度マスタ!$K$4&amp;"_"&amp;$AG15,データシート1!$A:$BS,MATCH("ab_"&amp;AI$2,データシート1!$A$1:$BS$1,0),0)</f>
        <v>131</v>
      </c>
      <c r="AJ15" s="88">
        <f>VLOOKUP(年度マスタ!$K$4&amp;"_"&amp;$AG15,データシート1!$A:$BS,MATCH("ab_"&amp;AJ$2,データシート1!$A$1:$BS$1,0),0)</f>
        <v>119</v>
      </c>
      <c r="AK15" s="88">
        <f>VLOOKUP(年度マスタ!$K$4&amp;"_"&amp;$AG15,データシート1!$A:$BS,MATCH("ab_"&amp;AK$2,データシート1!$A$1:$BS$1,0),0)</f>
        <v>588</v>
      </c>
      <c r="AL15" s="88">
        <f>VLOOKUP(年度マスタ!$K$4&amp;"_"&amp;$AG15,データシート1!$A:$BS,MATCH("ab_"&amp;AL$2,データシート1!$A$1:$BS$1,0),0)</f>
        <v>966</v>
      </c>
      <c r="AM15" s="88">
        <f>VLOOKUP(年度マスタ!$K$4&amp;"_"&amp;$AG15,データシート1!$A:$BS,MATCH("ab_"&amp;AM$2,データシート1!$A$1:$BS$1,0),0)</f>
        <v>1766</v>
      </c>
      <c r="AN15" s="88">
        <f>VLOOKUP(年度マスタ!$K$4&amp;"_"&amp;$AG15,データシート1!$A:$BS,MATCH("ab_"&amp;AN$2,データシート1!$A$1:$BS$1,0),0)</f>
        <v>923</v>
      </c>
      <c r="AO15" s="88">
        <f>VLOOKUP(年度マスタ!$K$4&amp;"_"&amp;$AG15,データシート1!$A:$BS,MATCH("ab_"&amp;AO$2,データシート1!$A$1:$BS$1,0),0)</f>
        <v>2714</v>
      </c>
      <c r="AP15" s="88">
        <f>VLOOKUP(年度マスタ!$K$4&amp;"_"&amp;$AG15,データシート1!$A:$BS,MATCH("ab_"&amp;AP$2,データシート1!$A$1:$BS$1,0),0)</f>
        <v>0</v>
      </c>
      <c r="AQ15" s="1073">
        <f>VLOOKUP(年度マスタ!$K$4&amp;"_"&amp;$AG15,データシート1!$A:$BS,MATCH("ab_"&amp;AQ$2,データシート1!$A$1:$BS$1,0),0)</f>
        <v>0.26326057001292358</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18.593499999999999</v>
      </c>
      <c r="AI16" s="88">
        <f>VLOOKUP(年度マスタ!$K$4&amp;"_"&amp;$AG16,データシート1!$A:$BS,MATCH("ab_"&amp;AI$2,データシート1!$A$1:$BS$1,0),0)</f>
        <v>131</v>
      </c>
      <c r="AJ16" s="88">
        <f>VLOOKUP(年度マスタ!$K$4&amp;"_"&amp;$AG16,データシート1!$A:$BS,MATCH("ab_"&amp;AJ$2,データシート1!$A$1:$BS$1,0),0)</f>
        <v>119</v>
      </c>
      <c r="AK16" s="88">
        <f>VLOOKUP(年度マスタ!$K$4&amp;"_"&amp;$AG16,データシート1!$A:$BS,MATCH("ab_"&amp;AK$2,データシート1!$A$1:$BS$1,0),0)</f>
        <v>588</v>
      </c>
      <c r="AL16" s="88">
        <f>VLOOKUP(年度マスタ!$K$4&amp;"_"&amp;$AG16,データシート1!$A:$BS,MATCH("ab_"&amp;AL$2,データシート1!$A$1:$BS$1,0),0)</f>
        <v>947</v>
      </c>
      <c r="AM16" s="88">
        <f>VLOOKUP(年度マスタ!$K$4&amp;"_"&amp;$AG16,データシート1!$A:$BS,MATCH("ab_"&amp;AM$2,データシート1!$A$1:$BS$1,0),0)</f>
        <v>1736</v>
      </c>
      <c r="AN16" s="88">
        <f>VLOOKUP(年度マスタ!$K$4&amp;"_"&amp;$AG16,データシート1!$A:$BS,MATCH("ab_"&amp;AN$2,データシート1!$A$1:$BS$1,0),0)</f>
        <v>906</v>
      </c>
      <c r="AO16" s="88">
        <f>VLOOKUP(年度マスタ!$K$4&amp;"_"&amp;$AG16,データシート1!$A:$BS,MATCH("ab_"&amp;AO$2,データシート1!$A$1:$BS$1,0),0)</f>
        <v>2651</v>
      </c>
      <c r="AP16" s="88">
        <f>VLOOKUP(年度マスタ!$K$4&amp;"_"&amp;$AG16,データシート1!$A:$BS,MATCH("ab_"&amp;AP$2,データシート1!$A$1:$BS$1,0),0)</f>
        <v>0</v>
      </c>
      <c r="AQ16" s="1073">
        <f>VLOOKUP(年度マスタ!$K$4&amp;"_"&amp;$AG16,データシート1!$A:$BS,MATCH("ab_"&amp;AQ$2,データシート1!$A$1:$BS$1,0),0)</f>
        <v>0.2198280418044839</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17.3522</v>
      </c>
      <c r="AI17" s="187">
        <f>VLOOKUP(年度マスタ!$K$4&amp;"_"&amp;$AG17,データシート1!$A:$BS,MATCH("ab_"&amp;AI$2,データシート1!$A$1:$BS$1,0),0)</f>
        <v>131</v>
      </c>
      <c r="AJ17" s="187">
        <f>VLOOKUP(年度マスタ!$K$4&amp;"_"&amp;$AG17,データシート1!$A:$BS,MATCH("ab_"&amp;AJ$2,データシート1!$A$1:$BS$1,0),0)</f>
        <v>119</v>
      </c>
      <c r="AK17" s="187">
        <f>VLOOKUP(年度マスタ!$K$4&amp;"_"&amp;$AG17,データシート1!$A:$BS,MATCH("ab_"&amp;AK$2,データシート1!$A$1:$BS$1,0),0)</f>
        <v>588</v>
      </c>
      <c r="AL17" s="187">
        <f>VLOOKUP(年度マスタ!$K$4&amp;"_"&amp;$AG17,データシート1!$A:$BS,MATCH("ab_"&amp;AL$2,データシート1!$A$1:$BS$1,0),0)</f>
        <v>943</v>
      </c>
      <c r="AM17" s="187">
        <f>VLOOKUP(年度マスタ!$K$4&amp;"_"&amp;$AG17,データシート1!$A:$BS,MATCH("ab_"&amp;AM$2,データシート1!$A$1:$BS$1,0),0)</f>
        <v>1715</v>
      </c>
      <c r="AN17" s="187">
        <f>VLOOKUP(年度マスタ!$K$4&amp;"_"&amp;$AG17,データシート1!$A:$BS,MATCH("ab_"&amp;AN$2,データシート1!$A$1:$BS$1,0),0)</f>
        <v>900</v>
      </c>
      <c r="AO17" s="187">
        <f>VLOOKUP(年度マスタ!$K$4&amp;"_"&amp;$AG17,データシート1!$A:$BS,MATCH("ab_"&amp;AO$2,データシート1!$A$1:$BS$1,0),0)</f>
        <v>2592</v>
      </c>
      <c r="AP17" s="187">
        <f>VLOOKUP(年度マスタ!$K$4&amp;"_"&amp;$AG17,データシート1!$A:$BS,MATCH("ab_"&amp;AP$2,データシート1!$A$1:$BS$1,0),0)</f>
        <v>0</v>
      </c>
      <c r="AQ17" s="1074">
        <f>VLOOKUP(年度マスタ!$K$4&amp;"_"&amp;$AG17,データシート1!$A:$BS,MATCH("ab_"&amp;AQ$2,データシート1!$A$1:$BS$1,0),0)</f>
        <v>0.244237304453121</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14.8803</v>
      </c>
      <c r="AI18" s="88">
        <f>VLOOKUP(年度マスタ!$K$4&amp;"_"&amp;$AG18,データシート1!$A:$BS,MATCH("ab_"&amp;AI$2,データシート1!$A$1:$BS$1,0),0)</f>
        <v>131</v>
      </c>
      <c r="AJ18" s="88">
        <f>VLOOKUP(年度マスタ!$K$4&amp;"_"&amp;$AG18,データシート1!$A:$BS,MATCH("ab_"&amp;AJ$2,データシート1!$A$1:$BS$1,0),0)</f>
        <v>119</v>
      </c>
      <c r="AK18" s="88">
        <f>VLOOKUP(年度マスタ!$K$4&amp;"_"&amp;$AG18,データシート1!$A:$BS,MATCH("ab_"&amp;AK$2,データシート1!$A$1:$BS$1,0),0)</f>
        <v>588</v>
      </c>
      <c r="AL18" s="88">
        <f>VLOOKUP(年度マスタ!$K$4&amp;"_"&amp;$AG18,データシート1!$A:$BS,MATCH("ab_"&amp;AL$2,データシート1!$A$1:$BS$1,0),0)</f>
        <v>933</v>
      </c>
      <c r="AM18" s="88">
        <f>VLOOKUP(年度マスタ!$K$4&amp;"_"&amp;$AG18,データシート1!$A:$BS,MATCH("ab_"&amp;AM$2,データシート1!$A$1:$BS$1,0),0)</f>
        <v>1673</v>
      </c>
      <c r="AN18" s="88">
        <f>VLOOKUP(年度マスタ!$K$4&amp;"_"&amp;$AG18,データシート1!$A:$BS,MATCH("ab_"&amp;AN$2,データシート1!$A$1:$BS$1,0),0)</f>
        <v>826</v>
      </c>
      <c r="AO18" s="88">
        <f>VLOOKUP(年度マスタ!$K$4&amp;"_"&amp;$AG18,データシート1!$A:$BS,MATCH("ab_"&amp;AO$2,データシート1!$A$1:$BS$1,0),0)</f>
        <v>2528</v>
      </c>
      <c r="AP18" s="88">
        <f>VLOOKUP(年度マスタ!$K$4&amp;"_"&amp;$AG18,データシート1!$A:$BS,MATCH("ab_"&amp;AP$2,データシート1!$A$1:$BS$1,0),0)</f>
        <v>0</v>
      </c>
      <c r="AQ18" s="1073">
        <f>VLOOKUP(年度マスタ!$K$4&amp;"_"&amp;$AG18,データシート1!$A:$BS,MATCH("ab_"&amp;AQ$2,データシート1!$A$1:$BS$1,0),0)</f>
        <v>0.23485743148771099</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15.3302</v>
      </c>
      <c r="AI19" s="88">
        <f>VLOOKUP(年度マスタ!$K$4&amp;"_"&amp;$AG19,データシート1!$A:$BS,MATCH("ab_"&amp;AI$2,データシート1!$A$1:$BS$1,0),0)</f>
        <v>122</v>
      </c>
      <c r="AJ19" s="88">
        <f>VLOOKUP(年度マスタ!$K$4&amp;"_"&amp;$AG19,データシート1!$A:$BS,MATCH("ab_"&amp;AJ$2,データシート1!$A$1:$BS$1,0),0)</f>
        <v>137</v>
      </c>
      <c r="AK19" s="88">
        <f>VLOOKUP(年度マスタ!$K$4&amp;"_"&amp;$AG19,データシート1!$A:$BS,MATCH("ab_"&amp;AK$2,データシート1!$A$1:$BS$1,0),0)</f>
        <v>619</v>
      </c>
      <c r="AL19" s="88">
        <f>VLOOKUP(年度マスタ!$K$4&amp;"_"&amp;$AG19,データシート1!$A:$BS,MATCH("ab_"&amp;AL$2,データシート1!$A$1:$BS$1,0),0)</f>
        <v>918</v>
      </c>
      <c r="AM19" s="88">
        <f>VLOOKUP(年度マスタ!$K$4&amp;"_"&amp;$AG19,データシート1!$A:$BS,MATCH("ab_"&amp;AM$2,データシート1!$A$1:$BS$1,0),0)</f>
        <v>1655</v>
      </c>
      <c r="AN19" s="88">
        <f>VLOOKUP(年度マスタ!$K$4&amp;"_"&amp;$AG19,データシート1!$A:$BS,MATCH("ab_"&amp;AN$2,データシート1!$A$1:$BS$1,0),0)</f>
        <v>869</v>
      </c>
      <c r="AO19" s="88">
        <f>VLOOKUP(年度マスタ!$K$4&amp;"_"&amp;$AG19,データシート1!$A:$BS,MATCH("ab_"&amp;AO$2,データシート1!$A$1:$BS$1,0),0)</f>
        <v>2457</v>
      </c>
      <c r="AP19" s="88">
        <f>VLOOKUP(年度マスタ!$K$4&amp;"_"&amp;$AG19,データシート1!$A:$BS,MATCH("ab_"&amp;AP$2,データシート1!$A$1:$BS$1,0),0)</f>
        <v>0</v>
      </c>
      <c r="AQ19" s="1073">
        <f>VLOOKUP(年度マスタ!$K$4&amp;"_"&amp;$AG19,データシート1!$A:$BS,MATCH("ab_"&amp;AQ$2,データシート1!$A$1:$BS$1,0),0)</f>
        <v>0.30020570622984449</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16.577100000000002</v>
      </c>
      <c r="AI20" s="88">
        <f>VLOOKUP(年度マスタ!$K$4&amp;"_"&amp;$AG20,データシート1!$A:$BS,MATCH("ab_"&amp;AI$2,データシート1!$A$1:$BS$1,0),0)</f>
        <v>122</v>
      </c>
      <c r="AJ20" s="88">
        <f>VLOOKUP(年度マスタ!$K$4&amp;"_"&amp;$AG20,データシート1!$A:$BS,MATCH("ab_"&amp;AJ$2,データシート1!$A$1:$BS$1,0),0)</f>
        <v>137</v>
      </c>
      <c r="AK20" s="88">
        <f>VLOOKUP(年度マスタ!$K$4&amp;"_"&amp;$AG20,データシート1!$A:$BS,MATCH("ab_"&amp;AK$2,データシート1!$A$1:$BS$1,0),0)</f>
        <v>619</v>
      </c>
      <c r="AL20" s="88">
        <f>VLOOKUP(年度マスタ!$K$4&amp;"_"&amp;$AG20,データシート1!$A:$BS,MATCH("ab_"&amp;AL$2,データシート1!$A$1:$BS$1,0),0)</f>
        <v>912</v>
      </c>
      <c r="AM20" s="88">
        <f>VLOOKUP(年度マスタ!$K$4&amp;"_"&amp;$AG20,データシート1!$A:$BS,MATCH("ab_"&amp;AM$2,データシート1!$A$1:$BS$1,0),0)</f>
        <v>1643</v>
      </c>
      <c r="AN20" s="88">
        <f>VLOOKUP(年度マスタ!$K$4&amp;"_"&amp;$AG20,データシート1!$A:$BS,MATCH("ab_"&amp;AN$2,データシート1!$A$1:$BS$1,0),0)</f>
        <v>843</v>
      </c>
      <c r="AO20" s="88">
        <f>VLOOKUP(年度マスタ!$K$4&amp;"_"&amp;$AG20,データシート1!$A:$BS,MATCH("ab_"&amp;AO$2,データシート1!$A$1:$BS$1,0),0)</f>
        <v>2397</v>
      </c>
      <c r="AP20" s="88">
        <f>VLOOKUP(年度マスタ!$K$4&amp;"_"&amp;$AG20,データシート1!$A:$BS,MATCH("ab_"&amp;AP$2,データシート1!$A$1:$BS$1,0),0)</f>
        <v>0</v>
      </c>
      <c r="AQ20" s="1073">
        <f>VLOOKUP(年度マスタ!$K$4&amp;"_"&amp;$AG20,データシート1!$A:$BS,MATCH("ab_"&amp;AQ$2,データシート1!$A$1:$BS$1,0),0)</f>
        <v>0.47895225550728637</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池田町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18382</v>
      </c>
      <c r="BF13" s="80" t="str">
        <f>年度マスタ!K4</f>
        <v>18382</v>
      </c>
      <c r="BG13" s="80" t="str">
        <f>年度マスタ!K4</f>
        <v>18382</v>
      </c>
      <c r="BH13" s="318" t="s">
        <v>108</v>
      </c>
      <c r="BI13" s="318" t="s">
        <v>108</v>
      </c>
      <c r="BJ13" s="318" t="s">
        <v>108</v>
      </c>
      <c r="BK13" s="318" t="str">
        <f>年度マスタ!K4</f>
        <v>18382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池田町</v>
      </c>
      <c r="BF14" s="80" t="str">
        <f>AP2</f>
        <v>池田町</v>
      </c>
      <c r="BG14" s="80" t="str">
        <f>AP2</f>
        <v>池田町</v>
      </c>
      <c r="BH14" s="80" t="s">
        <v>118</v>
      </c>
      <c r="BI14" s="80" t="s">
        <v>118</v>
      </c>
      <c r="BJ14" s="80" t="s">
        <v>118</v>
      </c>
      <c r="BK14" s="80" t="str">
        <f>AP2</f>
        <v>池田町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0</v>
      </c>
      <c r="M21" s="996">
        <f t="shared" si="5"/>
        <v>0</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10.585217155194091</v>
      </c>
      <c r="AG24" s="996">
        <f t="shared" ref="AG24:AP24" si="7">AG25+AG29</f>
        <v>12.182426340053299</v>
      </c>
      <c r="AH24" s="996">
        <f t="shared" si="7"/>
        <v>12.0353992966332</v>
      </c>
      <c r="AI24" s="996">
        <f t="shared" si="7"/>
        <v>12.034549495459956</v>
      </c>
      <c r="AJ24" s="996">
        <f t="shared" si="7"/>
        <v>11.848242331500934</v>
      </c>
      <c r="AK24" s="996">
        <f t="shared" si="7"/>
        <v>9.6754890980831334</v>
      </c>
      <c r="AL24" s="996">
        <f t="shared" si="7"/>
        <v>10.218697009265021</v>
      </c>
      <c r="AM24" s="996">
        <f t="shared" si="7"/>
        <v>9.8149716082254344</v>
      </c>
      <c r="AN24" s="996">
        <f t="shared" si="7"/>
        <v>8.9287193539626202</v>
      </c>
      <c r="AO24" s="996">
        <f>AO25+AO29</f>
        <v>8.4841163413703278</v>
      </c>
      <c r="AP24" s="997">
        <f t="shared" si="7"/>
        <v>7.1134927241974459</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6.7635944218590334</v>
      </c>
      <c r="AG25" s="998">
        <f>①CO2排出量の現状把握!AA35</f>
        <v>7.6291120160222103</v>
      </c>
      <c r="AH25" s="998">
        <f>①CO2排出量の現状把握!AB35</f>
        <v>7.6218679393623461</v>
      </c>
      <c r="AI25" s="998">
        <f>①CO2排出量の現状把握!AC35</f>
        <v>7.4989845994747508</v>
      </c>
      <c r="AJ25" s="998">
        <f>①CO2排出量の現状把握!AD35</f>
        <v>7.2976271562666373</v>
      </c>
      <c r="AK25" s="998">
        <f>①CO2排出量の現状把握!AE35</f>
        <v>6.2627390458415384</v>
      </c>
      <c r="AL25" s="998">
        <f>①CO2排出量の現状把握!AF35</f>
        <v>7.2082280968642873</v>
      </c>
      <c r="AM25" s="998">
        <f>①CO2排出量の現状把握!AG35</f>
        <v>7.0471922534848082</v>
      </c>
      <c r="AN25" s="998">
        <f>①CO2排出量の現状把握!AH35</f>
        <v>6.4088608631744588</v>
      </c>
      <c r="AO25" s="998">
        <f>①CO2排出量の現状把握!AI35</f>
        <v>5.9626237215514371</v>
      </c>
      <c r="AP25" s="999">
        <f>①CO2排出量の現状把握!AJ35</f>
        <v>4.8965895504305754</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2.317636491886677</v>
      </c>
      <c r="AG26" s="1000">
        <f>①CO2排出量の現状把握!AA36</f>
        <v>2.7717150981427516</v>
      </c>
      <c r="AH26" s="1000">
        <f>①CO2排出量の現状把握!AB36</f>
        <v>2.9355295247884601</v>
      </c>
      <c r="AI26" s="1000">
        <f>①CO2排出量の現状把握!AC36</f>
        <v>2.6455790635102723</v>
      </c>
      <c r="AJ26" s="1000">
        <f>①CO2排出量の現状把握!AD36</f>
        <v>2.6616485112161219</v>
      </c>
      <c r="AK26" s="1000">
        <f>①CO2排出量の現状把握!AE36</f>
        <v>2.4811716204448304</v>
      </c>
      <c r="AL26" s="1000">
        <f>①CO2排出量の現状把握!AF36</f>
        <v>2.498464573249326</v>
      </c>
      <c r="AM26" s="1000">
        <f>①CO2排出量の現状把握!AG36</f>
        <v>2.2343819373029419</v>
      </c>
      <c r="AN26" s="1000">
        <f>①CO2排出量の現状把握!AH36</f>
        <v>2.0973717701173666</v>
      </c>
      <c r="AO26" s="1000">
        <f>①CO2排出量の現状把握!AI36</f>
        <v>1.6556727282838071</v>
      </c>
      <c r="AP26" s="1001">
        <f>①CO2排出量の現状把握!AJ36</f>
        <v>1.5721369825403351</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0.33978177193940723</v>
      </c>
      <c r="AG27" s="1000">
        <f>①CO2排出量の現状把握!AA37</f>
        <v>0.45988468243677494</v>
      </c>
      <c r="AH27" s="1000">
        <f>①CO2排出量の現状把握!AB37</f>
        <v>0.41770417926205966</v>
      </c>
      <c r="AI27" s="1000">
        <f>①CO2排出量の現状把握!AC37</f>
        <v>0.35021989262720371</v>
      </c>
      <c r="AJ27" s="1000">
        <f>①CO2排出量の現状把握!AD37</f>
        <v>0.30863856193411282</v>
      </c>
      <c r="AK27" s="1000">
        <f>①CO2排出量の現状把握!AE37</f>
        <v>0.30006554293682824</v>
      </c>
      <c r="AL27" s="1000">
        <f>①CO2排出量の現状把握!AF37</f>
        <v>0.30402777988541979</v>
      </c>
      <c r="AM27" s="1000">
        <f>①CO2排出量の現状把握!AG37</f>
        <v>0.29389084038383112</v>
      </c>
      <c r="AN27" s="1000">
        <f>①CO2排出量の現状把握!AH37</f>
        <v>0.26809189691090579</v>
      </c>
      <c r="AO27" s="1000">
        <f>①CO2排出量の現状把握!AI37</f>
        <v>0.2413233588792118</v>
      </c>
      <c r="AP27" s="1001">
        <f>①CO2排出量の現状把握!AJ37</f>
        <v>0.24658261101744841</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4.106176158032949</v>
      </c>
      <c r="AG28" s="1000">
        <f>①CO2排出量の現状把握!AA38</f>
        <v>4.3975122354426839</v>
      </c>
      <c r="AH28" s="1000">
        <f>①CO2排出量の現状把握!AB38</f>
        <v>4.2686342353118265</v>
      </c>
      <c r="AI28" s="1000">
        <f>①CO2排出量の現状把握!AC38</f>
        <v>4.5031856433372743</v>
      </c>
      <c r="AJ28" s="1000">
        <f>①CO2排出量の現状把握!AD38</f>
        <v>4.3273400831164022</v>
      </c>
      <c r="AK28" s="1000">
        <f>①CO2排出量の現状把握!AE38</f>
        <v>3.48150188245988</v>
      </c>
      <c r="AL28" s="1000">
        <f>①CO2排出量の現状把握!AF38</f>
        <v>4.4057357437295419</v>
      </c>
      <c r="AM28" s="1000">
        <f>①CO2排出量の現状把握!AG38</f>
        <v>4.5189194757980351</v>
      </c>
      <c r="AN28" s="1000">
        <f>①CO2排出量の現状把握!AH38</f>
        <v>4.0433971961461861</v>
      </c>
      <c r="AO28" s="1000">
        <f>①CO2排出量の現状把握!AI38</f>
        <v>4.0656276343884183</v>
      </c>
      <c r="AP28" s="1001">
        <f>①CO2排出量の現状把握!AJ38</f>
        <v>3.0778699568727919</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3.8216227333350581</v>
      </c>
      <c r="AG29" s="1002">
        <f>①CO2排出量の現状把握!AA39</f>
        <v>4.5533143240310885</v>
      </c>
      <c r="AH29" s="1002">
        <f>①CO2排出量の現状把握!AB39</f>
        <v>4.4135313572708537</v>
      </c>
      <c r="AI29" s="1002">
        <f>①CO2排出量の現状把握!AC39</f>
        <v>4.5355648959852051</v>
      </c>
      <c r="AJ29" s="1002">
        <f>①CO2排出量の現状把握!AD39</f>
        <v>4.5506151752342978</v>
      </c>
      <c r="AK29" s="1002">
        <f>①CO2排出量の現状把握!AE39</f>
        <v>3.4127500522415946</v>
      </c>
      <c r="AL29" s="1002">
        <f>①CO2排出量の現状把握!AF39</f>
        <v>3.0104689124007344</v>
      </c>
      <c r="AM29" s="1002">
        <f>①CO2排出量の現状把握!AG39</f>
        <v>2.7677793547406266</v>
      </c>
      <c r="AN29" s="1002">
        <f>①CO2排出量の現状把握!AH39</f>
        <v>2.5198584907881623</v>
      </c>
      <c r="AO29" s="1002">
        <f>①CO2排出量の現状把握!AI39</f>
        <v>2.5214926198188916</v>
      </c>
      <c r="AP29" s="1003">
        <f>①CO2排出量の現状把握!AJ39</f>
        <v>2.2169031737668705</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0</v>
      </c>
      <c r="M55" s="1004">
        <f t="shared" si="29"/>
        <v>0</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0</v>
      </c>
      <c r="M56" s="1006">
        <f>IFERROR(VLOOKUP(年度マスタ!$K$4&amp;"_"&amp;M$54,データシート1!$A:$CD,MATCH("bc_"&amp;$C56,データシート1!$A$1:$CD$1,0),0),0)</f>
        <v>0</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池田町</v>
      </c>
      <c r="AF1" s="345"/>
      <c r="AG1" s="203"/>
      <c r="AH1" s="188"/>
      <c r="AI1" s="188"/>
      <c r="AJ1" s="188"/>
      <c r="AK1" s="188"/>
      <c r="AL1" s="189"/>
      <c r="AM1" s="189"/>
      <c r="AN1" s="189"/>
      <c r="AO1" s="189"/>
      <c r="AP1" s="189"/>
      <c r="AQ1" s="189"/>
      <c r="AR1" s="189"/>
      <c r="AS1" s="189"/>
      <c r="AT1" s="190"/>
    </row>
    <row r="2" spans="1:47" s="577" customFormat="1" ht="27.95" customHeight="1">
      <c r="A2" s="576"/>
      <c r="B2" s="576" t="s">
        <v>1649</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1653</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5.5</v>
      </c>
      <c r="K6" s="688">
        <f>VLOOKUP(年度マスタ!$K$4&amp;"_"&amp;K$5,データシート1!$A:$BS,MATCH("cb_"&amp;$G6,データシート1!$A$1:$BS$1,0),0)</f>
        <v>10.6</v>
      </c>
      <c r="L6" s="688">
        <f>VLOOKUP(年度マスタ!$K$4&amp;"_"&amp;L$5,データシート1!$A:$BS,MATCH("cb_"&amp;$G6,データシート1!$A$1:$BS$1,0),0)</f>
        <v>10.6</v>
      </c>
      <c r="M6" s="688">
        <f>VLOOKUP(年度マスタ!$K$4&amp;"_"&amp;M$5,データシート1!$A:$BS,MATCH("cb_"&amp;$G6,データシート1!$A$1:$BS$1,0),0)</f>
        <v>10.6</v>
      </c>
      <c r="N6" s="688">
        <f>VLOOKUP(年度マスタ!$K$4&amp;"_"&amp;N$5,データシート1!$A:$BS,MATCH("cb_"&amp;$G6,データシート1!$A$1:$BS$1,0),0)</f>
        <v>11</v>
      </c>
      <c r="O6" s="688">
        <f>VLOOKUP(年度マスタ!$K$4&amp;"_"&amp;O$5,データシート1!$A:$BS,MATCH("cb_"&amp;$G6,データシート1!$A$1:$BS$1,0),0)</f>
        <v>10.6</v>
      </c>
      <c r="P6" s="688">
        <f>VLOOKUP(年度マスタ!$K$4&amp;"_"&amp;P$5,データシート1!$A:$BS,MATCH("cb_"&amp;$G6,データシート1!$A$1:$BS$1,0),0)</f>
        <v>10.6</v>
      </c>
      <c r="Q6" s="688">
        <f>VLOOKUP(年度マスタ!$K$4&amp;"_"&amp;Q$5,データシート1!$A:$BS,MATCH("cb_"&amp;$G6,データシート1!$A$1:$BS$1,0),0)</f>
        <v>16.100000000000001</v>
      </c>
      <c r="R6" s="704">
        <f>VLOOKUP(年度マスタ!$K$4&amp;"_"&amp;R$5,データシート1!$A:$BS,MATCH("cb_"&amp;$G6,データシート1!$A$1:$BS$1,0),0)</f>
        <v>16.100000000000001</v>
      </c>
      <c r="S6" s="627"/>
      <c r="T6" s="226"/>
      <c r="U6" s="640"/>
      <c r="V6" s="231"/>
      <c r="W6" s="231"/>
      <c r="X6" s="231"/>
      <c r="Y6" s="232" t="s">
        <v>233</v>
      </c>
      <c r="Z6" s="734" t="s">
        <v>234</v>
      </c>
      <c r="AA6" s="734"/>
      <c r="AB6" s="734"/>
      <c r="AC6" s="735">
        <f>SUM(AC7:AC8)</f>
        <v>100536</v>
      </c>
      <c r="AD6" s="735">
        <f>SUM(AD7:AD8)</f>
        <v>135081.33499999999</v>
      </c>
      <c r="AE6" s="736">
        <f>$AD6*3600/100000000</f>
        <v>4.8629280599999998</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0</v>
      </c>
      <c r="K7" s="684">
        <f>VLOOKUP(年度マスタ!$K$4&amp;"_"&amp;K$5,データシート1!$A:$BS,MATCH("cb_"&amp;$G7,データシート1!$A$1:$BS$1,0),0)</f>
        <v>0</v>
      </c>
      <c r="L7" s="684">
        <f>VLOOKUP(年度マスタ!$K$4&amp;"_"&amp;L$5,データシート1!$A:$BS,MATCH("cb_"&amp;$G7,データシート1!$A$1:$BS$1,0),0)</f>
        <v>0</v>
      </c>
      <c r="M7" s="684">
        <f>VLOOKUP(年度マスタ!$K$4&amp;"_"&amp;M$5,データシート1!$A:$BS,MATCH("cb_"&amp;$G7,データシート1!$A$1:$BS$1,0),0)</f>
        <v>0</v>
      </c>
      <c r="N7" s="684">
        <f>VLOOKUP(年度マスタ!$K$4&amp;"_"&amp;N$5,データシート1!$A:$BS,MATCH("cb_"&amp;$G7,データシート1!$A$1:$BS$1,0),0)</f>
        <v>0</v>
      </c>
      <c r="O7" s="684">
        <f>VLOOKUP(年度マスタ!$K$4&amp;"_"&amp;O$5,データシート1!$A:$BS,MATCH("cb_"&amp;$G7,データシート1!$A$1:$BS$1,0),0)</f>
        <v>0</v>
      </c>
      <c r="P7" s="684">
        <f>VLOOKUP(年度マスタ!$K$4&amp;"_"&amp;P$5,データシート1!$A:$BS,MATCH("cb_"&amp;$G7,データシート1!$A$1:$BS$1,0),0)</f>
        <v>0</v>
      </c>
      <c r="Q7" s="684">
        <f>VLOOKUP(年度マスタ!$K$4&amp;"_"&amp;Q$5,データシート1!$A:$BS,MATCH("cb_"&amp;$G7,データシート1!$A$1:$BS$1,0),0)</f>
        <v>0</v>
      </c>
      <c r="R7" s="705">
        <f>VLOOKUP(年度マスタ!$K$4&amp;"_"&amp;R$5,データシート1!$A:$BS,MATCH("cb_"&amp;$G7,データシート1!$A$1:$BS$1,0),0)</f>
        <v>0</v>
      </c>
      <c r="S7" s="627"/>
      <c r="T7" s="226"/>
      <c r="U7" s="640"/>
      <c r="V7" s="231"/>
      <c r="W7" s="231"/>
      <c r="X7" s="231"/>
      <c r="Y7" s="232" t="s">
        <v>236</v>
      </c>
      <c r="Z7" s="248" t="s">
        <v>1368</v>
      </c>
      <c r="AA7" s="248"/>
      <c r="AB7" s="248"/>
      <c r="AC7" s="671">
        <f>VLOOKUP(年度マスタ!$K$4&amp;"_令和4年度",データシート3!A:AB,MATCH("ea_"&amp;$Y7&amp;"_設備",データシート3!$A$1:$AB$1,0),0)</f>
        <v>29092</v>
      </c>
      <c r="AD7" s="671">
        <f>VLOOKUP(年度マスタ!$K$4&amp;"_令和4年度",データシート3!A:AB,MATCH("ea_"&amp;$Y7&amp;"_年間発電",データシート3!$A$1:$AB$1,0),0)/10^3</f>
        <v>39430.34199999999</v>
      </c>
      <c r="AE7" s="606">
        <f t="shared" ref="AE7:AE16" si="0">$AD7*3600/100000000</f>
        <v>1.4194923119999996</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71444</v>
      </c>
      <c r="AD8" s="671">
        <f>VLOOKUP(年度マスタ!$K$4&amp;"_令和4年度",データシート3!A:AB,MATCH("ea_"&amp;$Y8&amp;"_年間発電",データシート3!$A$1:$AB$1,0),0)/10^3</f>
        <v>95650.993000000002</v>
      </c>
      <c r="AE8" s="606">
        <f t="shared" si="0"/>
        <v>3.4434357480000002</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1280</v>
      </c>
      <c r="R9" s="705">
        <f>VLOOKUP(年度マスタ!$K$4&amp;"_"&amp;R$5,データシート1!$A:$BS,MATCH("cb_"&amp;$G9,データシート1!$A$1:$BS$1,0),0)</f>
        <v>1280</v>
      </c>
      <c r="S9" s="627"/>
      <c r="T9" s="226"/>
      <c r="U9" s="640"/>
      <c r="V9" s="231"/>
      <c r="W9" s="231"/>
      <c r="X9" s="231"/>
      <c r="Y9" s="232" t="s">
        <v>238</v>
      </c>
      <c r="Z9" s="244" t="s">
        <v>222</v>
      </c>
      <c r="AA9" s="244"/>
      <c r="AB9" s="244"/>
      <c r="AC9" s="737">
        <f>VLOOKUP(年度マスタ!$K$4&amp;"_令和4年度",データシート3!A:AB,MATCH("ea_"&amp;$Y9&amp;"_設備",データシート3!$A$1:$AB$1,0),0)</f>
        <v>205200</v>
      </c>
      <c r="AD9" s="737">
        <f>VLOOKUP(年度マスタ!$K$4&amp;"_令和4年度",データシート3!A:AB,MATCH("ea_"&amp;$Y9&amp;"_年間発電",データシート3!$A$1:$AB$1,0),0)/10^3</f>
        <v>484355.56199999992</v>
      </c>
      <c r="AE9" s="738">
        <f t="shared" si="0"/>
        <v>17.436800232</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10115</v>
      </c>
      <c r="AD10" s="737">
        <f>SUM(AD11:AD12)</f>
        <v>58377.40400000001</v>
      </c>
      <c r="AE10" s="738">
        <f t="shared" si="0"/>
        <v>2.1015865440000003</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10115</v>
      </c>
      <c r="AD11" s="671">
        <f>VLOOKUP(年度マスタ!$K$4&amp;"_令和4年度",データシート3!A:AB,MATCH("ea_"&amp;$Y11&amp;"_年間発電",データシート3!$A$1:$AB$1,0),0)/10^3</f>
        <v>58377.40400000001</v>
      </c>
      <c r="AE11" s="606">
        <f t="shared" si="0"/>
        <v>2.1015865440000003</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5.5</v>
      </c>
      <c r="K12" s="722">
        <f t="shared" ref="K12:Q12" si="1">SUM(K6:K11)</f>
        <v>10.6</v>
      </c>
      <c r="L12" s="722">
        <f t="shared" si="1"/>
        <v>10.6</v>
      </c>
      <c r="M12" s="722">
        <f t="shared" si="1"/>
        <v>10.6</v>
      </c>
      <c r="N12" s="722">
        <f t="shared" si="1"/>
        <v>11</v>
      </c>
      <c r="O12" s="722">
        <f t="shared" si="1"/>
        <v>10.6</v>
      </c>
      <c r="P12" s="722">
        <f t="shared" si="1"/>
        <v>10.6</v>
      </c>
      <c r="Q12" s="722">
        <f t="shared" si="1"/>
        <v>1296.0999999999999</v>
      </c>
      <c r="R12" s="723">
        <f t="shared" ref="R12" si="2">SUM(R6:R11)</f>
        <v>1296.0999999999999</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0.11131642</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1.6856708600000001</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6.6006599999999995</v>
      </c>
      <c r="K19" s="682">
        <f>K6*別紙!$C5/100*別紙!$E5/10^3</f>
        <v>12.721271999999999</v>
      </c>
      <c r="L19" s="682">
        <f>L6*別紙!$C5/100*別紙!$E5/10^3</f>
        <v>12.721271999999999</v>
      </c>
      <c r="M19" s="682">
        <f>M6*別紙!$C5/100*別紙!$E5/10^3</f>
        <v>12.721271999999999</v>
      </c>
      <c r="N19" s="682">
        <f>N6*別紙!$C5/100*別紙!$E5/10^3</f>
        <v>13.201319999999999</v>
      </c>
      <c r="O19" s="682">
        <f>O6*別紙!$C5/100*別紙!$E5/10^3</f>
        <v>12.721271999999999</v>
      </c>
      <c r="P19" s="682">
        <f>P6*別紙!$C5/100*別紙!$E5/10^3</f>
        <v>12.721271999999999</v>
      </c>
      <c r="Q19" s="682">
        <f>Q6*別紙!$C5/100*別紙!$E5/10^3</f>
        <v>19.321932</v>
      </c>
      <c r="R19" s="710">
        <f>R6*別紙!$C5/100*別紙!$E5/10^3</f>
        <v>19.321932</v>
      </c>
      <c r="S19" s="631"/>
      <c r="T19" s="227"/>
      <c r="U19" s="647"/>
      <c r="W19" s="237"/>
      <c r="X19" s="237"/>
      <c r="Y19" s="209"/>
      <c r="Z19" s="699" t="s">
        <v>229</v>
      </c>
      <c r="AA19" s="748"/>
      <c r="AB19" s="749"/>
      <c r="AC19" s="750">
        <f>SUM($AC$6,$AC$9,$AC$10,$AC$13)</f>
        <v>315851</v>
      </c>
      <c r="AD19" s="750">
        <f>SUM($AD$6,$AD$9,$AD$10,$AD$13)</f>
        <v>677814.30099999986</v>
      </c>
      <c r="AE19" s="751">
        <f>SUM($AE$6,$AE$9,$AE$10,$AE$13,$AE$17,$AE$18)</f>
        <v>26.198302116000001</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0</v>
      </c>
      <c r="K20" s="684">
        <f>K7*別紙!$C6/100*別紙!$E6/10^3</f>
        <v>0</v>
      </c>
      <c r="L20" s="684">
        <f>L7*別紙!$C6/100*別紙!$E6/10^3</f>
        <v>0</v>
      </c>
      <c r="M20" s="684">
        <f>M7*別紙!$C6/100*別紙!$E6/10^3</f>
        <v>0</v>
      </c>
      <c r="N20" s="684">
        <f>N7*別紙!$C6/100*別紙!$E6/10^3</f>
        <v>0</v>
      </c>
      <c r="O20" s="684">
        <f>O7*別紙!$C6/100*別紙!$E6/10^3</f>
        <v>0</v>
      </c>
      <c r="P20" s="684">
        <f>P7*別紙!$C6/100*別紙!$E6/10^3</f>
        <v>0</v>
      </c>
      <c r="Q20" s="684">
        <f>Q7*別紙!$C6/100*別紙!$E6/10^3</f>
        <v>0</v>
      </c>
      <c r="R20" s="705">
        <f>R7*別紙!$C6/100*別紙!$E6/10^3</f>
        <v>0</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6727.68</v>
      </c>
      <c r="R22" s="705">
        <f>R9*別紙!$C8/100*別紙!$E8/10^3</f>
        <v>6727.68</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6.6006599999999995</v>
      </c>
      <c r="K25" s="728">
        <f t="shared" si="3"/>
        <v>12.721271999999999</v>
      </c>
      <c r="L25" s="728">
        <f t="shared" si="3"/>
        <v>12.721271999999999</v>
      </c>
      <c r="M25" s="728">
        <f t="shared" si="3"/>
        <v>12.721271999999999</v>
      </c>
      <c r="N25" s="728">
        <f t="shared" si="3"/>
        <v>13.201319999999999</v>
      </c>
      <c r="O25" s="728">
        <f t="shared" si="3"/>
        <v>12.721271999999999</v>
      </c>
      <c r="P25" s="728">
        <f t="shared" si="3"/>
        <v>12.721271999999999</v>
      </c>
      <c r="Q25" s="728">
        <f t="shared" si="3"/>
        <v>6747.0019320000001</v>
      </c>
      <c r="R25" s="729">
        <f t="shared" ref="R25" si="4">SUM(R19:R24)</f>
        <v>6747.0019320000001</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17278.26012688407</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16467.089573842368</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15834.625917826143</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16257.416808385948</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15802.607579841462</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14049.772762361841</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13522.832226958257</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13855.197371277525</v>
      </c>
      <c r="R26" s="726">
        <f>Q26</f>
        <v>13855.197371277525</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3.8202110348655517E-4</v>
      </c>
      <c r="K27" s="951">
        <f t="shared" ref="K27:P27" si="5">K25/K26</f>
        <v>7.7252704207108204E-4</v>
      </c>
      <c r="L27" s="951">
        <f t="shared" si="5"/>
        <v>8.0338317217072848E-4</v>
      </c>
      <c r="M27" s="951">
        <f t="shared" si="5"/>
        <v>7.8249036424028176E-4</v>
      </c>
      <c r="N27" s="951">
        <f t="shared" si="5"/>
        <v>8.3538871248313559E-4</v>
      </c>
      <c r="O27" s="951">
        <f t="shared" si="5"/>
        <v>9.0544325628377537E-4</v>
      </c>
      <c r="P27" s="951">
        <f t="shared" si="5"/>
        <v>9.4072541805552249E-4</v>
      </c>
      <c r="Q27" s="951">
        <f>Q25/Q26</f>
        <v>0.48696541458058562</v>
      </c>
      <c r="R27" s="952">
        <f>R25/R26</f>
        <v>0.48696541458058562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0.48696541458058562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48.921302442442339</v>
      </c>
      <c r="AA52" s="209"/>
      <c r="AB52" s="755" t="s">
        <v>232</v>
      </c>
      <c r="AC52" s="756">
        <f>$AD6</f>
        <v>135081.33499999999</v>
      </c>
      <c r="AD52" s="757">
        <f>R19+R20</f>
        <v>19.321932</v>
      </c>
      <c r="AE52" s="758">
        <f t="shared" ref="AE52:AE54" si="6">IFERROR(AD52/AC52,"-")</f>
        <v>1.4303924372675175E-4</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663959.10362872237</v>
      </c>
      <c r="Z53" s="1142"/>
      <c r="AA53" s="209"/>
      <c r="AB53" s="755" t="s">
        <v>222</v>
      </c>
      <c r="AC53" s="756">
        <f>$AD9</f>
        <v>484355.56199999992</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58377.40400000001</v>
      </c>
      <c r="AD54" s="756">
        <f>R22</f>
        <v>6727.68</v>
      </c>
      <c r="AE54" s="758">
        <f t="shared" si="6"/>
        <v>0.11524459018424318</v>
      </c>
      <c r="AF54" s="523"/>
      <c r="AG54" s="47"/>
      <c r="AH54" s="468"/>
      <c r="AI54" s="490" t="s">
        <v>1284</v>
      </c>
      <c r="AJ54" s="491">
        <f>VLOOKUP(年度マスタ!$K$4&amp;"_"&amp;AJ$53,データシート1!$A$1:$BS$996,MATCH("ca_太陽光発電（10kW未満）",データシート1!$A$1:$BS$1,0),0)</f>
        <v>1</v>
      </c>
      <c r="AK54" s="491">
        <f>VLOOKUP(年度マスタ!$K$4&amp;"_"&amp;AK$53,データシート1!$A$1:$BS$996,MATCH("ca_太陽光発電（10kW未満）",データシート1!$A$1:$BS$1,0),0)</f>
        <v>2</v>
      </c>
      <c r="AL54" s="491">
        <f>VLOOKUP(年度マスタ!$K$4&amp;"_"&amp;AL$53,データシート1!$A$1:$BS$996,MATCH("ca_太陽光発電（10kW未満）",データシート1!$A$1:$BS$1,0),0)</f>
        <v>2</v>
      </c>
      <c r="AM54" s="491">
        <f>VLOOKUP(年度マスタ!$K$4&amp;"_"&amp;AM$53,データシート1!$A$1:$BS$996,MATCH("ca_太陽光発電（10kW未満）",データシート1!$A$1:$BS$1,0),0)</f>
        <v>2</v>
      </c>
      <c r="AN54" s="491">
        <f>VLOOKUP(年度マスタ!$K$4&amp;"_"&amp;AN$53,データシート1!$A$1:$BS$996,MATCH("ca_太陽光発電（10kW未満）",データシート1!$A$1:$BS$1,0),0)</f>
        <v>2</v>
      </c>
      <c r="AO54" s="201">
        <f>VLOOKUP(年度マスタ!$K$4&amp;"_"&amp;AO$53,データシート1!$A$1:$BS$996,MATCH("ca_太陽光発電（10kW未満）",データシート1!$A$1:$BS$1,0),0)</f>
        <v>2</v>
      </c>
      <c r="AP54" s="201">
        <f>VLOOKUP(年度マスタ!$K$4&amp;"_"&amp;AP$53,データシート1!$A$1:$BS$996,MATCH("ca_太陽光発電（10kW未満）",データシート1!$A$1:$BS$1,0),0)</f>
        <v>2</v>
      </c>
      <c r="AQ54" s="201">
        <f>VLOOKUP(年度マスタ!$K$4&amp;"_"&amp;AQ$53,データシート1!$A$1:$BS$996,MATCH("ca_太陽光発電（10kW未満）",データシート1!$A$1:$BS$1,0),0)</f>
        <v>3</v>
      </c>
      <c r="AR54" s="201">
        <f>VLOOKUP(年度マスタ!$K$4&amp;"_"&amp;AR$53,データシート1!$A$1:$BS$996,MATCH("ca_太陽光発電（10kW未満）",データシート1!$A$1:$BS$1,0),0)</f>
        <v>3</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池田町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福井県</v>
      </c>
      <c r="AY12" s="25" t="str">
        <f>年度マスタ!$J4</f>
        <v>池田町</v>
      </c>
      <c r="AZ12" s="25" t="str">
        <f>年度マスタ!$K4</f>
        <v>18382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07544</v>
      </c>
      <c r="AY21" s="20" t="str">
        <f>IF(IFERROR(比較地域マスタ!$Z6,"")=0,"",IFERROR(比較地域マスタ!$Z6,""))</f>
        <v>川内村</v>
      </c>
      <c r="BB21" s="122" t="str">
        <f t="shared" ref="BB21:BC68" si="0">AX21</f>
        <v>07544</v>
      </c>
      <c r="BC21" s="123" t="str">
        <f t="shared" si="0"/>
        <v>川内村</v>
      </c>
      <c r="BD21" s="40">
        <f>SUM(BE21,BI21:BK21,BQ21)</f>
        <v>18.029627111958842</v>
      </c>
      <c r="BE21" s="40">
        <f>SUM(BF21:BH21)</f>
        <v>4.2495728343667336</v>
      </c>
      <c r="BF21" s="40">
        <f>VLOOKUP($AX21&amp;"_"&amp;$BC$14,データシート1!$A:$BS,MATCH($BC$12&amp;"_"&amp;BF$20,データシート1!$A$1:$BS$1,0),0)</f>
        <v>0</v>
      </c>
      <c r="BG21" s="40">
        <f>VLOOKUP($AX21&amp;"_"&amp;$BC$14,データシート1!$A:$BS,MATCH($BC$12&amp;"_"&amp;BG$20,データシート1!$A$1:$BS$1,0),0)</f>
        <v>0.6761369535197792</v>
      </c>
      <c r="BH21" s="40">
        <f>VLOOKUP($AX21&amp;"_"&amp;$BC$14,データシート1!$A:$BS,MATCH($BC$12&amp;"_"&amp;BH$20,データシート1!$A$1:$BS$1,0),0)</f>
        <v>3.5734358808469544</v>
      </c>
      <c r="BI21" s="40">
        <f>VLOOKUP($AX21&amp;"_"&amp;$BC$14,データシート1!$A:$BS,MATCH($BC$12&amp;"_"&amp;BI$20,データシート1!$A$1:$BS$1,0),0)</f>
        <v>2.2945926513375929</v>
      </c>
      <c r="BJ21" s="40">
        <f>VLOOKUP($AX21&amp;"_"&amp;$BC$14,データシート1!$A:$BS,MATCH($BC$12&amp;"_"&amp;BJ$20,データシート1!$A$1:$BS$1,0),0)</f>
        <v>4.1652166978870069</v>
      </c>
      <c r="BK21" s="40">
        <f t="shared" ref="BK21:BK68" si="1">SUM(BL21,BO21:BP21)</f>
        <v>7.1891669183989295</v>
      </c>
      <c r="BL21" s="40">
        <f t="shared" ref="BL21:BL67" si="2">SUM(BM21:BN21)</f>
        <v>7.0404028378342343</v>
      </c>
      <c r="BM21" s="40">
        <f>VLOOKUP($AX21&amp;"_"&amp;$BC$14,データシート1!$A:$BS,MATCH($BC$12&amp;"_"&amp;BM$20,データシート1!$A$1:$BS$1,0),0)</f>
        <v>2.7274966333126245</v>
      </c>
      <c r="BN21" s="40">
        <f>VLOOKUP($AX21&amp;"_"&amp;$BC$14,データシート1!$A:$BS,MATCH($BC$12&amp;"_"&amp;BN$20,データシート1!$A$1:$BS$1,0),0)</f>
        <v>4.3129062045216093</v>
      </c>
      <c r="BO21" s="40">
        <f>VLOOKUP($AX21&amp;"_"&amp;$BC$14,データシート1!$A:$BS,MATCH($BC$12&amp;"_"&amp;BO$20,データシート1!$A$1:$BS$1,0),0)</f>
        <v>0.14876408056469567</v>
      </c>
      <c r="BP21" s="40">
        <f>VLOOKUP($AX21&amp;"_"&amp;$BC$14,データシート1!$A:$BS,MATCH($BC$12&amp;"_"&amp;BP$20,データシート1!$A$1:$BS$1,0),0)</f>
        <v>0</v>
      </c>
      <c r="BQ21" s="40">
        <f>VLOOKUP($AX21&amp;"_"&amp;$BC$14,データシート1!$A:$BS,MATCH($BC$12&amp;"_"&amp;BQ$20,データシート1!$A$1:$BS$1,0),0)</f>
        <v>0.1310780099685778</v>
      </c>
      <c r="BR21" s="41">
        <f t="shared" ref="BR21:BR68" si="3">BD21</f>
        <v>18.029627111958842</v>
      </c>
      <c r="BT21" s="124" t="str">
        <f t="shared" ref="BT21:BT68" si="4">AY21</f>
        <v>川内村</v>
      </c>
      <c r="BU21" s="40">
        <f>BD21</f>
        <v>18.029627111958842</v>
      </c>
      <c r="BV21" s="70">
        <f>BE21/$BR21</f>
        <v>0.2356994300535501</v>
      </c>
      <c r="BW21" s="70">
        <f t="shared" ref="BW21:CH42" si="5">BF21/$BR21</f>
        <v>0</v>
      </c>
      <c r="BX21" s="70">
        <f t="shared" si="5"/>
        <v>3.7501438566708095E-2</v>
      </c>
      <c r="BY21" s="70">
        <f t="shared" si="5"/>
        <v>0.198197991486842</v>
      </c>
      <c r="BZ21" s="70">
        <f t="shared" si="5"/>
        <v>0.12726789284597109</v>
      </c>
      <c r="CA21" s="70">
        <f t="shared" si="5"/>
        <v>0.23102067902027032</v>
      </c>
      <c r="CB21" s="70">
        <f t="shared" si="5"/>
        <v>0.39874185271588003</v>
      </c>
      <c r="CC21" s="70">
        <f t="shared" si="5"/>
        <v>0.39049076246088399</v>
      </c>
      <c r="CD21" s="70">
        <f t="shared" si="5"/>
        <v>0.15127859363788548</v>
      </c>
      <c r="CE21" s="70">
        <f t="shared" si="5"/>
        <v>0.23921216882299851</v>
      </c>
      <c r="CF21" s="70">
        <f t="shared" si="5"/>
        <v>8.2510902549960217E-3</v>
      </c>
      <c r="CG21" s="70">
        <f t="shared" si="5"/>
        <v>0</v>
      </c>
      <c r="CH21" s="70">
        <f>BQ21/$BR21</f>
        <v>7.2701453643284324E-3</v>
      </c>
      <c r="CI21" s="125">
        <f t="shared" ref="CI21:CI68" si="6">BR21/$BR21</f>
        <v>1</v>
      </c>
      <c r="CK21" s="126" t="str">
        <f t="shared" ref="CK21:CK68" si="7">AY21</f>
        <v>川内村</v>
      </c>
      <c r="CL21" s="127">
        <f>CN21+CP21+CR21</f>
        <v>4.2495728343667336</v>
      </c>
      <c r="CM21" s="71">
        <f>IF(IF(CL21=0,0,CW21/CL21)&gt;1,1,IF(CL21=0,0,CW21/CL21))</f>
        <v>0</v>
      </c>
      <c r="CN21" s="72">
        <f>BF21</f>
        <v>0</v>
      </c>
      <c r="CO21" s="71">
        <f>IF(IF(CN21=0,0,CX21/CN21)&gt;1,1,IF(CN21=0,0,CX21/CN21))</f>
        <v>0</v>
      </c>
      <c r="CP21" s="72">
        <f t="shared" ref="CP21:CP68" si="8">BG21</f>
        <v>0.6761369535197792</v>
      </c>
      <c r="CQ21" s="71">
        <f>IF(IF(CP21=0,0,CY21/CP21)&gt;1,1,IF(CP21=0,0,CY21/CP21))</f>
        <v>0</v>
      </c>
      <c r="CR21" s="72">
        <f t="shared" ref="CR21:CR68" si="9">BH21</f>
        <v>3.5734358808469544</v>
      </c>
      <c r="CS21" s="71">
        <f>IF(IF(CR21=0,0,CZ21/CR21)&gt;1,1,IF(CR21=0,0,CZ21/CR21))</f>
        <v>0</v>
      </c>
      <c r="CT21" s="72">
        <f t="shared" ref="CT21:CT68" si="10">BI21</f>
        <v>2.2945926513375929</v>
      </c>
      <c r="CU21" s="73">
        <f>IF(IF(CT21=0,0,DA21/CT21)&gt;1,1,IF(CT21=0,0,DA21/CT21))</f>
        <v>1</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3.395</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3.395</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1</v>
      </c>
      <c r="DM21" s="18"/>
      <c r="DN21" s="131">
        <f>IF($DD21=0,0,ROUND(CX21/$DD21,2))</f>
        <v>0</v>
      </c>
      <c r="DO21" s="132">
        <f>IF($DD21=0,0,ROUND(CY21/$DD21,2))</f>
        <v>0</v>
      </c>
      <c r="DP21" s="132">
        <f t="shared" ref="DP21:DR36" si="13">IF($DD21=0,0,ROUND(CZ21/$DD21,2))</f>
        <v>0</v>
      </c>
      <c r="DQ21" s="132">
        <f t="shared" si="13"/>
        <v>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01560</v>
      </c>
      <c r="AY22" s="20" t="str">
        <f>IF(IFERROR(比較地域マスタ!$Z7,"")=0,"",IFERROR(比較地域マスタ!$Z7,""))</f>
        <v>滝上町</v>
      </c>
      <c r="BB22" s="122" t="str">
        <f t="shared" si="0"/>
        <v>01560</v>
      </c>
      <c r="BC22" s="123" t="str">
        <f t="shared" si="0"/>
        <v>滝上町</v>
      </c>
      <c r="BD22" s="40">
        <f t="shared" ref="BD22:BD68" si="14">SUM(BE22,BI22:BK22,BQ22)</f>
        <v>24.844298681384529</v>
      </c>
      <c r="BE22" s="40">
        <f t="shared" ref="BE22:BE67" si="15">SUM(BF22:BH22)</f>
        <v>8.8889974324734933</v>
      </c>
      <c r="BF22" s="40">
        <f>VLOOKUP($AX22&amp;"_"&amp;$BC$14,データシート1!$A:$BS,MATCH($BC$12&amp;"_"&amp;BF$20,データシート1!$A$1:$BS$1,0),0)</f>
        <v>1.28073581506929</v>
      </c>
      <c r="BG22" s="40">
        <f>VLOOKUP($AX22&amp;"_"&amp;$BC$14,データシート1!$A:$BS,MATCH($BC$12&amp;"_"&amp;BG$20,データシート1!$A$1:$BS$1,0),0)</f>
        <v>0.32008991832268224</v>
      </c>
      <c r="BH22" s="40">
        <f>VLOOKUP($AX22&amp;"_"&amp;$BC$14,データシート1!$A:$BS,MATCH($BC$12&amp;"_"&amp;BH$20,データシート1!$A$1:$BS$1,0),0)</f>
        <v>7.2881716990815208</v>
      </c>
      <c r="BI22" s="40">
        <f>VLOOKUP($AX22&amp;"_"&amp;$BC$14,データシート1!$A:$BS,MATCH($BC$12&amp;"_"&amp;BI$20,データシート1!$A$1:$BS$1,0),0)</f>
        <v>3.4719917666318723</v>
      </c>
      <c r="BJ22" s="40">
        <f>VLOOKUP($AX22&amp;"_"&amp;$BC$14,データシート1!$A:$BS,MATCH($BC$12&amp;"_"&amp;BJ$20,データシート1!$A$1:$BS$1,0),0)</f>
        <v>6.1391348782744819</v>
      </c>
      <c r="BK22" s="40">
        <f t="shared" si="1"/>
        <v>6.0745874634402082</v>
      </c>
      <c r="BL22" s="40">
        <f t="shared" si="2"/>
        <v>5.9284177624018088</v>
      </c>
      <c r="BM22" s="40">
        <f>VLOOKUP($AX22&amp;"_"&amp;$BC$14,データシート1!$A:$BS,MATCH($BC$12&amp;"_"&amp;BM$20,データシート1!$A$1:$BS$1,0),0)</f>
        <v>2.187315155396425</v>
      </c>
      <c r="BN22" s="40">
        <f>VLOOKUP($AX22&amp;"_"&amp;$BC$14,データシート1!$A:$BS,MATCH($BC$12&amp;"_"&amp;BN$20,データシート1!$A$1:$BS$1,0),0)</f>
        <v>3.7411026070053839</v>
      </c>
      <c r="BO22" s="40">
        <f>VLOOKUP($AX22&amp;"_"&amp;$BC$14,データシート1!$A:$BS,MATCH($BC$12&amp;"_"&amp;BO$20,データシート1!$A$1:$BS$1,0),0)</f>
        <v>0.14616970103839896</v>
      </c>
      <c r="BP22" s="40">
        <f>VLOOKUP($AX22&amp;"_"&amp;$BC$14,データシート1!$A:$BS,MATCH($BC$12&amp;"_"&amp;BP$20,データシート1!$A$1:$BS$1,0),0)</f>
        <v>0</v>
      </c>
      <c r="BQ22" s="40">
        <f>VLOOKUP($AX22&amp;"_"&amp;$BC$14,データシート1!$A:$BS,MATCH($BC$12&amp;"_"&amp;BQ$20,データシート1!$A$1:$BS$1,0),0)</f>
        <v>0.26958714056447552</v>
      </c>
      <c r="BR22" s="41">
        <f t="shared" si="3"/>
        <v>24.844298681384529</v>
      </c>
      <c r="BT22" s="134" t="str">
        <f t="shared" si="4"/>
        <v>滝上町</v>
      </c>
      <c r="BU22" s="38">
        <f>BD22</f>
        <v>24.844298681384529</v>
      </c>
      <c r="BV22" s="69">
        <f t="shared" ref="BV22:BZ68" si="16">BE22/$BR22</f>
        <v>0.35778822121205173</v>
      </c>
      <c r="BW22" s="69">
        <f t="shared" si="5"/>
        <v>5.1550491784617236E-2</v>
      </c>
      <c r="BX22" s="69">
        <f t="shared" si="5"/>
        <v>1.2883837955245682E-2</v>
      </c>
      <c r="BY22" s="69">
        <f t="shared" si="5"/>
        <v>0.29335389147218882</v>
      </c>
      <c r="BZ22" s="69">
        <f t="shared" si="5"/>
        <v>0.13975004129351354</v>
      </c>
      <c r="CA22" s="69">
        <f t="shared" si="5"/>
        <v>0.24710437420696629</v>
      </c>
      <c r="CB22" s="69">
        <f t="shared" si="5"/>
        <v>0.24450629664953302</v>
      </c>
      <c r="CC22" s="69">
        <f t="shared" si="5"/>
        <v>0.23862286629341989</v>
      </c>
      <c r="CD22" s="69">
        <f t="shared" si="5"/>
        <v>8.804092977015078E-2</v>
      </c>
      <c r="CE22" s="69">
        <f t="shared" si="5"/>
        <v>0.15058193652326912</v>
      </c>
      <c r="CF22" s="69">
        <f t="shared" si="5"/>
        <v>5.8834303561131228E-3</v>
      </c>
      <c r="CG22" s="69">
        <f t="shared" si="5"/>
        <v>0</v>
      </c>
      <c r="CH22" s="69">
        <f t="shared" si="5"/>
        <v>1.0851066637935457E-2</v>
      </c>
      <c r="CI22" s="135">
        <f t="shared" si="6"/>
        <v>1</v>
      </c>
      <c r="CK22" s="136" t="str">
        <f t="shared" si="7"/>
        <v>滝上町</v>
      </c>
      <c r="CL22" s="137">
        <f t="shared" ref="CL22:CL68" si="17">CN22+CP22+CR22</f>
        <v>8.8889974324734933</v>
      </c>
      <c r="CM22" s="75">
        <f t="shared" ref="CM22:CM68" si="18">IF(IF(CL22=0,0,CW22/CL22)&gt;1,1,IF(CL22=0,0,CW22/CL22))</f>
        <v>0</v>
      </c>
      <c r="CN22" s="76">
        <f t="shared" ref="CN22:CN68" si="19">BF22</f>
        <v>1.28073581506929</v>
      </c>
      <c r="CO22" s="75">
        <f t="shared" ref="CO22:CO68" si="20">IF(IF(CN22=0,0,CX22/CN22)&gt;1,1,IF(CN22=0,0,CX22/CN22))</f>
        <v>0</v>
      </c>
      <c r="CP22" s="76">
        <f t="shared" si="8"/>
        <v>0.32008991832268224</v>
      </c>
      <c r="CQ22" s="75">
        <f t="shared" ref="CQ22:CQ68" si="21">IF(IF(CP22=0,0,CY22/CP22)&gt;1,1,IF(CP22=0,0,CY22/CP22))</f>
        <v>0</v>
      </c>
      <c r="CR22" s="76">
        <f t="shared" si="9"/>
        <v>7.2881716990815208</v>
      </c>
      <c r="CS22" s="75">
        <f t="shared" ref="CS22:CS68" si="22">IF(IF(CR22=0,0,CZ22/CR22)&gt;1,1,IF(CR22=0,0,CZ22/CR22))</f>
        <v>0</v>
      </c>
      <c r="CT22" s="76">
        <f t="shared" si="10"/>
        <v>3.4719917666318723</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01575</v>
      </c>
      <c r="AY23" s="20" t="str">
        <f>IF(IFERROR(比較地域マスタ!$Z8,"")=0,"",IFERROR(比較地域マスタ!$Z8,""))</f>
        <v>壮瞥町</v>
      </c>
      <c r="BB23" s="122" t="str">
        <f t="shared" si="0"/>
        <v>01575</v>
      </c>
      <c r="BC23" s="123" t="str">
        <f t="shared" si="0"/>
        <v>壮瞥町</v>
      </c>
      <c r="BD23" s="40">
        <f t="shared" si="14"/>
        <v>23.643773482963766</v>
      </c>
      <c r="BE23" s="40">
        <f t="shared" si="15"/>
        <v>5.9138289461889251</v>
      </c>
      <c r="BF23" s="40">
        <f>VLOOKUP($AX23&amp;"_"&amp;$BC$14,データシート1!$A:$BS,MATCH($BC$12&amp;"_"&amp;BF$20,データシート1!$A$1:$BS$1,0),0)</f>
        <v>0.41900311323724798</v>
      </c>
      <c r="BG23" s="40">
        <f>VLOOKUP($AX23&amp;"_"&amp;$BC$14,データシート1!$A:$BS,MATCH($BC$12&amp;"_"&amp;BG$20,データシート1!$A$1:$BS$1,0),0)</f>
        <v>0.24734220961298176</v>
      </c>
      <c r="BH23" s="40">
        <f>VLOOKUP($AX23&amp;"_"&amp;$BC$14,データシート1!$A:$BS,MATCH($BC$12&amp;"_"&amp;BH$20,データシート1!$A$1:$BS$1,0),0)</f>
        <v>5.2474836233386952</v>
      </c>
      <c r="BI23" s="40">
        <f>VLOOKUP($AX23&amp;"_"&amp;$BC$14,データシート1!$A:$BS,MATCH($BC$12&amp;"_"&amp;BI$20,データシート1!$A$1:$BS$1,0),0)</f>
        <v>5.997888090428324</v>
      </c>
      <c r="BJ23" s="40">
        <f>VLOOKUP($AX23&amp;"_"&amp;$BC$14,データシート1!$A:$BS,MATCH($BC$12&amp;"_"&amp;BJ$20,データシート1!$A$1:$BS$1,0),0)</f>
        <v>5.7701644257786224</v>
      </c>
      <c r="BK23" s="40">
        <f t="shared" si="1"/>
        <v>5.3787376334590489</v>
      </c>
      <c r="BL23" s="40">
        <f t="shared" si="2"/>
        <v>5.2355160909732597</v>
      </c>
      <c r="BM23" s="40">
        <f>VLOOKUP($AX23&amp;"_"&amp;$BC$14,データシート1!$A:$BS,MATCH($BC$12&amp;"_"&amp;BM$20,データシート1!$A$1:$BS$1,0),0)</f>
        <v>2.2656834527106922</v>
      </c>
      <c r="BN23" s="40">
        <f>VLOOKUP($AX23&amp;"_"&amp;$BC$14,データシート1!$A:$BS,MATCH($BC$12&amp;"_"&amp;BN$20,データシート1!$A$1:$BS$1,0),0)</f>
        <v>2.9698326382625679</v>
      </c>
      <c r="BO23" s="40">
        <f>VLOOKUP($AX23&amp;"_"&amp;$BC$14,データシート1!$A:$BS,MATCH($BC$12&amp;"_"&amp;BO$20,データシート1!$A$1:$BS$1,0),0)</f>
        <v>0.14322154248578906</v>
      </c>
      <c r="BP23" s="40">
        <f>VLOOKUP($AX23&amp;"_"&amp;$BC$14,データシート1!$A:$BS,MATCH($BC$12&amp;"_"&amp;BP$20,データシート1!$A$1:$BS$1,0),0)</f>
        <v>0</v>
      </c>
      <c r="BQ23" s="40">
        <f>VLOOKUP($AX23&amp;"_"&amp;$BC$14,データシート1!$A:$BS,MATCH($BC$12&amp;"_"&amp;BQ$20,データシート1!$A$1:$BS$1,0),0)</f>
        <v>0.5831543871088436</v>
      </c>
      <c r="BR23" s="41">
        <f t="shared" si="3"/>
        <v>23.643773482963766</v>
      </c>
      <c r="BT23" s="134" t="str">
        <f t="shared" si="4"/>
        <v>壮瞥町</v>
      </c>
      <c r="BU23" s="38">
        <f t="shared" ref="BU23:BU68" si="25">BD23</f>
        <v>23.643773482963766</v>
      </c>
      <c r="BV23" s="69">
        <f t="shared" si="16"/>
        <v>0.25012204377825148</v>
      </c>
      <c r="BW23" s="69">
        <f t="shared" si="5"/>
        <v>1.772149921581492E-2</v>
      </c>
      <c r="BX23" s="69">
        <f t="shared" si="5"/>
        <v>1.0461198581148698E-2</v>
      </c>
      <c r="BY23" s="69">
        <f t="shared" si="5"/>
        <v>0.22193934598128787</v>
      </c>
      <c r="BZ23" s="69">
        <f t="shared" si="5"/>
        <v>0.25367727764563597</v>
      </c>
      <c r="CA23" s="69">
        <f t="shared" si="5"/>
        <v>0.24404583430543539</v>
      </c>
      <c r="CB23" s="69">
        <f t="shared" si="5"/>
        <v>0.22749065995470785</v>
      </c>
      <c r="CC23" s="69">
        <f t="shared" si="5"/>
        <v>0.22143318598216344</v>
      </c>
      <c r="CD23" s="69">
        <f t="shared" si="5"/>
        <v>9.5825797618269468E-2</v>
      </c>
      <c r="CE23" s="69">
        <f t="shared" si="5"/>
        <v>0.12560738836389398</v>
      </c>
      <c r="CF23" s="69">
        <f t="shared" si="5"/>
        <v>6.0574739725444251E-3</v>
      </c>
      <c r="CG23" s="69">
        <f t="shared" si="5"/>
        <v>0</v>
      </c>
      <c r="CH23" s="69">
        <f t="shared" si="5"/>
        <v>2.4664184315969208E-2</v>
      </c>
      <c r="CI23" s="135">
        <f t="shared" si="6"/>
        <v>1</v>
      </c>
      <c r="CK23" s="136" t="str">
        <f t="shared" si="7"/>
        <v>壮瞥町</v>
      </c>
      <c r="CL23" s="137">
        <f t="shared" si="17"/>
        <v>5.9138289461889251</v>
      </c>
      <c r="CM23" s="75">
        <f t="shared" si="18"/>
        <v>0</v>
      </c>
      <c r="CN23" s="76">
        <f t="shared" si="19"/>
        <v>0.41900311323724798</v>
      </c>
      <c r="CO23" s="75">
        <f t="shared" si="20"/>
        <v>0</v>
      </c>
      <c r="CP23" s="76">
        <f t="shared" si="8"/>
        <v>0.24734220961298176</v>
      </c>
      <c r="CQ23" s="75">
        <f t="shared" si="21"/>
        <v>0</v>
      </c>
      <c r="CR23" s="76">
        <f t="shared" si="9"/>
        <v>5.2474836233386952</v>
      </c>
      <c r="CS23" s="75">
        <f t="shared" si="22"/>
        <v>0</v>
      </c>
      <c r="CT23" s="76">
        <f t="shared" si="10"/>
        <v>5.997888090428324</v>
      </c>
      <c r="CU23" s="77">
        <f t="shared" si="23"/>
        <v>1</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10.472</v>
      </c>
      <c r="DB23" s="1081">
        <f>VLOOKUP($AX23&amp;"_"&amp;$CW$14,データシート1!$A:$BS,MATCH($CW$12&amp;"_"&amp;DB$20,データシート1!$A$1:$BS$1,0),0)</f>
        <v>0</v>
      </c>
      <c r="DC23" s="1081">
        <f>VLOOKUP($AX23&amp;"_"&amp;$CW$14,データシート1!$A:$BS,MATCH($CW$12&amp;"_"&amp;DC$20,データシート1!$A$1:$BS$1,0),0)</f>
        <v>0</v>
      </c>
      <c r="DD23" s="1080">
        <f t="shared" si="11"/>
        <v>10.472</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1</v>
      </c>
      <c r="DJ23" s="74">
        <f>VLOOKUP($AX23&amp;"_"&amp;$DF$14,データシート1!$A:$BS,MATCH($DF$12&amp;"_"&amp;DJ$20,データシート1!$A$1:$BS$1,0),0)</f>
        <v>0</v>
      </c>
      <c r="DK23" s="74">
        <f>VLOOKUP($AX23&amp;"_"&amp;$DF$14,データシート1!$A:$BS,MATCH($DF$12&amp;"_"&amp;DK$20,データシート1!$A$1:$BS$1,0),0)</f>
        <v>0</v>
      </c>
      <c r="DL23" s="78">
        <f t="shared" si="12"/>
        <v>1</v>
      </c>
      <c r="DM23" s="18"/>
      <c r="DN23" s="139">
        <f t="shared" ref="DN23:DN67" si="26">IF($DD23=0,0,ROUND(CX23/$DD23,2))</f>
        <v>0</v>
      </c>
      <c r="DO23" s="140">
        <f t="shared" ref="DO23:DO67" si="27">IF($DD23=0,0,ROUND(CY23/$DD23,2))</f>
        <v>0</v>
      </c>
      <c r="DP23" s="140">
        <f t="shared" si="13"/>
        <v>0</v>
      </c>
      <c r="DQ23" s="140">
        <f t="shared" si="13"/>
        <v>1</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01367</v>
      </c>
      <c r="AY24" s="20" t="str">
        <f>IF(IFERROR(比較地域マスタ!$Z9,"")=0,"",IFERROR(比較地域マスタ!$Z9,""))</f>
        <v>奥尻町</v>
      </c>
      <c r="BB24" s="122" t="str">
        <f t="shared" si="0"/>
        <v>01367</v>
      </c>
      <c r="BC24" s="123" t="str">
        <f t="shared" si="0"/>
        <v>奥尻町</v>
      </c>
      <c r="BD24" s="40">
        <f t="shared" si="14"/>
        <v>26.769421483964475</v>
      </c>
      <c r="BE24" s="40">
        <f t="shared" si="15"/>
        <v>1.7085687391111042</v>
      </c>
      <c r="BF24" s="40">
        <f>VLOOKUP($AX24&amp;"_"&amp;$BC$14,データシート1!$A:$BS,MATCH($BC$12&amp;"_"&amp;BF$20,データシート1!$A$1:$BS$1,0),0)</f>
        <v>0.72306702051164951</v>
      </c>
      <c r="BG24" s="40">
        <f>VLOOKUP($AX24&amp;"_"&amp;$BC$14,データシート1!$A:$BS,MATCH($BC$12&amp;"_"&amp;BG$20,データシート1!$A$1:$BS$1,0),0)</f>
        <v>0.45103579400014315</v>
      </c>
      <c r="BH24" s="40">
        <f>VLOOKUP($AX24&amp;"_"&amp;$BC$14,データシート1!$A:$BS,MATCH($BC$12&amp;"_"&amp;BH$20,データシート1!$A$1:$BS$1,0),0)</f>
        <v>0.53446592459931153</v>
      </c>
      <c r="BI24" s="40">
        <f>VLOOKUP($AX24&amp;"_"&amp;$BC$14,データシート1!$A:$BS,MATCH($BC$12&amp;"_"&amp;BI$20,データシート1!$A$1:$BS$1,0),0)</f>
        <v>4.726014499824104</v>
      </c>
      <c r="BJ24" s="40">
        <f>VLOOKUP($AX24&amp;"_"&amp;$BC$14,データシート1!$A:$BS,MATCH($BC$12&amp;"_"&amp;BJ$20,データシート1!$A$1:$BS$1,0),0)</f>
        <v>6.7392675419725663</v>
      </c>
      <c r="BK24" s="40">
        <f t="shared" si="1"/>
        <v>13.167018056354902</v>
      </c>
      <c r="BL24" s="40">
        <f t="shared" si="2"/>
        <v>5.3667009383225599</v>
      </c>
      <c r="BM24" s="40">
        <f>VLOOKUP($AX24&amp;"_"&amp;$BC$14,データシート1!$A:$BS,MATCH($BC$12&amp;"_"&amp;BM$20,データシート1!$A$1:$BS$1,0),0)</f>
        <v>1.9536096973342352</v>
      </c>
      <c r="BN24" s="40">
        <f>VLOOKUP($AX24&amp;"_"&amp;$BC$14,データシート1!$A:$BS,MATCH($BC$12&amp;"_"&amp;BN$20,データシート1!$A$1:$BS$1,0),0)</f>
        <v>3.4130912409883245</v>
      </c>
      <c r="BO24" s="40">
        <f>VLOOKUP($AX24&amp;"_"&amp;$BC$14,データシート1!$A:$BS,MATCH($BC$12&amp;"_"&amp;BO$20,データシート1!$A$1:$BS$1,0),0)</f>
        <v>0.14729000128839073</v>
      </c>
      <c r="BP24" s="40">
        <f>VLOOKUP($AX24&amp;"_"&amp;$BC$14,データシート1!$A:$BS,MATCH($BC$12&amp;"_"&amp;BP$20,データシート1!$A$1:$BS$1,0),0)</f>
        <v>7.6530271167439503</v>
      </c>
      <c r="BQ24" s="40">
        <f>VLOOKUP($AX24&amp;"_"&amp;$BC$14,データシート1!$A:$BS,MATCH($BC$12&amp;"_"&amp;BQ$20,データシート1!$A$1:$BS$1,0),0)</f>
        <v>0.42855264670179999</v>
      </c>
      <c r="BR24" s="41">
        <f t="shared" si="3"/>
        <v>26.769421483964475</v>
      </c>
      <c r="BT24" s="134" t="str">
        <f t="shared" si="4"/>
        <v>奥尻町</v>
      </c>
      <c r="BU24" s="38">
        <f t="shared" si="25"/>
        <v>26.769421483964475</v>
      </c>
      <c r="BV24" s="69">
        <f t="shared" si="16"/>
        <v>6.3825388984763004E-2</v>
      </c>
      <c r="BW24" s="69">
        <f t="shared" si="5"/>
        <v>2.7010931892748745E-2</v>
      </c>
      <c r="BX24" s="69">
        <f t="shared" si="5"/>
        <v>1.6848918243165038E-2</v>
      </c>
      <c r="BY24" s="69">
        <f t="shared" si="5"/>
        <v>1.9965538848849215E-2</v>
      </c>
      <c r="BZ24" s="69">
        <f t="shared" si="5"/>
        <v>0.17654526089236183</v>
      </c>
      <c r="CA24" s="69">
        <f t="shared" si="5"/>
        <v>0.25175245367217031</v>
      </c>
      <c r="CB24" s="69">
        <f t="shared" si="5"/>
        <v>0.49186785991031823</v>
      </c>
      <c r="CC24" s="69">
        <f t="shared" si="5"/>
        <v>0.20047877917486348</v>
      </c>
      <c r="CD24" s="69">
        <f t="shared" si="5"/>
        <v>7.297915266882006E-2</v>
      </c>
      <c r="CE24" s="69">
        <f t="shared" si="5"/>
        <v>0.12749962650604341</v>
      </c>
      <c r="CF24" s="69">
        <f t="shared" si="5"/>
        <v>5.5021734921175255E-3</v>
      </c>
      <c r="CG24" s="69">
        <f t="shared" si="5"/>
        <v>0.28588690724333721</v>
      </c>
      <c r="CH24" s="69">
        <f t="shared" si="5"/>
        <v>1.6009036540386698E-2</v>
      </c>
      <c r="CI24" s="135">
        <f t="shared" si="6"/>
        <v>1</v>
      </c>
      <c r="CK24" s="136" t="str">
        <f t="shared" si="7"/>
        <v>奥尻町</v>
      </c>
      <c r="CL24" s="137">
        <f t="shared" si="17"/>
        <v>1.7085687391111042</v>
      </c>
      <c r="CM24" s="75">
        <f t="shared" si="18"/>
        <v>0</v>
      </c>
      <c r="CN24" s="76">
        <f t="shared" si="19"/>
        <v>0.72306702051164951</v>
      </c>
      <c r="CO24" s="75">
        <f t="shared" si="20"/>
        <v>0</v>
      </c>
      <c r="CP24" s="76">
        <f t="shared" si="8"/>
        <v>0.45103579400014315</v>
      </c>
      <c r="CQ24" s="75">
        <f t="shared" si="21"/>
        <v>0</v>
      </c>
      <c r="CR24" s="76">
        <f t="shared" si="9"/>
        <v>0.53446592459931153</v>
      </c>
      <c r="CS24" s="75">
        <f t="shared" si="22"/>
        <v>0</v>
      </c>
      <c r="CT24" s="76">
        <f t="shared" si="10"/>
        <v>4.726014499824104</v>
      </c>
      <c r="CU24" s="77">
        <f t="shared" si="23"/>
        <v>0.82987472851510968</v>
      </c>
      <c r="CV24" s="18"/>
      <c r="CW24" s="1078">
        <f t="shared" si="24"/>
        <v>0</v>
      </c>
      <c r="CX24" s="1081">
        <f>VLOOKUP($AX24&amp;"_"&amp;$CW$14,データシート1!$A:$BS,MATCH($CW$12&amp;"_"&amp;CX$20,データシート1!$A$1:$BS$1,0),0)</f>
        <v>0</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3.9220000000000002</v>
      </c>
      <c r="DB24" s="1081">
        <f>VLOOKUP($AX24&amp;"_"&amp;$CW$14,データシート1!$A:$BS,MATCH($CW$12&amp;"_"&amp;DB$20,データシート1!$A$1:$BS$1,0),0)</f>
        <v>0.438</v>
      </c>
      <c r="DC24" s="1081">
        <f>VLOOKUP($AX24&amp;"_"&amp;$CW$14,データシート1!$A:$BS,MATCH($CW$12&amp;"_"&amp;DC$20,データシート1!$A$1:$BS$1,0),0)</f>
        <v>0</v>
      </c>
      <c r="DD24" s="1080">
        <f t="shared" si="11"/>
        <v>4.3600000000000003</v>
      </c>
      <c r="DE24" s="18"/>
      <c r="DF24" s="138">
        <f>VLOOKUP($AX24&amp;"_"&amp;$DF$14,データシート1!$A:$BS,MATCH($DF$12&amp;"_"&amp;DF$20,データシート1!$A$1:$BS$1,0),0)</f>
        <v>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1</v>
      </c>
      <c r="DJ24" s="74">
        <f>VLOOKUP($AX24&amp;"_"&amp;$DF$14,データシート1!$A:$BS,MATCH($DF$12&amp;"_"&amp;DJ$20,データシート1!$A$1:$BS$1,0),0)</f>
        <v>2</v>
      </c>
      <c r="DK24" s="74">
        <f>VLOOKUP($AX24&amp;"_"&amp;$DF$14,データシート1!$A:$BS,MATCH($DF$12&amp;"_"&amp;DK$20,データシート1!$A$1:$BS$1,0),0)</f>
        <v>0</v>
      </c>
      <c r="DL24" s="78">
        <f t="shared" si="12"/>
        <v>3</v>
      </c>
      <c r="DM24" s="18"/>
      <c r="DN24" s="139">
        <f t="shared" si="26"/>
        <v>0</v>
      </c>
      <c r="DO24" s="140">
        <f t="shared" si="27"/>
        <v>0</v>
      </c>
      <c r="DP24" s="140">
        <f t="shared" si="13"/>
        <v>0</v>
      </c>
      <c r="DQ24" s="140">
        <f t="shared" si="13"/>
        <v>0.9</v>
      </c>
      <c r="DR24" s="140">
        <f t="shared" si="13"/>
        <v>0.1</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01462</v>
      </c>
      <c r="AY25" s="20" t="str">
        <f>IF(IFERROR(比較地域マスタ!$Z10,"")=0,"",IFERROR(比較地域マスタ!$Z10,""))</f>
        <v>南富良野町</v>
      </c>
      <c r="BB25" s="122" t="str">
        <f t="shared" si="0"/>
        <v>01462</v>
      </c>
      <c r="BC25" s="123" t="str">
        <f t="shared" si="0"/>
        <v>南富良野町</v>
      </c>
      <c r="BD25" s="40">
        <f t="shared" si="14"/>
        <v>22.17773453642965</v>
      </c>
      <c r="BE25" s="40">
        <f t="shared" si="15"/>
        <v>7.2535249028526074</v>
      </c>
      <c r="BF25" s="40">
        <f>VLOOKUP($AX25&amp;"_"&amp;$BC$14,データシート1!$A:$BS,MATCH($BC$12&amp;"_"&amp;BF$20,データシート1!$A$1:$BS$1,0),0)</f>
        <v>0.53669072539535789</v>
      </c>
      <c r="BG25" s="40">
        <f>VLOOKUP($AX25&amp;"_"&amp;$BC$14,データシート1!$A:$BS,MATCH($BC$12&amp;"_"&amp;BG$20,データシート1!$A$1:$BS$1,0),0)</f>
        <v>0.49759432757435146</v>
      </c>
      <c r="BH25" s="40">
        <f>VLOOKUP($AX25&amp;"_"&amp;$BC$14,データシート1!$A:$BS,MATCH($BC$12&amp;"_"&amp;BH$20,データシート1!$A$1:$BS$1,0),0)</f>
        <v>6.2192398498828982</v>
      </c>
      <c r="BI25" s="40">
        <f>VLOOKUP($AX25&amp;"_"&amp;$BC$14,データシート1!$A:$BS,MATCH($BC$12&amp;"_"&amp;BI$20,データシート1!$A$1:$BS$1,0),0)</f>
        <v>3.7308291991057136</v>
      </c>
      <c r="BJ25" s="40">
        <f>VLOOKUP($AX25&amp;"_"&amp;$BC$14,データシート1!$A:$BS,MATCH($BC$12&amp;"_"&amp;BJ$20,データシート1!$A$1:$BS$1,0),0)</f>
        <v>5.9035272399337524</v>
      </c>
      <c r="BK25" s="40">
        <f t="shared" si="1"/>
        <v>5.2898531945375771</v>
      </c>
      <c r="BL25" s="40">
        <f t="shared" si="2"/>
        <v>5.1492260315780847</v>
      </c>
      <c r="BM25" s="40">
        <f>VLOOKUP($AX25&amp;"_"&amp;$BC$14,データシート1!$A:$BS,MATCH($BC$12&amp;"_"&amp;BM$20,データシート1!$A$1:$BS$1,0),0)</f>
        <v>2.1439327050974559</v>
      </c>
      <c r="BN25" s="40">
        <f>VLOOKUP($AX25&amp;"_"&amp;$BC$14,データシート1!$A:$BS,MATCH($BC$12&amp;"_"&amp;BN$20,データシート1!$A$1:$BS$1,0),0)</f>
        <v>3.0052933264806283</v>
      </c>
      <c r="BO25" s="40">
        <f>VLOOKUP($AX25&amp;"_"&amp;$BC$14,データシート1!$A:$BS,MATCH($BC$12&amp;"_"&amp;BO$20,データシート1!$A$1:$BS$1,0),0)</f>
        <v>0.14062716295949232</v>
      </c>
      <c r="BP25" s="40">
        <f>VLOOKUP($AX25&amp;"_"&amp;$BC$14,データシート1!$A:$BS,MATCH($BC$12&amp;"_"&amp;BP$20,データシート1!$A$1:$BS$1,0),0)</f>
        <v>0</v>
      </c>
      <c r="BQ25" s="40">
        <f>VLOOKUP($AX25&amp;"_"&amp;$BC$14,データシート1!$A:$BS,MATCH($BC$12&amp;"_"&amp;BQ$20,データシート1!$A$1:$BS$1,0),0)</f>
        <v>0</v>
      </c>
      <c r="BR25" s="41">
        <f t="shared" si="3"/>
        <v>22.17773453642965</v>
      </c>
      <c r="BT25" s="134" t="str">
        <f t="shared" si="4"/>
        <v>南富良野町</v>
      </c>
      <c r="BU25" s="38">
        <f t="shared" si="25"/>
        <v>22.17773453642965</v>
      </c>
      <c r="BV25" s="69">
        <f t="shared" si="16"/>
        <v>0.32706338381577266</v>
      </c>
      <c r="BW25" s="69">
        <f t="shared" si="5"/>
        <v>2.4199528789280868E-2</v>
      </c>
      <c r="BX25" s="69">
        <f t="shared" si="5"/>
        <v>2.2436661722909153E-2</v>
      </c>
      <c r="BY25" s="69">
        <f t="shared" si="5"/>
        <v>0.28042719330358262</v>
      </c>
      <c r="BZ25" s="69">
        <f t="shared" si="5"/>
        <v>0.16822408947935458</v>
      </c>
      <c r="CA25" s="69">
        <f t="shared" si="5"/>
        <v>0.26619162702288118</v>
      </c>
      <c r="CB25" s="69">
        <f t="shared" si="5"/>
        <v>0.23852089968199161</v>
      </c>
      <c r="CC25" s="69">
        <f t="shared" si="5"/>
        <v>0.23217998317726499</v>
      </c>
      <c r="CD25" s="69">
        <f t="shared" si="5"/>
        <v>9.6670500838387408E-2</v>
      </c>
      <c r="CE25" s="69">
        <f t="shared" si="5"/>
        <v>0.13550948233887755</v>
      </c>
      <c r="CF25" s="69">
        <f t="shared" si="5"/>
        <v>6.3409165047266193E-3</v>
      </c>
      <c r="CG25" s="69">
        <f t="shared" si="5"/>
        <v>0</v>
      </c>
      <c r="CH25" s="69">
        <f t="shared" si="5"/>
        <v>0</v>
      </c>
      <c r="CI25" s="135">
        <f t="shared" si="6"/>
        <v>1</v>
      </c>
      <c r="CK25" s="136" t="str">
        <f t="shared" si="7"/>
        <v>南富良野町</v>
      </c>
      <c r="CL25" s="137">
        <f t="shared" si="17"/>
        <v>7.2535249028526074</v>
      </c>
      <c r="CM25" s="75">
        <f t="shared" si="18"/>
        <v>0.55255893564572534</v>
      </c>
      <c r="CN25" s="76">
        <f t="shared" si="19"/>
        <v>0.53669072539535789</v>
      </c>
      <c r="CO25" s="75">
        <f t="shared" si="20"/>
        <v>0</v>
      </c>
      <c r="CP25" s="76">
        <f t="shared" si="8"/>
        <v>0.49759432757435146</v>
      </c>
      <c r="CQ25" s="75">
        <f t="shared" si="21"/>
        <v>1</v>
      </c>
      <c r="CR25" s="76">
        <f t="shared" si="9"/>
        <v>6.2192398498828982</v>
      </c>
      <c r="CS25" s="75">
        <f t="shared" si="22"/>
        <v>0</v>
      </c>
      <c r="CT25" s="76">
        <f t="shared" si="10"/>
        <v>3.7308291991057136</v>
      </c>
      <c r="CU25" s="77">
        <f t="shared" si="23"/>
        <v>0</v>
      </c>
      <c r="CV25" s="18"/>
      <c r="CW25" s="1078">
        <f t="shared" si="24"/>
        <v>4.008</v>
      </c>
      <c r="CX25" s="1081">
        <f>VLOOKUP($AX25&amp;"_"&amp;$CW$14,データシート1!$A:$BS,MATCH($CW$12&amp;"_"&amp;CX$20,データシート1!$A$1:$BS$1,0),0)</f>
        <v>0</v>
      </c>
      <c r="CY25" s="1081">
        <f>VLOOKUP($AX25&amp;"_"&amp;$CW$14,データシート1!$A:$BS,MATCH($CW$12&amp;"_"&amp;CY$20,データシート1!$A$1:$BS$1,0),0)</f>
        <v>4.008</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4.008</v>
      </c>
      <c r="DE25" s="18"/>
      <c r="DF25" s="138">
        <f>VLOOKUP($AX25&amp;"_"&amp;$DF$14,データシート1!$A:$BS,MATCH($DF$12&amp;"_"&amp;DF$20,データシート1!$A$1:$BS$1,0),0)</f>
        <v>0</v>
      </c>
      <c r="DG25" s="74">
        <f>VLOOKUP($AX25&amp;"_"&amp;$DF$14,データシート1!$A:$BS,MATCH($DF$12&amp;"_"&amp;DG$20,データシート1!$A$1:$BS$1,0),0)</f>
        <v>1</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1</v>
      </c>
      <c r="DM25" s="18"/>
      <c r="DN25" s="139">
        <f t="shared" si="26"/>
        <v>0</v>
      </c>
      <c r="DO25" s="140">
        <f t="shared" si="27"/>
        <v>1</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18382</v>
      </c>
      <c r="AY26" s="20" t="str">
        <f>IF(IFERROR(比較地域マスタ!$Z11,"")=0,"",IFERROR(比較地域マスタ!$Z11,""))</f>
        <v>池田町</v>
      </c>
      <c r="BB26" s="122" t="str">
        <f t="shared" si="0"/>
        <v>18382</v>
      </c>
      <c r="BC26" s="123" t="str">
        <f t="shared" si="0"/>
        <v>池田町</v>
      </c>
      <c r="BD26" s="40">
        <f t="shared" si="14"/>
        <v>17.85478996427701</v>
      </c>
      <c r="BE26" s="40">
        <f t="shared" si="15"/>
        <v>4.8965895504305754</v>
      </c>
      <c r="BF26" s="40">
        <f>VLOOKUP($AX26&amp;"_"&amp;$BC$14,データシート1!$A:$BS,MATCH($BC$12&amp;"_"&amp;BF$20,データシート1!$A$1:$BS$1,0),0)</f>
        <v>1.5721369825403351</v>
      </c>
      <c r="BG26" s="40">
        <f>VLOOKUP($AX26&amp;"_"&amp;$BC$14,データシート1!$A:$BS,MATCH($BC$12&amp;"_"&amp;BG$20,データシート1!$A$1:$BS$1,0),0)</f>
        <v>0.24658261101744841</v>
      </c>
      <c r="BH26" s="40">
        <f>VLOOKUP($AX26&amp;"_"&amp;$BC$14,データシート1!$A:$BS,MATCH($BC$12&amp;"_"&amp;BH$20,データシート1!$A$1:$BS$1,0),0)</f>
        <v>3.0778699568727919</v>
      </c>
      <c r="BI26" s="40">
        <f>VLOOKUP($AX26&amp;"_"&amp;$BC$14,データシート1!$A:$BS,MATCH($BC$12&amp;"_"&amp;BI$20,データシート1!$A$1:$BS$1,0),0)</f>
        <v>2.2169031737668705</v>
      </c>
      <c r="BJ26" s="40">
        <f>VLOOKUP($AX26&amp;"_"&amp;$BC$14,データシート1!$A:$BS,MATCH($BC$12&amp;"_"&amp;BJ$20,データシート1!$A$1:$BS$1,0),0)</f>
        <v>4.1282386924749224</v>
      </c>
      <c r="BK26" s="40">
        <f t="shared" si="1"/>
        <v>6.312852841374796</v>
      </c>
      <c r="BL26" s="40">
        <f t="shared" si="2"/>
        <v>6.167980330099545</v>
      </c>
      <c r="BM26" s="40">
        <f>VLOOKUP($AX26&amp;"_"&amp;$BC$14,データシート1!$A:$BS,MATCH($BC$12&amp;"_"&amp;BM$20,データシート1!$A$1:$BS$1,0),0)</f>
        <v>2.3160630724127214</v>
      </c>
      <c r="BN26" s="40">
        <f>VLOOKUP($AX26&amp;"_"&amp;$BC$14,データシート1!$A:$BS,MATCH($BC$12&amp;"_"&amp;BN$20,データシート1!$A$1:$BS$1,0),0)</f>
        <v>3.8519172576868237</v>
      </c>
      <c r="BO26" s="40">
        <f>VLOOKUP($AX26&amp;"_"&amp;$BC$14,データシート1!$A:$BS,MATCH($BC$12&amp;"_"&amp;BO$20,データシート1!$A$1:$BS$1,0),0)</f>
        <v>0.14487251127525061</v>
      </c>
      <c r="BP26" s="40">
        <f>VLOOKUP($AX26&amp;"_"&amp;$BC$14,データシート1!$A:$BS,MATCH($BC$12&amp;"_"&amp;BP$20,データシート1!$A$1:$BS$1,0),0)</f>
        <v>0</v>
      </c>
      <c r="BQ26" s="40">
        <f>VLOOKUP($AX26&amp;"_"&amp;$BC$14,データシート1!$A:$BS,MATCH($BC$12&amp;"_"&amp;BQ$20,データシート1!$A$1:$BS$1,0),0)</f>
        <v>0.30020570622984449</v>
      </c>
      <c r="BR26" s="41">
        <f t="shared" si="3"/>
        <v>17.85478996427701</v>
      </c>
      <c r="BT26" s="134" t="str">
        <f t="shared" si="4"/>
        <v>池田町</v>
      </c>
      <c r="BU26" s="38">
        <f t="shared" si="25"/>
        <v>17.85478996427701</v>
      </c>
      <c r="BV26" s="69">
        <f t="shared" si="16"/>
        <v>0.27424514991368881</v>
      </c>
      <c r="BW26" s="69">
        <f t="shared" si="5"/>
        <v>8.8051272834112848E-2</v>
      </c>
      <c r="BX26" s="69">
        <f t="shared" si="5"/>
        <v>1.3810445908957698E-2</v>
      </c>
      <c r="BY26" s="69">
        <f t="shared" si="5"/>
        <v>0.17238343117061827</v>
      </c>
      <c r="BZ26" s="69">
        <f t="shared" si="5"/>
        <v>0.12416293768800091</v>
      </c>
      <c r="CA26" s="69">
        <f t="shared" si="5"/>
        <v>0.2312118317120784</v>
      </c>
      <c r="CB26" s="69">
        <f t="shared" si="5"/>
        <v>0.35356634572600648</v>
      </c>
      <c r="CC26" s="69">
        <f t="shared" si="5"/>
        <v>0.34545241598697818</v>
      </c>
      <c r="CD26" s="69">
        <f t="shared" si="5"/>
        <v>0.12971662377695772</v>
      </c>
      <c r="CE26" s="69">
        <f t="shared" si="5"/>
        <v>0.21573579221002046</v>
      </c>
      <c r="CF26" s="69">
        <f t="shared" si="5"/>
        <v>8.1139297390282628E-3</v>
      </c>
      <c r="CG26" s="69">
        <f t="shared" si="5"/>
        <v>0</v>
      </c>
      <c r="CH26" s="69">
        <f t="shared" si="5"/>
        <v>1.6813734960225316E-2</v>
      </c>
      <c r="CI26" s="135">
        <f t="shared" si="6"/>
        <v>1</v>
      </c>
      <c r="CK26" s="136" t="str">
        <f t="shared" si="7"/>
        <v>池田町</v>
      </c>
      <c r="CL26" s="137">
        <f t="shared" si="17"/>
        <v>4.8965895504305754</v>
      </c>
      <c r="CM26" s="75">
        <f t="shared" si="18"/>
        <v>0</v>
      </c>
      <c r="CN26" s="76">
        <f t="shared" si="19"/>
        <v>1.5721369825403351</v>
      </c>
      <c r="CO26" s="75">
        <f t="shared" si="20"/>
        <v>0</v>
      </c>
      <c r="CP26" s="76">
        <f t="shared" si="8"/>
        <v>0.24658261101744841</v>
      </c>
      <c r="CQ26" s="75">
        <f t="shared" si="21"/>
        <v>0</v>
      </c>
      <c r="CR26" s="76">
        <f t="shared" si="9"/>
        <v>3.0778699568727919</v>
      </c>
      <c r="CS26" s="75">
        <f t="shared" si="22"/>
        <v>0</v>
      </c>
      <c r="CT26" s="76">
        <f t="shared" si="10"/>
        <v>2.2169031737668705</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01517</v>
      </c>
      <c r="AY27" s="20" t="str">
        <f>IF(IFERROR(比較地域マスタ!$Z12,"")=0,"",IFERROR(比較地域マスタ!$Z12,""))</f>
        <v>礼文町</v>
      </c>
      <c r="BB27" s="122" t="str">
        <f t="shared" si="0"/>
        <v>01517</v>
      </c>
      <c r="BC27" s="123" t="str">
        <f t="shared" si="0"/>
        <v>礼文町</v>
      </c>
      <c r="BD27" s="40">
        <f t="shared" si="14"/>
        <v>39.823335098066799</v>
      </c>
      <c r="BE27" s="40">
        <f t="shared" si="15"/>
        <v>5.0002374250938395</v>
      </c>
      <c r="BF27" s="40">
        <f>VLOOKUP($AX27&amp;"_"&amp;$BC$14,データシート1!$A:$BS,MATCH($BC$12&amp;"_"&amp;BF$20,データシート1!$A$1:$BS$1,0),0)</f>
        <v>3.7299092858232861</v>
      </c>
      <c r="BG27" s="40">
        <f>VLOOKUP($AX27&amp;"_"&amp;$BC$14,データシート1!$A:$BS,MATCH($BC$12&amp;"_"&amp;BG$20,データシート1!$A$1:$BS$1,0),0)</f>
        <v>0.39574753538077073</v>
      </c>
      <c r="BH27" s="40">
        <f>VLOOKUP($AX27&amp;"_"&amp;$BC$14,データシート1!$A:$BS,MATCH($BC$12&amp;"_"&amp;BH$20,データシート1!$A$1:$BS$1,0),0)</f>
        <v>0.87458060388978254</v>
      </c>
      <c r="BI27" s="40">
        <f>VLOOKUP($AX27&amp;"_"&amp;$BC$14,データシート1!$A:$BS,MATCH($BC$12&amp;"_"&amp;BI$20,データシート1!$A$1:$BS$1,0),0)</f>
        <v>3.8959496301666121</v>
      </c>
      <c r="BJ27" s="40">
        <f>VLOOKUP($AX27&amp;"_"&amp;$BC$14,データシート1!$A:$BS,MATCH($BC$12&amp;"_"&amp;BJ$20,データシート1!$A$1:$BS$1,0),0)</f>
        <v>5.5923473402384483</v>
      </c>
      <c r="BK27" s="40">
        <f t="shared" si="1"/>
        <v>25.167448004127902</v>
      </c>
      <c r="BL27" s="40">
        <f t="shared" si="2"/>
        <v>4.8654191452227193</v>
      </c>
      <c r="BM27" s="40">
        <f>VLOOKUP($AX27&amp;"_"&amp;$BC$14,データシート1!$A:$BS,MATCH($BC$12&amp;"_"&amp;BM$20,データシート1!$A$1:$BS$1,0),0)</f>
        <v>1.669524619570016</v>
      </c>
      <c r="BN27" s="40">
        <f>VLOOKUP($AX27&amp;"_"&amp;$BC$14,データシート1!$A:$BS,MATCH($BC$12&amp;"_"&amp;BN$20,データシート1!$A$1:$BS$1,0),0)</f>
        <v>3.1958945256527036</v>
      </c>
      <c r="BO27" s="40">
        <f>VLOOKUP($AX27&amp;"_"&amp;$BC$14,データシート1!$A:$BS,MATCH($BC$12&amp;"_"&amp;BO$20,データシート1!$A$1:$BS$1,0),0)</f>
        <v>0.14245502126211049</v>
      </c>
      <c r="BP27" s="40">
        <f>VLOOKUP($AX27&amp;"_"&amp;$BC$14,データシート1!$A:$BS,MATCH($BC$12&amp;"_"&amp;BP$20,データシート1!$A$1:$BS$1,0),0)</f>
        <v>20.159573837643073</v>
      </c>
      <c r="BQ27" s="40">
        <f>VLOOKUP($AX27&amp;"_"&amp;$BC$14,データシート1!$A:$BS,MATCH($BC$12&amp;"_"&amp;BQ$20,データシート1!$A$1:$BS$1,0),0)</f>
        <v>0.16735269844</v>
      </c>
      <c r="BR27" s="41">
        <f t="shared" si="3"/>
        <v>39.823335098066799</v>
      </c>
      <c r="BT27" s="134" t="str">
        <f t="shared" si="4"/>
        <v>礼文町</v>
      </c>
      <c r="BU27" s="38">
        <f t="shared" si="25"/>
        <v>39.823335098066799</v>
      </c>
      <c r="BV27" s="69">
        <f t="shared" si="16"/>
        <v>0.12556048891386229</v>
      </c>
      <c r="BW27" s="69">
        <f t="shared" si="5"/>
        <v>9.3661399193166836E-2</v>
      </c>
      <c r="BX27" s="69">
        <f t="shared" si="5"/>
        <v>9.9375789196516108E-3</v>
      </c>
      <c r="BY27" s="69">
        <f t="shared" si="5"/>
        <v>2.1961510801043846E-2</v>
      </c>
      <c r="BZ27" s="69">
        <f t="shared" si="5"/>
        <v>9.7830822571054299E-2</v>
      </c>
      <c r="CA27" s="69">
        <f t="shared" si="5"/>
        <v>0.14042890497410715</v>
      </c>
      <c r="CB27" s="69">
        <f t="shared" si="5"/>
        <v>0.6319774057635279</v>
      </c>
      <c r="CC27" s="69">
        <f t="shared" si="5"/>
        <v>0.1221750798430468</v>
      </c>
      <c r="CD27" s="69">
        <f t="shared" si="5"/>
        <v>4.1923274769898967E-2</v>
      </c>
      <c r="CE27" s="69">
        <f t="shared" si="5"/>
        <v>8.0251805073147844E-2</v>
      </c>
      <c r="CF27" s="69">
        <f t="shared" si="5"/>
        <v>3.5771745613798651E-3</v>
      </c>
      <c r="CG27" s="69">
        <f t="shared" si="5"/>
        <v>0.50622515135910118</v>
      </c>
      <c r="CH27" s="69">
        <f t="shared" si="5"/>
        <v>4.2023777774484799E-3</v>
      </c>
      <c r="CI27" s="135">
        <f t="shared" si="6"/>
        <v>1</v>
      </c>
      <c r="CK27" s="136" t="str">
        <f t="shared" si="7"/>
        <v>礼文町</v>
      </c>
      <c r="CL27" s="137">
        <f t="shared" si="17"/>
        <v>5.0002374250938395</v>
      </c>
      <c r="CM27" s="75">
        <f t="shared" si="18"/>
        <v>0</v>
      </c>
      <c r="CN27" s="76">
        <f t="shared" si="19"/>
        <v>3.7299092858232861</v>
      </c>
      <c r="CO27" s="75">
        <f t="shared" si="20"/>
        <v>0</v>
      </c>
      <c r="CP27" s="76">
        <f t="shared" si="8"/>
        <v>0.39574753538077073</v>
      </c>
      <c r="CQ27" s="75">
        <f t="shared" si="21"/>
        <v>0</v>
      </c>
      <c r="CR27" s="76">
        <f t="shared" si="9"/>
        <v>0.87458060388978254</v>
      </c>
      <c r="CS27" s="75">
        <f t="shared" si="22"/>
        <v>0</v>
      </c>
      <c r="CT27" s="76">
        <f t="shared" si="10"/>
        <v>3.8959496301666121</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0.46600000000000003</v>
      </c>
      <c r="DC27" s="1081">
        <f>VLOOKUP($AX27&amp;"_"&amp;$CW$14,データシート1!$A:$BS,MATCH($CW$12&amp;"_"&amp;DC$20,データシート1!$A$1:$BS$1,0),0)</f>
        <v>0</v>
      </c>
      <c r="DD27" s="1080">
        <f t="shared" si="11"/>
        <v>0.46600000000000003</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2</v>
      </c>
      <c r="DK27" s="74">
        <f>VLOOKUP($AX27&amp;"_"&amp;$DF$14,データシート1!$A:$BS,MATCH($DF$12&amp;"_"&amp;DK$20,データシート1!$A$1:$BS$1,0),0)</f>
        <v>0</v>
      </c>
      <c r="DL27" s="78">
        <f t="shared" si="12"/>
        <v>2</v>
      </c>
      <c r="DM27" s="18"/>
      <c r="DN27" s="139">
        <f t="shared" si="26"/>
        <v>0</v>
      </c>
      <c r="DO27" s="140">
        <f t="shared" si="27"/>
        <v>0</v>
      </c>
      <c r="DP27" s="140">
        <f t="shared" si="13"/>
        <v>0</v>
      </c>
      <c r="DQ27" s="140">
        <f t="shared" si="13"/>
        <v>0</v>
      </c>
      <c r="DR27" s="140">
        <f t="shared" si="13"/>
        <v>1</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20588</v>
      </c>
      <c r="AY28" s="20" t="str">
        <f>IF(IFERROR(比較地域マスタ!$Z13,"")=0,"",IFERROR(比較地域マスタ!$Z13,""))</f>
        <v>小川村</v>
      </c>
      <c r="BB28" s="122" t="str">
        <f t="shared" si="0"/>
        <v>20588</v>
      </c>
      <c r="BC28" s="123" t="str">
        <f t="shared" si="0"/>
        <v>小川村</v>
      </c>
      <c r="BD28" s="40">
        <f t="shared" si="14"/>
        <v>13.386958277302254</v>
      </c>
      <c r="BE28" s="40">
        <f t="shared" si="15"/>
        <v>1.7312768883321366</v>
      </c>
      <c r="BF28" s="40">
        <f>VLOOKUP($AX28&amp;"_"&amp;$BC$14,データシート1!$A:$BS,MATCH($BC$12&amp;"_"&amp;BF$20,データシート1!$A$1:$BS$1,0),0)</f>
        <v>1.2471029937664331</v>
      </c>
      <c r="BG28" s="40">
        <f>VLOOKUP($AX28&amp;"_"&amp;$BC$14,データシート1!$A:$BS,MATCH($BC$12&amp;"_"&amp;BG$20,データシート1!$A$1:$BS$1,0),0)</f>
        <v>0.26177206468802411</v>
      </c>
      <c r="BH28" s="40">
        <f>VLOOKUP($AX28&amp;"_"&amp;$BC$14,データシート1!$A:$BS,MATCH($BC$12&amp;"_"&amp;BH$20,データシート1!$A$1:$BS$1,0),0)</f>
        <v>0.22240182987767929</v>
      </c>
      <c r="BI28" s="40">
        <f>VLOOKUP($AX28&amp;"_"&amp;$BC$14,データシート1!$A:$BS,MATCH($BC$12&amp;"_"&amp;BI$20,データシート1!$A$1:$BS$1,0),0)</f>
        <v>1.5008116406340959</v>
      </c>
      <c r="BJ28" s="40">
        <f>VLOOKUP($AX28&amp;"_"&amp;$BC$14,データシート1!$A:$BS,MATCH($BC$12&amp;"_"&amp;BJ$20,データシート1!$A$1:$BS$1,0),0)</f>
        <v>3.6616899138055055</v>
      </c>
      <c r="BK28" s="40">
        <f t="shared" si="1"/>
        <v>6.3761064973432644</v>
      </c>
      <c r="BL28" s="40">
        <f t="shared" si="2"/>
        <v>6.2351845185285111</v>
      </c>
      <c r="BM28" s="40">
        <f>VLOOKUP($AX28&amp;"_"&amp;$BC$14,データシート1!$A:$BS,MATCH($BC$12&amp;"_"&amp;BM$20,データシート1!$A$1:$BS$1,0),0)</f>
        <v>2.2502896800239611</v>
      </c>
      <c r="BN28" s="40">
        <f>VLOOKUP($AX28&amp;"_"&amp;$BC$14,データシート1!$A:$BS,MATCH($BC$12&amp;"_"&amp;BN$20,データシート1!$A$1:$BS$1,0),0)</f>
        <v>3.9848948385045504</v>
      </c>
      <c r="BO28" s="40">
        <f>VLOOKUP($AX28&amp;"_"&amp;$BC$14,データシート1!$A:$BS,MATCH($BC$12&amp;"_"&amp;BO$20,データシート1!$A$1:$BS$1,0),0)</f>
        <v>0.14092197881475332</v>
      </c>
      <c r="BP28" s="40">
        <f>VLOOKUP($AX28&amp;"_"&amp;$BC$14,データシート1!$A:$BS,MATCH($BC$12&amp;"_"&amp;BP$20,データシート1!$A$1:$BS$1,0),0)</f>
        <v>0</v>
      </c>
      <c r="BQ28" s="40">
        <f>VLOOKUP($AX28&amp;"_"&amp;$BC$14,データシート1!$A:$BS,MATCH($BC$12&amp;"_"&amp;BQ$20,データシート1!$A$1:$BS$1,0),0)</f>
        <v>0.1170733371872513</v>
      </c>
      <c r="BR28" s="41">
        <f t="shared" si="3"/>
        <v>13.386958277302254</v>
      </c>
      <c r="BT28" s="134" t="str">
        <f t="shared" si="4"/>
        <v>小川村</v>
      </c>
      <c r="BU28" s="38">
        <f t="shared" si="25"/>
        <v>13.386958277302254</v>
      </c>
      <c r="BV28" s="69">
        <f t="shared" si="16"/>
        <v>0.12932563562758964</v>
      </c>
      <c r="BW28" s="69">
        <f t="shared" si="5"/>
        <v>9.3158054872025026E-2</v>
      </c>
      <c r="BX28" s="69">
        <f t="shared" si="5"/>
        <v>1.9554260143759598E-2</v>
      </c>
      <c r="BY28" s="69">
        <f t="shared" si="5"/>
        <v>1.6613320611805014E-2</v>
      </c>
      <c r="BZ28" s="69">
        <f t="shared" si="5"/>
        <v>0.11210998118808958</v>
      </c>
      <c r="CA28" s="69">
        <f t="shared" si="5"/>
        <v>0.2735266546706091</v>
      </c>
      <c r="CB28" s="69">
        <f t="shared" si="5"/>
        <v>0.47629240080280433</v>
      </c>
      <c r="CC28" s="69">
        <f t="shared" si="5"/>
        <v>0.46576558986520039</v>
      </c>
      <c r="CD28" s="69">
        <f t="shared" si="5"/>
        <v>0.16809566694768549</v>
      </c>
      <c r="CE28" s="69">
        <f t="shared" si="5"/>
        <v>0.29766992291751493</v>
      </c>
      <c r="CF28" s="69">
        <f t="shared" si="5"/>
        <v>1.0526810937603966E-2</v>
      </c>
      <c r="CG28" s="69">
        <f t="shared" si="5"/>
        <v>0</v>
      </c>
      <c r="CH28" s="69">
        <f t="shared" si="5"/>
        <v>8.7453277109073042E-3</v>
      </c>
      <c r="CI28" s="135">
        <f t="shared" si="6"/>
        <v>1</v>
      </c>
      <c r="CK28" s="136" t="str">
        <f t="shared" si="7"/>
        <v>小川村</v>
      </c>
      <c r="CL28" s="137">
        <f t="shared" si="17"/>
        <v>1.7312768883321366</v>
      </c>
      <c r="CM28" s="75">
        <f t="shared" si="18"/>
        <v>0</v>
      </c>
      <c r="CN28" s="76">
        <f t="shared" si="19"/>
        <v>1.2471029937664331</v>
      </c>
      <c r="CO28" s="75">
        <f t="shared" si="20"/>
        <v>0</v>
      </c>
      <c r="CP28" s="76">
        <f t="shared" si="8"/>
        <v>0.26177206468802411</v>
      </c>
      <c r="CQ28" s="75">
        <f t="shared" si="21"/>
        <v>0</v>
      </c>
      <c r="CR28" s="76">
        <f t="shared" si="9"/>
        <v>0.22240182987767929</v>
      </c>
      <c r="CS28" s="75">
        <f t="shared" si="22"/>
        <v>0</v>
      </c>
      <c r="CT28" s="76">
        <f t="shared" si="10"/>
        <v>1.5008116406340959</v>
      </c>
      <c r="CU28" s="77">
        <f t="shared" si="23"/>
        <v>0</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0</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0</v>
      </c>
      <c r="DM28" s="18"/>
      <c r="DN28" s="139">
        <f t="shared" si="26"/>
        <v>0</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02303</v>
      </c>
      <c r="AY29" s="20" t="str">
        <f>IF(IFERROR(比較地域マスタ!$Z14,"")=0,"",IFERROR(比較地域マスタ!$Z14,""))</f>
        <v>今別町</v>
      </c>
      <c r="BB29" s="122" t="str">
        <f t="shared" si="0"/>
        <v>02303</v>
      </c>
      <c r="BC29" s="123" t="str">
        <f t="shared" si="0"/>
        <v>今別町</v>
      </c>
      <c r="BD29" s="40">
        <f t="shared" si="14"/>
        <v>14.688531148216882</v>
      </c>
      <c r="BE29" s="40">
        <f t="shared" si="15"/>
        <v>1.9251078447101337</v>
      </c>
      <c r="BF29" s="40">
        <f>VLOOKUP($AX29&amp;"_"&amp;$BC$14,データシート1!$A:$BS,MATCH($BC$12&amp;"_"&amp;BF$20,データシート1!$A$1:$BS$1,0),0)</f>
        <v>0</v>
      </c>
      <c r="BG29" s="40">
        <f>VLOOKUP($AX29&amp;"_"&amp;$BC$14,データシート1!$A:$BS,MATCH($BC$12&amp;"_"&amp;BG$20,データシート1!$A$1:$BS$1,0),0)</f>
        <v>0.5609080737164438</v>
      </c>
      <c r="BH29" s="40">
        <f>VLOOKUP($AX29&amp;"_"&amp;$BC$14,データシート1!$A:$BS,MATCH($BC$12&amp;"_"&amp;BH$20,データシート1!$A$1:$BS$1,0),0)</f>
        <v>1.3641997709936899</v>
      </c>
      <c r="BI29" s="40">
        <f>VLOOKUP($AX29&amp;"_"&amp;$BC$14,データシート1!$A:$BS,MATCH($BC$12&amp;"_"&amp;BI$20,データシート1!$A$1:$BS$1,0),0)</f>
        <v>2.0135039164220982</v>
      </c>
      <c r="BJ29" s="40">
        <f>VLOOKUP($AX29&amp;"_"&amp;$BC$14,データシート1!$A:$BS,MATCH($BC$12&amp;"_"&amp;BJ$20,データシート1!$A$1:$BS$1,0),0)</f>
        <v>6.3738240602241687</v>
      </c>
      <c r="BK29" s="40">
        <f t="shared" si="1"/>
        <v>4.3760953268604821</v>
      </c>
      <c r="BL29" s="40">
        <f t="shared" si="2"/>
        <v>4.2289822150852476</v>
      </c>
      <c r="BM29" s="40">
        <f>VLOOKUP($AX29&amp;"_"&amp;$BC$14,データシート1!$A:$BS,MATCH($BC$12&amp;"_"&amp;BM$20,データシート1!$A$1:$BS$1,0),0)</f>
        <v>1.7157059376302093</v>
      </c>
      <c r="BN29" s="40">
        <f>VLOOKUP($AX29&amp;"_"&amp;$BC$14,データシート1!$A:$BS,MATCH($BC$12&amp;"_"&amp;BN$20,データシート1!$A$1:$BS$1,0),0)</f>
        <v>2.5132762774550388</v>
      </c>
      <c r="BO29" s="40">
        <f>VLOOKUP($AX29&amp;"_"&amp;$BC$14,データシート1!$A:$BS,MATCH($BC$12&amp;"_"&amp;BO$20,データシート1!$A$1:$BS$1,0),0)</f>
        <v>0.14711311177523412</v>
      </c>
      <c r="BP29" s="40">
        <f>VLOOKUP($AX29&amp;"_"&amp;$BC$14,データシート1!$A:$BS,MATCH($BC$12&amp;"_"&amp;BP$20,データシート1!$A$1:$BS$1,0),0)</f>
        <v>0</v>
      </c>
      <c r="BQ29" s="40">
        <f>VLOOKUP($AX29&amp;"_"&amp;$BC$14,データシート1!$A:$BS,MATCH($BC$12&amp;"_"&amp;BQ$20,データシート1!$A$1:$BS$1,0),0)</f>
        <v>0</v>
      </c>
      <c r="BR29" s="41">
        <f t="shared" si="3"/>
        <v>14.688531148216882</v>
      </c>
      <c r="BT29" s="134" t="str">
        <f t="shared" si="4"/>
        <v>今別町</v>
      </c>
      <c r="BU29" s="38">
        <f t="shared" si="25"/>
        <v>14.688531148216882</v>
      </c>
      <c r="BV29" s="69">
        <f t="shared" si="16"/>
        <v>0.13106197109054249</v>
      </c>
      <c r="BW29" s="69">
        <f t="shared" si="5"/>
        <v>0</v>
      </c>
      <c r="BX29" s="69">
        <f t="shared" si="5"/>
        <v>3.8186804933489582E-2</v>
      </c>
      <c r="BY29" s="69">
        <f t="shared" si="5"/>
        <v>9.2875166157052907E-2</v>
      </c>
      <c r="BZ29" s="69">
        <f t="shared" si="5"/>
        <v>0.13708000453581964</v>
      </c>
      <c r="CA29" s="69">
        <f t="shared" si="5"/>
        <v>0.43393202464617581</v>
      </c>
      <c r="CB29" s="69">
        <f t="shared" si="5"/>
        <v>0.29792599972746214</v>
      </c>
      <c r="CC29" s="69">
        <f t="shared" si="5"/>
        <v>0.28791049100907723</v>
      </c>
      <c r="CD29" s="69">
        <f t="shared" si="5"/>
        <v>0.11680582083515463</v>
      </c>
      <c r="CE29" s="69">
        <f t="shared" si="5"/>
        <v>0.17110467017392264</v>
      </c>
      <c r="CF29" s="69">
        <f t="shared" si="5"/>
        <v>1.0015508718384884E-2</v>
      </c>
      <c r="CG29" s="69">
        <f t="shared" si="5"/>
        <v>0</v>
      </c>
      <c r="CH29" s="69">
        <f t="shared" si="5"/>
        <v>0</v>
      </c>
      <c r="CI29" s="135">
        <f t="shared" si="6"/>
        <v>1</v>
      </c>
      <c r="CK29" s="136" t="str">
        <f t="shared" si="7"/>
        <v>今別町</v>
      </c>
      <c r="CL29" s="137">
        <f t="shared" si="17"/>
        <v>1.9251078447101337</v>
      </c>
      <c r="CM29" s="75">
        <f t="shared" si="18"/>
        <v>0</v>
      </c>
      <c r="CN29" s="76">
        <f t="shared" si="19"/>
        <v>0</v>
      </c>
      <c r="CO29" s="75">
        <f t="shared" si="20"/>
        <v>0</v>
      </c>
      <c r="CP29" s="76">
        <f t="shared" si="8"/>
        <v>0.5609080737164438</v>
      </c>
      <c r="CQ29" s="75">
        <f t="shared" si="21"/>
        <v>0</v>
      </c>
      <c r="CR29" s="76">
        <f t="shared" si="9"/>
        <v>1.3641997709936899</v>
      </c>
      <c r="CS29" s="75">
        <f t="shared" si="22"/>
        <v>0</v>
      </c>
      <c r="CT29" s="76">
        <f t="shared" si="10"/>
        <v>2.0135039164220982</v>
      </c>
      <c r="CU29" s="77">
        <f t="shared" si="23"/>
        <v>0</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0</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0</v>
      </c>
      <c r="DM29" s="18"/>
      <c r="DN29" s="139">
        <f t="shared" si="26"/>
        <v>0</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13381</v>
      </c>
      <c r="AY30" s="20" t="str">
        <f>IF(IFERROR(比較地域マスタ!$Z15,"")=0,"",IFERROR(比較地域マスタ!$Z15,""))</f>
        <v>三宅村</v>
      </c>
      <c r="BB30" s="122" t="str">
        <f t="shared" si="0"/>
        <v>13381</v>
      </c>
      <c r="BC30" s="123" t="str">
        <f t="shared" si="0"/>
        <v>三宅村</v>
      </c>
      <c r="BD30" s="40">
        <f t="shared" si="14"/>
        <v>28.596522344604669</v>
      </c>
      <c r="BE30" s="40">
        <f t="shared" si="15"/>
        <v>0.92529577682764907</v>
      </c>
      <c r="BF30" s="40">
        <f>VLOOKUP($AX30&amp;"_"&amp;$BC$14,データシート1!$A:$BS,MATCH($BC$12&amp;"_"&amp;BF$20,データシート1!$A$1:$BS$1,0),0)</f>
        <v>0</v>
      </c>
      <c r="BG30" s="40">
        <f>VLOOKUP($AX30&amp;"_"&amp;$BC$14,データシート1!$A:$BS,MATCH($BC$12&amp;"_"&amp;BG$20,データシート1!$A$1:$BS$1,0),0)</f>
        <v>0.52910938261002149</v>
      </c>
      <c r="BH30" s="40">
        <f>VLOOKUP($AX30&amp;"_"&amp;$BC$14,データシート1!$A:$BS,MATCH($BC$12&amp;"_"&amp;BH$20,データシート1!$A$1:$BS$1,0),0)</f>
        <v>0.39618639421762764</v>
      </c>
      <c r="BI30" s="40">
        <f>VLOOKUP($AX30&amp;"_"&amp;$BC$14,データシート1!$A:$BS,MATCH($BC$12&amp;"_"&amp;BI$20,データシート1!$A$1:$BS$1,0),0)</f>
        <v>3.1796939315133264</v>
      </c>
      <c r="BJ30" s="40">
        <f>VLOOKUP($AX30&amp;"_"&amp;$BC$14,データシート1!$A:$BS,MATCH($BC$12&amp;"_"&amp;BJ$20,データシート1!$A$1:$BS$1,0),0)</f>
        <v>3.5564940028222152</v>
      </c>
      <c r="BK30" s="40">
        <f t="shared" si="1"/>
        <v>20.04405229706148</v>
      </c>
      <c r="BL30" s="40">
        <f t="shared" si="2"/>
        <v>9.1161123345647503</v>
      </c>
      <c r="BM30" s="40">
        <f>VLOOKUP($AX30&amp;"_"&amp;$BC$14,データシート1!$A:$BS,MATCH($BC$12&amp;"_"&amp;BM$20,データシート1!$A$1:$BS$1,0),0)</f>
        <v>2.3342557128606765</v>
      </c>
      <c r="BN30" s="40">
        <f>VLOOKUP($AX30&amp;"_"&amp;$BC$14,データシート1!$A:$BS,MATCH($BC$12&amp;"_"&amp;BN$20,データシート1!$A$1:$BS$1,0),0)</f>
        <v>6.7818566217040734</v>
      </c>
      <c r="BO30" s="40">
        <f>VLOOKUP($AX30&amp;"_"&amp;$BC$14,データシート1!$A:$BS,MATCH($BC$12&amp;"_"&amp;BO$20,データシート1!$A$1:$BS$1,0),0)</f>
        <v>0.14050923661738796</v>
      </c>
      <c r="BP30" s="40">
        <f>VLOOKUP($AX30&amp;"_"&amp;$BC$14,データシート1!$A:$BS,MATCH($BC$12&amp;"_"&amp;BP$20,データシート1!$A$1:$BS$1,0),0)</f>
        <v>10.787430725879341</v>
      </c>
      <c r="BQ30" s="40">
        <f>VLOOKUP($AX30&amp;"_"&amp;$BC$14,データシート1!$A:$BS,MATCH($BC$12&amp;"_"&amp;BQ$20,データシート1!$A$1:$BS$1,0),0)</f>
        <v>0.89098633638000002</v>
      </c>
      <c r="BR30" s="41">
        <f t="shared" si="3"/>
        <v>28.596522344604669</v>
      </c>
      <c r="BT30" s="134" t="str">
        <f t="shared" si="4"/>
        <v>三宅村</v>
      </c>
      <c r="BU30" s="38">
        <f t="shared" si="25"/>
        <v>28.596522344604669</v>
      </c>
      <c r="BV30" s="69">
        <f t="shared" si="16"/>
        <v>3.2356933674567094E-2</v>
      </c>
      <c r="BW30" s="69">
        <f t="shared" si="5"/>
        <v>0</v>
      </c>
      <c r="BX30" s="69">
        <f t="shared" si="5"/>
        <v>1.8502577909087922E-2</v>
      </c>
      <c r="BY30" s="69">
        <f t="shared" si="5"/>
        <v>1.3854355765479172E-2</v>
      </c>
      <c r="BZ30" s="69">
        <f t="shared" si="5"/>
        <v>0.11119162998899557</v>
      </c>
      <c r="CA30" s="69">
        <f t="shared" si="5"/>
        <v>0.12436805986281832</v>
      </c>
      <c r="CB30" s="69">
        <f t="shared" si="5"/>
        <v>0.70092621947239009</v>
      </c>
      <c r="CC30" s="69">
        <f t="shared" si="5"/>
        <v>0.31878394948554628</v>
      </c>
      <c r="CD30" s="69">
        <f t="shared" si="5"/>
        <v>8.1627258193550323E-2</v>
      </c>
      <c r="CE30" s="69">
        <f t="shared" si="5"/>
        <v>0.23715669129199593</v>
      </c>
      <c r="CF30" s="69">
        <f t="shared" si="5"/>
        <v>4.9135078358189931E-3</v>
      </c>
      <c r="CG30" s="69">
        <f t="shared" si="5"/>
        <v>0.3772287621510248</v>
      </c>
      <c r="CH30" s="69">
        <f t="shared" si="5"/>
        <v>3.115715700122897E-2</v>
      </c>
      <c r="CI30" s="135">
        <f t="shared" si="6"/>
        <v>1</v>
      </c>
      <c r="CK30" s="136" t="str">
        <f t="shared" si="7"/>
        <v>三宅村</v>
      </c>
      <c r="CL30" s="137">
        <f t="shared" si="17"/>
        <v>0.92529577682764907</v>
      </c>
      <c r="CM30" s="75">
        <f t="shared" si="18"/>
        <v>0</v>
      </c>
      <c r="CN30" s="76">
        <f t="shared" si="19"/>
        <v>0</v>
      </c>
      <c r="CO30" s="75">
        <f t="shared" si="20"/>
        <v>0</v>
      </c>
      <c r="CP30" s="76">
        <f t="shared" si="8"/>
        <v>0.52910938261002149</v>
      </c>
      <c r="CQ30" s="75">
        <f t="shared" si="21"/>
        <v>0</v>
      </c>
      <c r="CR30" s="76">
        <f t="shared" si="9"/>
        <v>0.39618639421762764</v>
      </c>
      <c r="CS30" s="75">
        <f t="shared" si="22"/>
        <v>0</v>
      </c>
      <c r="CT30" s="76">
        <f t="shared" si="10"/>
        <v>3.1796939315133264</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0.39</v>
      </c>
      <c r="DC30" s="1081">
        <f>VLOOKUP($AX30&amp;"_"&amp;$CW$14,データシート1!$A:$BS,MATCH($CW$12&amp;"_"&amp;DC$20,データシート1!$A$1:$BS$1,0),0)</f>
        <v>0</v>
      </c>
      <c r="DD30" s="1080">
        <f t="shared" si="11"/>
        <v>0.39</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1</v>
      </c>
      <c r="DK30" s="74">
        <f>VLOOKUP($AX30&amp;"_"&amp;$DF$14,データシート1!$A:$BS,MATCH($DF$12&amp;"_"&amp;DK$20,データシート1!$A$1:$BS$1,0),0)</f>
        <v>0</v>
      </c>
      <c r="DL30" s="78">
        <f t="shared" si="12"/>
        <v>1</v>
      </c>
      <c r="DM30" s="18"/>
      <c r="DN30" s="139">
        <f t="shared" si="26"/>
        <v>0</v>
      </c>
      <c r="DO30" s="140">
        <f t="shared" si="27"/>
        <v>0</v>
      </c>
      <c r="DP30" s="140">
        <f t="shared" si="13"/>
        <v>0</v>
      </c>
      <c r="DQ30" s="140">
        <f t="shared" si="13"/>
        <v>0</v>
      </c>
      <c r="DR30" s="140">
        <f t="shared" si="13"/>
        <v>1</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01434</v>
      </c>
      <c r="AY31" s="20" t="str">
        <f>IF(IFERROR(比較地域マスタ!$Z16,"")=0,"",IFERROR(比較地域マスタ!$Z16,""))</f>
        <v>秩父別町</v>
      </c>
      <c r="BB31" s="122" t="str">
        <f t="shared" si="0"/>
        <v>01434</v>
      </c>
      <c r="BC31" s="123" t="str">
        <f t="shared" si="0"/>
        <v>秩父別町</v>
      </c>
      <c r="BD31" s="40">
        <f t="shared" si="14"/>
        <v>21.710685304601654</v>
      </c>
      <c r="BE31" s="40">
        <f t="shared" si="15"/>
        <v>7.2824061635772317</v>
      </c>
      <c r="BF31" s="40">
        <f>VLOOKUP($AX31&amp;"_"&amp;$BC$14,データシート1!$A:$BS,MATCH($BC$12&amp;"_"&amp;BF$20,データシート1!$A$1:$BS$1,0),0)</f>
        <v>1.171636972271378</v>
      </c>
      <c r="BG31" s="40">
        <f>VLOOKUP($AX31&amp;"_"&amp;$BC$14,データシート1!$A:$BS,MATCH($BC$12&amp;"_"&amp;BG$20,データシート1!$A$1:$BS$1,0),0)</f>
        <v>0.3288196433678463</v>
      </c>
      <c r="BH31" s="40">
        <f>VLOOKUP($AX31&amp;"_"&amp;$BC$14,データシート1!$A:$BS,MATCH($BC$12&amp;"_"&amp;BH$20,データシート1!$A$1:$BS$1,0),0)</f>
        <v>5.781949547938007</v>
      </c>
      <c r="BI31" s="40">
        <f>VLOOKUP($AX31&amp;"_"&amp;$BC$14,データシート1!$A:$BS,MATCH($BC$12&amp;"_"&amp;BI$20,データシート1!$A$1:$BS$1,0),0)</f>
        <v>2.9810931878021729</v>
      </c>
      <c r="BJ31" s="40">
        <f>VLOOKUP($AX31&amp;"_"&amp;$BC$14,データシート1!$A:$BS,MATCH($BC$12&amp;"_"&amp;BJ$20,データシート1!$A$1:$BS$1,0),0)</f>
        <v>4.9877692494018602</v>
      </c>
      <c r="BK31" s="40">
        <f t="shared" si="1"/>
        <v>6.2041483138815661</v>
      </c>
      <c r="BL31" s="40">
        <f t="shared" si="2"/>
        <v>6.0647004143431174</v>
      </c>
      <c r="BM31" s="40">
        <f>VLOOKUP($AX31&amp;"_"&amp;$BC$14,データシート1!$A:$BS,MATCH($BC$12&amp;"_"&amp;BM$20,データシート1!$A$1:$BS$1,0),0)</f>
        <v>2.0221819574842188</v>
      </c>
      <c r="BN31" s="40">
        <f>VLOOKUP($AX31&amp;"_"&amp;$BC$14,データシート1!$A:$BS,MATCH($BC$12&amp;"_"&amp;BN$20,データシート1!$A$1:$BS$1,0),0)</f>
        <v>4.0425184568588985</v>
      </c>
      <c r="BO31" s="40">
        <f>VLOOKUP($AX31&amp;"_"&amp;$BC$14,データシート1!$A:$BS,MATCH($BC$12&amp;"_"&amp;BO$20,データシート1!$A$1:$BS$1,0),0)</f>
        <v>0.13944789953844838</v>
      </c>
      <c r="BP31" s="40">
        <f>VLOOKUP($AX31&amp;"_"&amp;$BC$14,データシート1!$A:$BS,MATCH($BC$12&amp;"_"&amp;BP$20,データシート1!$A$1:$BS$1,0),0)</f>
        <v>0</v>
      </c>
      <c r="BQ31" s="40">
        <f>VLOOKUP($AX31&amp;"_"&amp;$BC$14,データシート1!$A:$BS,MATCH($BC$12&amp;"_"&amp;BQ$20,データシート1!$A$1:$BS$1,0),0)</f>
        <v>0.25526838993882051</v>
      </c>
      <c r="BR31" s="41">
        <f t="shared" si="3"/>
        <v>21.710685304601654</v>
      </c>
      <c r="BT31" s="134" t="str">
        <f t="shared" si="4"/>
        <v>秩父別町</v>
      </c>
      <c r="BU31" s="38">
        <f t="shared" si="25"/>
        <v>21.710685304601654</v>
      </c>
      <c r="BV31" s="69">
        <f t="shared" si="16"/>
        <v>0.33542958508240645</v>
      </c>
      <c r="BW31" s="69">
        <f t="shared" si="5"/>
        <v>5.3965913826913861E-2</v>
      </c>
      <c r="BX31" s="69">
        <f t="shared" si="5"/>
        <v>1.5145521145670693E-2</v>
      </c>
      <c r="BY31" s="69">
        <f t="shared" si="5"/>
        <v>0.26631815010982185</v>
      </c>
      <c r="BZ31" s="69">
        <f t="shared" si="5"/>
        <v>0.13730995341590255</v>
      </c>
      <c r="CA31" s="69">
        <f t="shared" si="5"/>
        <v>0.22973799211877874</v>
      </c>
      <c r="CB31" s="69">
        <f t="shared" si="5"/>
        <v>0.28576473873749969</v>
      </c>
      <c r="CC31" s="69">
        <f t="shared" si="5"/>
        <v>0.27934173100734333</v>
      </c>
      <c r="CD31" s="69">
        <f t="shared" si="5"/>
        <v>9.3142244434615357E-2</v>
      </c>
      <c r="CE31" s="69">
        <f t="shared" si="5"/>
        <v>0.186199486572728</v>
      </c>
      <c r="CF31" s="69">
        <f t="shared" si="5"/>
        <v>6.4230077301563543E-3</v>
      </c>
      <c r="CG31" s="69">
        <f t="shared" si="5"/>
        <v>0</v>
      </c>
      <c r="CH31" s="69">
        <f t="shared" si="5"/>
        <v>1.1757730645412445E-2</v>
      </c>
      <c r="CI31" s="135">
        <f t="shared" si="6"/>
        <v>1</v>
      </c>
      <c r="CK31" s="136" t="str">
        <f t="shared" si="7"/>
        <v>秩父別町</v>
      </c>
      <c r="CL31" s="137">
        <f t="shared" si="17"/>
        <v>7.2824061635772317</v>
      </c>
      <c r="CM31" s="75">
        <f t="shared" si="18"/>
        <v>0</v>
      </c>
      <c r="CN31" s="76">
        <f t="shared" si="19"/>
        <v>1.171636972271378</v>
      </c>
      <c r="CO31" s="75">
        <f t="shared" si="20"/>
        <v>0</v>
      </c>
      <c r="CP31" s="76">
        <f t="shared" si="8"/>
        <v>0.3288196433678463</v>
      </c>
      <c r="CQ31" s="75">
        <f t="shared" si="21"/>
        <v>0</v>
      </c>
      <c r="CR31" s="76">
        <f t="shared" si="9"/>
        <v>5.781949547938007</v>
      </c>
      <c r="CS31" s="75">
        <f t="shared" si="22"/>
        <v>0</v>
      </c>
      <c r="CT31" s="76">
        <f t="shared" si="10"/>
        <v>2.9810931878021729</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01519</v>
      </c>
      <c r="AY32" s="20" t="str">
        <f>IF(IFERROR(比較地域マスタ!$Z17,"")=0,"",IFERROR(比較地域マスタ!$Z17,""))</f>
        <v>利尻富士町</v>
      </c>
      <c r="AZ32" s="18"/>
      <c r="BA32" s="18"/>
      <c r="BB32" s="122" t="str">
        <f t="shared" si="0"/>
        <v>01519</v>
      </c>
      <c r="BC32" s="123" t="str">
        <f t="shared" si="0"/>
        <v>利尻富士町</v>
      </c>
      <c r="BD32" s="40">
        <f t="shared" si="14"/>
        <v>44.636921780630971</v>
      </c>
      <c r="BE32" s="40">
        <f t="shared" si="15"/>
        <v>4.6249772167118381</v>
      </c>
      <c r="BF32" s="40">
        <f>VLOOKUP($AX32&amp;"_"&amp;$BC$14,データシート1!$A:$BS,MATCH($BC$12&amp;"_"&amp;BF$20,データシート1!$A$1:$BS$1,0),0)</f>
        <v>3.8108154931963489</v>
      </c>
      <c r="BG32" s="40">
        <f>VLOOKUP($AX32&amp;"_"&amp;$BC$14,データシート1!$A:$BS,MATCH($BC$12&amp;"_"&amp;BG$20,データシート1!$A$1:$BS$1,0),0)</f>
        <v>0.61981047820664836</v>
      </c>
      <c r="BH32" s="40">
        <f>VLOOKUP($AX32&amp;"_"&amp;$BC$14,データシート1!$A:$BS,MATCH($BC$12&amp;"_"&amp;BH$20,データシート1!$A$1:$BS$1,0),0)</f>
        <v>0.19435124530884057</v>
      </c>
      <c r="BI32" s="40">
        <f>VLOOKUP($AX32&amp;"_"&amp;$BC$14,データシート1!$A:$BS,MATCH($BC$12&amp;"_"&amp;BI$20,データシート1!$A$1:$BS$1,0),0)</f>
        <v>3.5300070532208365</v>
      </c>
      <c r="BJ32" s="40">
        <f>VLOOKUP($AX32&amp;"_"&amp;$BC$14,データシート1!$A:$BS,MATCH($BC$12&amp;"_"&amp;BJ$20,データシート1!$A$1:$BS$1,0),0)</f>
        <v>5.5790110588229362</v>
      </c>
      <c r="BK32" s="40">
        <f t="shared" si="1"/>
        <v>30.69737815052536</v>
      </c>
      <c r="BL32" s="40">
        <f t="shared" si="2"/>
        <v>5.2400866705027349</v>
      </c>
      <c r="BM32" s="40">
        <f>VLOOKUP($AX32&amp;"_"&amp;$BC$14,データシート1!$A:$BS,MATCH($BC$12&amp;"_"&amp;BM$20,データシート1!$A$1:$BS$1,0),0)</f>
        <v>1.6807200906149113</v>
      </c>
      <c r="BN32" s="40">
        <f>VLOOKUP($AX32&amp;"_"&amp;$BC$14,データシート1!$A:$BS,MATCH($BC$12&amp;"_"&amp;BN$20,データシート1!$A$1:$BS$1,0),0)</f>
        <v>3.5593665798878238</v>
      </c>
      <c r="BO32" s="40">
        <f>VLOOKUP($AX32&amp;"_"&amp;$BC$14,データシート1!$A:$BS,MATCH($BC$12&amp;"_"&amp;BO$20,データシート1!$A$1:$BS$1,0),0)</f>
        <v>0.14080405247264893</v>
      </c>
      <c r="BP32" s="40">
        <f>VLOOKUP($AX32&amp;"_"&amp;$BC$14,データシート1!$A:$BS,MATCH($BC$12&amp;"_"&amp;BP$20,データシート1!$A$1:$BS$1,0),0)</f>
        <v>25.316487427549976</v>
      </c>
      <c r="BQ32" s="40">
        <f>VLOOKUP($AX32&amp;"_"&amp;$BC$14,データシート1!$A:$BS,MATCH($BC$12&amp;"_"&amp;BQ$20,データシート1!$A$1:$BS$1,0),0)</f>
        <v>0.20554830134999999</v>
      </c>
      <c r="BR32" s="41">
        <f t="shared" si="3"/>
        <v>44.636921780630971</v>
      </c>
      <c r="BS32" s="23"/>
      <c r="BT32" s="134" t="str">
        <f t="shared" si="4"/>
        <v>利尻富士町</v>
      </c>
      <c r="BU32" s="38">
        <f t="shared" si="25"/>
        <v>44.636921780630971</v>
      </c>
      <c r="BV32" s="69">
        <f t="shared" si="16"/>
        <v>0.10361326525698568</v>
      </c>
      <c r="BW32" s="69">
        <f t="shared" si="5"/>
        <v>8.5373617650533265E-2</v>
      </c>
      <c r="BX32" s="69">
        <f t="shared" si="5"/>
        <v>1.3885600831811815E-2</v>
      </c>
      <c r="BY32" s="69">
        <f t="shared" si="5"/>
        <v>4.3540467746405898E-3</v>
      </c>
      <c r="BZ32" s="69">
        <f t="shared" si="5"/>
        <v>7.9082672200585999E-2</v>
      </c>
      <c r="CA32" s="69">
        <f t="shared" si="5"/>
        <v>0.1249864649323512</v>
      </c>
      <c r="CB32" s="69">
        <f t="shared" si="5"/>
        <v>0.6877127034294217</v>
      </c>
      <c r="CC32" s="69">
        <f t="shared" si="5"/>
        <v>0.11739354913977365</v>
      </c>
      <c r="CD32" s="69">
        <f t="shared" si="5"/>
        <v>3.7653136093811379E-2</v>
      </c>
      <c r="CE32" s="69">
        <f t="shared" si="5"/>
        <v>7.9740413045962286E-2</v>
      </c>
      <c r="CF32" s="69">
        <f t="shared" si="5"/>
        <v>3.154430163545623E-3</v>
      </c>
      <c r="CG32" s="69">
        <f t="shared" si="5"/>
        <v>0.56716472412610242</v>
      </c>
      <c r="CH32" s="69">
        <f t="shared" si="5"/>
        <v>4.6048941806554481E-3</v>
      </c>
      <c r="CI32" s="135">
        <f t="shared" si="6"/>
        <v>1</v>
      </c>
      <c r="CJ32" s="18"/>
      <c r="CK32" s="136" t="str">
        <f t="shared" si="7"/>
        <v>利尻富士町</v>
      </c>
      <c r="CL32" s="137">
        <f t="shared" si="17"/>
        <v>4.6249772167118381</v>
      </c>
      <c r="CM32" s="75">
        <f t="shared" si="18"/>
        <v>0</v>
      </c>
      <c r="CN32" s="76">
        <f t="shared" si="19"/>
        <v>3.8108154931963489</v>
      </c>
      <c r="CO32" s="75">
        <f t="shared" si="20"/>
        <v>0</v>
      </c>
      <c r="CP32" s="76">
        <f t="shared" si="8"/>
        <v>0.61981047820664836</v>
      </c>
      <c r="CQ32" s="75">
        <f t="shared" si="21"/>
        <v>0</v>
      </c>
      <c r="CR32" s="76">
        <f t="shared" si="9"/>
        <v>0.19435124530884057</v>
      </c>
      <c r="CS32" s="75">
        <f t="shared" si="22"/>
        <v>0</v>
      </c>
      <c r="CT32" s="76">
        <f t="shared" si="10"/>
        <v>3.5300070532208365</v>
      </c>
      <c r="CU32" s="77">
        <f t="shared" si="23"/>
        <v>0</v>
      </c>
      <c r="CV32" s="18"/>
      <c r="CW32" s="1078">
        <f t="shared" si="24"/>
        <v>0</v>
      </c>
      <c r="CX32" s="1081">
        <f>VLOOKUP($AX32&amp;"_"&amp;$CW$14,データシート1!$A:$BS,MATCH($CW$12&amp;"_"&amp;CX$20,データシート1!$A$1:$BS$1,0),0)</f>
        <v>0</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0</v>
      </c>
      <c r="DE32" s="18"/>
      <c r="DF32" s="138">
        <f>VLOOKUP($AX32&amp;"_"&amp;$DF$14,データシート1!$A:$BS,MATCH($DF$12&amp;"_"&amp;DF$20,データシート1!$A$1:$BS$1,0),0)</f>
        <v>0</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0</v>
      </c>
      <c r="DM32" s="18"/>
      <c r="DN32" s="139">
        <f t="shared" si="26"/>
        <v>0</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42383</v>
      </c>
      <c r="AY33" s="20" t="str">
        <f>IF(IFERROR(比較地域マスタ!$Z18,"")=0,"",IFERROR(比較地域マスタ!$Z18,""))</f>
        <v>小値賀町</v>
      </c>
      <c r="BB33" s="122" t="str">
        <f t="shared" si="0"/>
        <v>42383</v>
      </c>
      <c r="BC33" s="123" t="str">
        <f t="shared" si="0"/>
        <v>小値賀町</v>
      </c>
      <c r="BD33" s="40">
        <f t="shared" si="14"/>
        <v>11.661763052852507</v>
      </c>
      <c r="BE33" s="40">
        <f t="shared" si="15"/>
        <v>1.6545604037526982</v>
      </c>
      <c r="BF33" s="40">
        <f>VLOOKUP($AX33&amp;"_"&amp;$BC$14,データシート1!$A:$BS,MATCH($BC$12&amp;"_"&amp;BF$20,データシート1!$A$1:$BS$1,0),0)</f>
        <v>0</v>
      </c>
      <c r="BG33" s="40">
        <f>VLOOKUP($AX33&amp;"_"&amp;$BC$14,データシート1!$A:$BS,MATCH($BC$12&amp;"_"&amp;BG$20,データシート1!$A$1:$BS$1,0),0)</f>
        <v>0.10174373868187052</v>
      </c>
      <c r="BH33" s="40">
        <f>VLOOKUP($AX33&amp;"_"&amp;$BC$14,データシート1!$A:$BS,MATCH($BC$12&amp;"_"&amp;BH$20,データシート1!$A$1:$BS$1,0),0)</f>
        <v>1.5528166650708277</v>
      </c>
      <c r="BI33" s="40">
        <f>VLOOKUP($AX33&amp;"_"&amp;$BC$14,データシート1!$A:$BS,MATCH($BC$12&amp;"_"&amp;BI$20,データシート1!$A$1:$BS$1,0),0)</f>
        <v>2.3383946221376699</v>
      </c>
      <c r="BJ33" s="40">
        <f>VLOOKUP($AX33&amp;"_"&amp;$BC$14,データシート1!$A:$BS,MATCH($BC$12&amp;"_"&amp;BJ$20,データシート1!$A$1:$BS$1,0),0)</f>
        <v>2.6941289691485779</v>
      </c>
      <c r="BK33" s="40">
        <f t="shared" si="1"/>
        <v>4.8535431362135588</v>
      </c>
      <c r="BL33" s="40">
        <f t="shared" si="2"/>
        <v>4.7158051686356242</v>
      </c>
      <c r="BM33" s="40">
        <f>VLOOKUP($AX33&amp;"_"&amp;$BC$14,データシート1!$A:$BS,MATCH($BC$12&amp;"_"&amp;BM$20,データシート1!$A$1:$BS$1,0),0)</f>
        <v>0.98800031971201274</v>
      </c>
      <c r="BN33" s="40">
        <f>VLOOKUP($AX33&amp;"_"&amp;$BC$14,データシート1!$A:$BS,MATCH($BC$12&amp;"_"&amp;BN$20,データシート1!$A$1:$BS$1,0),0)</f>
        <v>3.7278048489236113</v>
      </c>
      <c r="BO33" s="40">
        <f>VLOOKUP($AX33&amp;"_"&amp;$BC$14,データシート1!$A:$BS,MATCH($BC$12&amp;"_"&amp;BO$20,データシート1!$A$1:$BS$1,0),0)</f>
        <v>0.13773796757793463</v>
      </c>
      <c r="BP33" s="40">
        <f>VLOOKUP($AX33&amp;"_"&amp;$BC$14,データシート1!$A:$BS,MATCH($BC$12&amp;"_"&amp;BP$20,データシート1!$A$1:$BS$1,0),0)</f>
        <v>0</v>
      </c>
      <c r="BQ33" s="40">
        <f>VLOOKUP($AX33&amp;"_"&amp;$BC$14,データシート1!$A:$BS,MATCH($BC$12&amp;"_"&amp;BQ$20,データシート1!$A$1:$BS$1,0),0)</f>
        <v>0.1211359216</v>
      </c>
      <c r="BR33" s="41">
        <f t="shared" si="3"/>
        <v>11.661763052852507</v>
      </c>
      <c r="BT33" s="134" t="str">
        <f t="shared" si="4"/>
        <v>小値賀町</v>
      </c>
      <c r="BU33" s="38">
        <f t="shared" si="25"/>
        <v>11.661763052852507</v>
      </c>
      <c r="BV33" s="69">
        <f t="shared" si="16"/>
        <v>0.14187909634709883</v>
      </c>
      <c r="BW33" s="69">
        <f t="shared" si="5"/>
        <v>0</v>
      </c>
      <c r="BX33" s="69">
        <f t="shared" si="5"/>
        <v>8.7245589042373537E-3</v>
      </c>
      <c r="BY33" s="69">
        <f t="shared" si="5"/>
        <v>0.13315453744286149</v>
      </c>
      <c r="BZ33" s="69">
        <f t="shared" si="5"/>
        <v>0.20051810447012047</v>
      </c>
      <c r="CA33" s="69">
        <f t="shared" si="5"/>
        <v>0.23102244119851026</v>
      </c>
      <c r="CB33" s="69">
        <f t="shared" si="5"/>
        <v>0.41619291304554207</v>
      </c>
      <c r="CC33" s="69">
        <f t="shared" si="5"/>
        <v>0.4043818372284731</v>
      </c>
      <c r="CD33" s="69">
        <f t="shared" si="5"/>
        <v>8.4721350899883405E-2</v>
      </c>
      <c r="CE33" s="69">
        <f t="shared" si="5"/>
        <v>0.31966048632858968</v>
      </c>
      <c r="CF33" s="69">
        <f t="shared" si="5"/>
        <v>1.1811075817068969E-2</v>
      </c>
      <c r="CG33" s="69">
        <f t="shared" si="5"/>
        <v>0</v>
      </c>
      <c r="CH33" s="69">
        <f t="shared" si="5"/>
        <v>1.0387444938728174E-2</v>
      </c>
      <c r="CI33" s="135">
        <f t="shared" si="6"/>
        <v>1</v>
      </c>
      <c r="CK33" s="136" t="str">
        <f t="shared" si="7"/>
        <v>小値賀町</v>
      </c>
      <c r="CL33" s="137">
        <f t="shared" si="17"/>
        <v>1.6545604037526982</v>
      </c>
      <c r="CM33" s="75">
        <f t="shared" si="18"/>
        <v>0</v>
      </c>
      <c r="CN33" s="76">
        <f t="shared" si="19"/>
        <v>0</v>
      </c>
      <c r="CO33" s="75">
        <f t="shared" si="20"/>
        <v>0</v>
      </c>
      <c r="CP33" s="76">
        <f t="shared" si="8"/>
        <v>0.10174373868187052</v>
      </c>
      <c r="CQ33" s="75">
        <f t="shared" si="21"/>
        <v>0</v>
      </c>
      <c r="CR33" s="76">
        <f t="shared" si="9"/>
        <v>1.5528166650708277</v>
      </c>
      <c r="CS33" s="75">
        <f t="shared" si="22"/>
        <v>0</v>
      </c>
      <c r="CT33" s="76">
        <f t="shared" si="10"/>
        <v>2.3383946221376699</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32525</v>
      </c>
      <c r="AY34" s="20" t="str">
        <f>IF(IFERROR(比較地域マスタ!$Z19,"")=0,"",IFERROR(比較地域マスタ!$Z19,""))</f>
        <v>海士町</v>
      </c>
      <c r="BB34" s="122" t="str">
        <f t="shared" si="0"/>
        <v>32525</v>
      </c>
      <c r="BC34" s="123" t="str">
        <f t="shared" si="0"/>
        <v>海士町</v>
      </c>
      <c r="BD34" s="40">
        <f t="shared" si="14"/>
        <v>17.532550257127937</v>
      </c>
      <c r="BE34" s="40">
        <f t="shared" si="15"/>
        <v>3.0976798178948775</v>
      </c>
      <c r="BF34" s="40">
        <f>VLOOKUP($AX34&amp;"_"&amp;$BC$14,データシート1!$A:$BS,MATCH($BC$12&amp;"_"&amp;BF$20,データシート1!$A$1:$BS$1,0),0)</f>
        <v>0</v>
      </c>
      <c r="BG34" s="40">
        <f>VLOOKUP($AX34&amp;"_"&amp;$BC$14,データシート1!$A:$BS,MATCH($BC$12&amp;"_"&amp;BG$20,データシート1!$A$1:$BS$1,0),0)</f>
        <v>0.26237102575038851</v>
      </c>
      <c r="BH34" s="40">
        <f>VLOOKUP($AX34&amp;"_"&amp;$BC$14,データシート1!$A:$BS,MATCH($BC$12&amp;"_"&amp;BH$20,データシート1!$A$1:$BS$1,0),0)</f>
        <v>2.8353087921444891</v>
      </c>
      <c r="BI34" s="40">
        <f>VLOOKUP($AX34&amp;"_"&amp;$BC$14,データシート1!$A:$BS,MATCH($BC$12&amp;"_"&amp;BI$20,データシート1!$A$1:$BS$1,0),0)</f>
        <v>3.849622968928176</v>
      </c>
      <c r="BJ34" s="40">
        <f>VLOOKUP($AX34&amp;"_"&amp;$BC$14,データシート1!$A:$BS,MATCH($BC$12&amp;"_"&amp;BJ$20,データシート1!$A$1:$BS$1,0),0)</f>
        <v>4.4149713393145715</v>
      </c>
      <c r="BK34" s="40">
        <f t="shared" si="1"/>
        <v>5.8124841814503103</v>
      </c>
      <c r="BL34" s="40">
        <f t="shared" si="2"/>
        <v>5.2461906093875399</v>
      </c>
      <c r="BM34" s="40">
        <f>VLOOKUP($AX34&amp;"_"&amp;$BC$14,データシート1!$A:$BS,MATCH($BC$12&amp;"_"&amp;BM$20,データシート1!$A$1:$BS$1,0),0)</f>
        <v>1.518385760463929</v>
      </c>
      <c r="BN34" s="40">
        <f>VLOOKUP($AX34&amp;"_"&amp;$BC$14,データシート1!$A:$BS,MATCH($BC$12&amp;"_"&amp;BN$20,データシート1!$A$1:$BS$1,0),0)</f>
        <v>3.7278048489236113</v>
      </c>
      <c r="BO34" s="40">
        <f>VLOOKUP($AX34&amp;"_"&amp;$BC$14,データシート1!$A:$BS,MATCH($BC$12&amp;"_"&amp;BO$20,データシート1!$A$1:$BS$1,0),0)</f>
        <v>0.13054446070956646</v>
      </c>
      <c r="BP34" s="40">
        <f>VLOOKUP($AX34&amp;"_"&amp;$BC$14,データシート1!$A:$BS,MATCH($BC$12&amp;"_"&amp;BP$20,データシート1!$A$1:$BS$1,0),0)</f>
        <v>0.43574911135320427</v>
      </c>
      <c r="BQ34" s="40">
        <f>VLOOKUP($AX34&amp;"_"&amp;$BC$14,データシート1!$A:$BS,MATCH($BC$12&amp;"_"&amp;BQ$20,データシート1!$A$1:$BS$1,0),0)</f>
        <v>0.35779194953999999</v>
      </c>
      <c r="BR34" s="41">
        <f t="shared" si="3"/>
        <v>17.532550257127937</v>
      </c>
      <c r="BT34" s="134" t="str">
        <f t="shared" si="4"/>
        <v>海士町</v>
      </c>
      <c r="BU34" s="38">
        <f t="shared" si="25"/>
        <v>17.532550257127937</v>
      </c>
      <c r="BV34" s="69">
        <f t="shared" si="16"/>
        <v>0.17668164485286456</v>
      </c>
      <c r="BW34" s="69">
        <f t="shared" si="5"/>
        <v>0</v>
      </c>
      <c r="BX34" s="69">
        <f t="shared" si="5"/>
        <v>1.4964795303736282E-2</v>
      </c>
      <c r="BY34" s="69">
        <f t="shared" si="5"/>
        <v>0.16171684954912829</v>
      </c>
      <c r="BZ34" s="69">
        <f t="shared" si="5"/>
        <v>0.21957005184474487</v>
      </c>
      <c r="CA34" s="69">
        <f t="shared" si="5"/>
        <v>0.25181569563843942</v>
      </c>
      <c r="CB34" s="69">
        <f t="shared" si="5"/>
        <v>0.3315253112756496</v>
      </c>
      <c r="CC34" s="69">
        <f t="shared" si="5"/>
        <v>0.29922575623330538</v>
      </c>
      <c r="CD34" s="69">
        <f t="shared" si="5"/>
        <v>8.6603816227284011E-2</v>
      </c>
      <c r="CE34" s="69">
        <f t="shared" si="5"/>
        <v>0.21262194000602139</v>
      </c>
      <c r="CF34" s="69">
        <f t="shared" si="5"/>
        <v>7.4458341082748658E-3</v>
      </c>
      <c r="CG34" s="69">
        <f t="shared" si="5"/>
        <v>2.4853720934069391E-2</v>
      </c>
      <c r="CH34" s="69">
        <f t="shared" si="5"/>
        <v>2.0407296388301414E-2</v>
      </c>
      <c r="CI34" s="135">
        <f t="shared" si="6"/>
        <v>1</v>
      </c>
      <c r="CK34" s="136" t="str">
        <f t="shared" si="7"/>
        <v>海士町</v>
      </c>
      <c r="CL34" s="137">
        <f t="shared" si="17"/>
        <v>3.0976798178948775</v>
      </c>
      <c r="CM34" s="75">
        <f t="shared" si="18"/>
        <v>0</v>
      </c>
      <c r="CN34" s="76">
        <f t="shared" si="19"/>
        <v>0</v>
      </c>
      <c r="CO34" s="75">
        <f t="shared" si="20"/>
        <v>0</v>
      </c>
      <c r="CP34" s="76">
        <f t="shared" si="8"/>
        <v>0.26237102575038851</v>
      </c>
      <c r="CQ34" s="75">
        <f t="shared" si="21"/>
        <v>0</v>
      </c>
      <c r="CR34" s="76">
        <f t="shared" si="9"/>
        <v>2.8353087921444891</v>
      </c>
      <c r="CS34" s="75">
        <f t="shared" si="22"/>
        <v>0</v>
      </c>
      <c r="CT34" s="76">
        <f t="shared" si="10"/>
        <v>3.849622968928176</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01648</v>
      </c>
      <c r="AY35" s="20" t="str">
        <f>IF(IFERROR(比較地域マスタ!$Z20,"")=0,"",IFERROR(比較地域マスタ!$Z20,""))</f>
        <v>陸別町</v>
      </c>
      <c r="BB35" s="122" t="str">
        <f t="shared" si="0"/>
        <v>01648</v>
      </c>
      <c r="BC35" s="123" t="str">
        <f t="shared" si="0"/>
        <v>陸別町</v>
      </c>
      <c r="BD35" s="40">
        <f t="shared" si="14"/>
        <v>27.39242933397216</v>
      </c>
      <c r="BE35" s="40">
        <f t="shared" si="15"/>
        <v>11.254943285407315</v>
      </c>
      <c r="BF35" s="40">
        <f>VLOOKUP($AX35&amp;"_"&amp;$BC$14,データシート1!$A:$BS,MATCH($BC$12&amp;"_"&amp;BF$20,データシート1!$A$1:$BS$1,0),0)</f>
        <v>2.219295058828302</v>
      </c>
      <c r="BG35" s="40">
        <f>VLOOKUP($AX35&amp;"_"&amp;$BC$14,データシート1!$A:$BS,MATCH($BC$12&amp;"_"&amp;BG$20,データシート1!$A$1:$BS$1,0),0)</f>
        <v>0.38701781033560673</v>
      </c>
      <c r="BH35" s="40">
        <f>VLOOKUP($AX35&amp;"_"&amp;$BC$14,データシート1!$A:$BS,MATCH($BC$12&amp;"_"&amp;BH$20,データシート1!$A$1:$BS$1,0),0)</f>
        <v>8.6486304162434049</v>
      </c>
      <c r="BI35" s="40">
        <f>VLOOKUP($AX35&amp;"_"&amp;$BC$14,データシート1!$A:$BS,MATCH($BC$12&amp;"_"&amp;BI$20,データシート1!$A$1:$BS$1,0),0)</f>
        <v>3.663888483810755</v>
      </c>
      <c r="BJ35" s="40">
        <f>VLOOKUP($AX35&amp;"_"&amp;$BC$14,データシート1!$A:$BS,MATCH($BC$12&amp;"_"&amp;BJ$20,データシート1!$A$1:$BS$1,0),0)</f>
        <v>5.7835007071941353</v>
      </c>
      <c r="BK35" s="40">
        <f t="shared" si="1"/>
        <v>6.5004045755191884</v>
      </c>
      <c r="BL35" s="40">
        <f t="shared" si="2"/>
        <v>6.3639637977044021</v>
      </c>
      <c r="BM35" s="40">
        <f>VLOOKUP($AX35&amp;"_"&amp;$BC$14,データシート1!$A:$BS,MATCH($BC$12&amp;"_"&amp;BM$20,データシート1!$A$1:$BS$1,0),0)</f>
        <v>2.2460913783821255</v>
      </c>
      <c r="BN35" s="40">
        <f>VLOOKUP($AX35&amp;"_"&amp;$BC$14,データシート1!$A:$BS,MATCH($BC$12&amp;"_"&amp;BN$20,データシート1!$A$1:$BS$1,0),0)</f>
        <v>4.1178724193222767</v>
      </c>
      <c r="BO35" s="40">
        <f>VLOOKUP($AX35&amp;"_"&amp;$BC$14,データシート1!$A:$BS,MATCH($BC$12&amp;"_"&amp;BO$20,データシート1!$A$1:$BS$1,0),0)</f>
        <v>0.13644077781478628</v>
      </c>
      <c r="BP35" s="40">
        <f>VLOOKUP($AX35&amp;"_"&amp;$BC$14,データシート1!$A:$BS,MATCH($BC$12&amp;"_"&amp;BP$20,データシート1!$A$1:$BS$1,0),0)</f>
        <v>0</v>
      </c>
      <c r="BQ35" s="40">
        <f>VLOOKUP($AX35&amp;"_"&amp;$BC$14,データシート1!$A:$BS,MATCH($BC$12&amp;"_"&amp;BQ$20,データシート1!$A$1:$BS$1,0),0)</f>
        <v>0.18969228204076591</v>
      </c>
      <c r="BR35" s="41">
        <f t="shared" si="3"/>
        <v>27.39242933397216</v>
      </c>
      <c r="BT35" s="134" t="str">
        <f t="shared" si="4"/>
        <v>陸別町</v>
      </c>
      <c r="BU35" s="38">
        <f t="shared" si="25"/>
        <v>27.39242933397216</v>
      </c>
      <c r="BV35" s="69">
        <f t="shared" si="16"/>
        <v>0.41087787973040074</v>
      </c>
      <c r="BW35" s="69">
        <f t="shared" si="5"/>
        <v>8.1018555593239283E-2</v>
      </c>
      <c r="BX35" s="69">
        <f t="shared" si="5"/>
        <v>1.4128641370834031E-2</v>
      </c>
      <c r="BY35" s="69">
        <f t="shared" si="5"/>
        <v>0.31573068276632738</v>
      </c>
      <c r="BZ35" s="69">
        <f t="shared" si="5"/>
        <v>0.13375551467670635</v>
      </c>
      <c r="CA35" s="69">
        <f t="shared" si="5"/>
        <v>0.21113500510235589</v>
      </c>
      <c r="CB35" s="69">
        <f t="shared" si="5"/>
        <v>0.23730661111745099</v>
      </c>
      <c r="CC35" s="69">
        <f t="shared" si="5"/>
        <v>0.23232564443679327</v>
      </c>
      <c r="CD35" s="69">
        <f t="shared" si="5"/>
        <v>8.1996793749012878E-2</v>
      </c>
      <c r="CE35" s="69">
        <f t="shared" si="5"/>
        <v>0.1503288506877804</v>
      </c>
      <c r="CF35" s="69">
        <f t="shared" si="5"/>
        <v>4.9809666806577132E-3</v>
      </c>
      <c r="CG35" s="69">
        <f t="shared" si="5"/>
        <v>0</v>
      </c>
      <c r="CH35" s="69">
        <f t="shared" si="5"/>
        <v>6.9249893730859808E-3</v>
      </c>
      <c r="CI35" s="135">
        <f t="shared" si="6"/>
        <v>1</v>
      </c>
      <c r="CK35" s="136" t="str">
        <f t="shared" si="7"/>
        <v>陸別町</v>
      </c>
      <c r="CL35" s="137">
        <f t="shared" si="17"/>
        <v>11.254943285407315</v>
      </c>
      <c r="CM35" s="75">
        <f t="shared" si="18"/>
        <v>0</v>
      </c>
      <c r="CN35" s="76">
        <f t="shared" si="19"/>
        <v>2.219295058828302</v>
      </c>
      <c r="CO35" s="75">
        <f t="shared" si="20"/>
        <v>0</v>
      </c>
      <c r="CP35" s="76">
        <f t="shared" si="8"/>
        <v>0.38701781033560673</v>
      </c>
      <c r="CQ35" s="75">
        <f t="shared" si="21"/>
        <v>0</v>
      </c>
      <c r="CR35" s="76">
        <f t="shared" si="9"/>
        <v>8.6486304162434049</v>
      </c>
      <c r="CS35" s="75">
        <f t="shared" si="22"/>
        <v>0</v>
      </c>
      <c r="CT35" s="76">
        <f t="shared" si="10"/>
        <v>3.663888483810755</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02450</v>
      </c>
      <c r="AY36" s="20" t="str">
        <f>IF(IFERROR(比較地域マスタ!$Z21,"")=0,"",IFERROR(比較地域マスタ!$Z21,""))</f>
        <v>新郷村</v>
      </c>
      <c r="BB36" s="122" t="str">
        <f t="shared" si="0"/>
        <v>02450</v>
      </c>
      <c r="BC36" s="123" t="str">
        <f t="shared" si="0"/>
        <v>新郷村</v>
      </c>
      <c r="BD36" s="40">
        <f t="shared" si="14"/>
        <v>16.108739821665385</v>
      </c>
      <c r="BE36" s="40">
        <f t="shared" si="15"/>
        <v>2.1115190226002327</v>
      </c>
      <c r="BF36" s="40">
        <f>VLOOKUP($AX36&amp;"_"&amp;$BC$14,データシート1!$A:$BS,MATCH($BC$12&amp;"_"&amp;BF$20,データシート1!$A$1:$BS$1,0),0)</f>
        <v>0</v>
      </c>
      <c r="BG36" s="40">
        <f>VLOOKUP($AX36&amp;"_"&amp;$BC$14,データシート1!$A:$BS,MATCH($BC$12&amp;"_"&amp;BG$20,データシート1!$A$1:$BS$1,0),0)</f>
        <v>0.32394690888436328</v>
      </c>
      <c r="BH36" s="40">
        <f>VLOOKUP($AX36&amp;"_"&amp;$BC$14,データシート1!$A:$BS,MATCH($BC$12&amp;"_"&amp;BH$20,データシート1!$A$1:$BS$1,0),0)</f>
        <v>1.7875721137158695</v>
      </c>
      <c r="BI36" s="40">
        <f>VLOOKUP($AX36&amp;"_"&amp;$BC$14,データシート1!$A:$BS,MATCH($BC$12&amp;"_"&amp;BI$20,データシート1!$A$1:$BS$1,0),0)</f>
        <v>1.7766211027253804</v>
      </c>
      <c r="BJ36" s="40">
        <f>VLOOKUP($AX36&amp;"_"&amp;$BC$14,データシート1!$A:$BS,MATCH($BC$12&amp;"_"&amp;BJ$20,データシート1!$A$1:$BS$1,0),0)</f>
        <v>4.1809738125239182</v>
      </c>
      <c r="BK36" s="40">
        <f t="shared" si="1"/>
        <v>7.8396530632987158</v>
      </c>
      <c r="BL36" s="40">
        <f t="shared" si="2"/>
        <v>7.7005589427865804</v>
      </c>
      <c r="BM36" s="40">
        <f>VLOOKUP($AX36&amp;"_"&amp;$BC$14,データシート1!$A:$BS,MATCH($BC$12&amp;"_"&amp;BM$20,データシート1!$A$1:$BS$1,0),0)</f>
        <v>2.0179836558423832</v>
      </c>
      <c r="BN36" s="40">
        <f>VLOOKUP($AX36&amp;"_"&amp;$BC$14,データシート1!$A:$BS,MATCH($BC$12&amp;"_"&amp;BN$20,データシート1!$A$1:$BS$1,0),0)</f>
        <v>5.6825752869441972</v>
      </c>
      <c r="BO36" s="40">
        <f>VLOOKUP($AX36&amp;"_"&amp;$BC$14,データシート1!$A:$BS,MATCH($BC$12&amp;"_"&amp;BO$20,データシート1!$A$1:$BS$1,0),0)</f>
        <v>0.13909412051213518</v>
      </c>
      <c r="BP36" s="40">
        <f>VLOOKUP($AX36&amp;"_"&amp;$BC$14,データシート1!$A:$BS,MATCH($BC$12&amp;"_"&amp;BP$20,データシート1!$A$1:$BS$1,0),0)</f>
        <v>0</v>
      </c>
      <c r="BQ36" s="40">
        <f>VLOOKUP($AX36&amp;"_"&amp;$BC$14,データシート1!$A:$BS,MATCH($BC$12&amp;"_"&amp;BQ$20,データシート1!$A$1:$BS$1,0),0)</f>
        <v>0.19997282051713819</v>
      </c>
      <c r="BR36" s="41">
        <f t="shared" si="3"/>
        <v>16.108739821665385</v>
      </c>
      <c r="BT36" s="134" t="str">
        <f t="shared" si="4"/>
        <v>新郷村</v>
      </c>
      <c r="BU36" s="38">
        <f t="shared" si="25"/>
        <v>16.108739821665385</v>
      </c>
      <c r="BV36" s="69">
        <f t="shared" si="16"/>
        <v>0.13107909408036708</v>
      </c>
      <c r="BW36" s="69">
        <f t="shared" si="5"/>
        <v>0</v>
      </c>
      <c r="BX36" s="69">
        <f t="shared" si="5"/>
        <v>2.0110009378180669E-2</v>
      </c>
      <c r="BY36" s="69">
        <f t="shared" si="5"/>
        <v>0.11096908470218643</v>
      </c>
      <c r="BZ36" s="69">
        <f t="shared" si="5"/>
        <v>0.11028926672066061</v>
      </c>
      <c r="CA36" s="69">
        <f t="shared" si="5"/>
        <v>0.2595469204177433</v>
      </c>
      <c r="CB36" s="69">
        <f t="shared" si="5"/>
        <v>0.48667078555423721</v>
      </c>
      <c r="CC36" s="69">
        <f t="shared" si="5"/>
        <v>0.4780360864994383</v>
      </c>
      <c r="CD36" s="69">
        <f t="shared" si="5"/>
        <v>0.12527259600582188</v>
      </c>
      <c r="CE36" s="69">
        <f t="shared" si="5"/>
        <v>0.35276349049361644</v>
      </c>
      <c r="CF36" s="69">
        <f t="shared" si="5"/>
        <v>8.6346990547988799E-3</v>
      </c>
      <c r="CG36" s="69">
        <f t="shared" si="5"/>
        <v>0</v>
      </c>
      <c r="CH36" s="69">
        <f t="shared" si="5"/>
        <v>1.241393322699182E-2</v>
      </c>
      <c r="CI36" s="135">
        <f t="shared" si="6"/>
        <v>1</v>
      </c>
      <c r="CK36" s="136" t="str">
        <f t="shared" si="7"/>
        <v>新郷村</v>
      </c>
      <c r="CL36" s="137">
        <f t="shared" si="17"/>
        <v>2.1115190226002327</v>
      </c>
      <c r="CM36" s="75">
        <f t="shared" si="18"/>
        <v>0</v>
      </c>
      <c r="CN36" s="76">
        <f t="shared" si="19"/>
        <v>0</v>
      </c>
      <c r="CO36" s="75">
        <f t="shared" si="20"/>
        <v>0</v>
      </c>
      <c r="CP36" s="76">
        <f t="shared" si="8"/>
        <v>0.32394690888436328</v>
      </c>
      <c r="CQ36" s="75">
        <f t="shared" si="21"/>
        <v>0</v>
      </c>
      <c r="CR36" s="76">
        <f t="shared" si="9"/>
        <v>1.7875721137158695</v>
      </c>
      <c r="CS36" s="75">
        <f t="shared" si="22"/>
        <v>0</v>
      </c>
      <c r="CT36" s="76">
        <f t="shared" si="10"/>
        <v>1.7766211027253804</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01520</v>
      </c>
      <c r="AY37" s="20" t="str">
        <f>IF(IFERROR(比較地域マスタ!$Z22,"")=0,"",IFERROR(比較地域マスタ!$Z22,""))</f>
        <v>幌延町</v>
      </c>
      <c r="BB37" s="122" t="str">
        <f t="shared" si="0"/>
        <v>01520</v>
      </c>
      <c r="BC37" s="123" t="str">
        <f t="shared" si="0"/>
        <v>幌延町</v>
      </c>
      <c r="BD37" s="40">
        <f t="shared" si="14"/>
        <v>16.655012556059912</v>
      </c>
      <c r="BE37" s="40">
        <f t="shared" si="15"/>
        <v>1.6115914657186399</v>
      </c>
      <c r="BF37" s="40">
        <f>VLOOKUP($AX37&amp;"_"&amp;$BC$14,データシート1!$A:$BS,MATCH($BC$12&amp;"_"&amp;BF$20,データシート1!$A$1:$BS$1,0),0)</f>
        <v>0</v>
      </c>
      <c r="BG37" s="40">
        <f>VLOOKUP($AX37&amp;"_"&amp;$BC$14,データシート1!$A:$BS,MATCH($BC$12&amp;"_"&amp;BG$20,データシート1!$A$1:$BS$1,0),0)</f>
        <v>0.29972055988396612</v>
      </c>
      <c r="BH37" s="40">
        <f>VLOOKUP($AX37&amp;"_"&amp;$BC$14,データシート1!$A:$BS,MATCH($BC$12&amp;"_"&amp;BH$20,データシート1!$A$1:$BS$1,0),0)</f>
        <v>1.3118709058346738</v>
      </c>
      <c r="BI37" s="40">
        <f>VLOOKUP($AX37&amp;"_"&amp;$BC$14,データシート1!$A:$BS,MATCH($BC$12&amp;"_"&amp;BI$20,データシート1!$A$1:$BS$1,0),0)</f>
        <v>4.5876703548811886</v>
      </c>
      <c r="BJ37" s="40">
        <f>VLOOKUP($AX37&amp;"_"&amp;$BC$14,データシート1!$A:$BS,MATCH($BC$12&amp;"_"&amp;BJ$20,データシート1!$A$1:$BS$1,0),0)</f>
        <v>5.5345567874378929</v>
      </c>
      <c r="BK37" s="40">
        <f t="shared" si="1"/>
        <v>4.9211939480221911</v>
      </c>
      <c r="BL37" s="40">
        <f t="shared" si="2"/>
        <v>4.7874065129047541</v>
      </c>
      <c r="BM37" s="40">
        <f>VLOOKUP($AX37&amp;"_"&amp;$BC$14,データシート1!$A:$BS,MATCH($BC$12&amp;"_"&amp;BM$20,データシート1!$A$1:$BS$1,0),0)</f>
        <v>2.0613661061413522</v>
      </c>
      <c r="BN37" s="40">
        <f>VLOOKUP($AX37&amp;"_"&amp;$BC$14,データシート1!$A:$BS,MATCH($BC$12&amp;"_"&amp;BN$20,データシート1!$A$1:$BS$1,0),0)</f>
        <v>2.7260404067634019</v>
      </c>
      <c r="BO37" s="40">
        <f>VLOOKUP($AX37&amp;"_"&amp;$BC$14,データシート1!$A:$BS,MATCH($BC$12&amp;"_"&amp;BO$20,データシート1!$A$1:$BS$1,0),0)</f>
        <v>0.13378743511743738</v>
      </c>
      <c r="BP37" s="40">
        <f>VLOOKUP($AX37&amp;"_"&amp;$BC$14,データシート1!$A:$BS,MATCH($BC$12&amp;"_"&amp;BP$20,データシート1!$A$1:$BS$1,0),0)</f>
        <v>0</v>
      </c>
      <c r="BQ37" s="40">
        <f>VLOOKUP($AX37&amp;"_"&amp;$BC$14,データシート1!$A:$BS,MATCH($BC$12&amp;"_"&amp;BQ$20,データシート1!$A$1:$BS$1,0),0)</f>
        <v>0</v>
      </c>
      <c r="BR37" s="41">
        <f t="shared" si="3"/>
        <v>16.655012556059912</v>
      </c>
      <c r="BT37" s="134" t="str">
        <f t="shared" si="4"/>
        <v>幌延町</v>
      </c>
      <c r="BU37" s="38">
        <f t="shared" si="25"/>
        <v>16.655012556059912</v>
      </c>
      <c r="BV37" s="69">
        <f t="shared" si="16"/>
        <v>9.6763149249759262E-2</v>
      </c>
      <c r="BW37" s="69">
        <f t="shared" si="5"/>
        <v>0</v>
      </c>
      <c r="BX37" s="69">
        <f t="shared" si="5"/>
        <v>1.7995817107619834E-2</v>
      </c>
      <c r="BY37" s="69">
        <f t="shared" si="5"/>
        <v>7.8767332142139435E-2</v>
      </c>
      <c r="BZ37" s="69">
        <f t="shared" si="5"/>
        <v>0.27545283075826732</v>
      </c>
      <c r="CA37" s="69">
        <f t="shared" si="5"/>
        <v>0.33230577093886066</v>
      </c>
      <c r="CB37" s="69">
        <f t="shared" si="5"/>
        <v>0.29547824905311276</v>
      </c>
      <c r="CC37" s="69">
        <f t="shared" si="5"/>
        <v>0.28744538599359148</v>
      </c>
      <c r="CD37" s="69">
        <f t="shared" si="5"/>
        <v>0.12376851108354919</v>
      </c>
      <c r="CE37" s="69">
        <f t="shared" si="5"/>
        <v>0.16367687491004229</v>
      </c>
      <c r="CF37" s="69">
        <f t="shared" si="5"/>
        <v>8.0328630595213162E-3</v>
      </c>
      <c r="CG37" s="69">
        <f t="shared" si="5"/>
        <v>0</v>
      </c>
      <c r="CH37" s="69">
        <f t="shared" si="5"/>
        <v>0</v>
      </c>
      <c r="CI37" s="135">
        <f t="shared" si="6"/>
        <v>1</v>
      </c>
      <c r="CK37" s="136" t="str">
        <f t="shared" si="7"/>
        <v>幌延町</v>
      </c>
      <c r="CL37" s="137">
        <f t="shared" si="17"/>
        <v>1.6115914657186399</v>
      </c>
      <c r="CM37" s="75">
        <f t="shared" si="18"/>
        <v>1</v>
      </c>
      <c r="CN37" s="76">
        <f t="shared" si="19"/>
        <v>0</v>
      </c>
      <c r="CO37" s="75">
        <f t="shared" si="20"/>
        <v>0</v>
      </c>
      <c r="CP37" s="76">
        <f t="shared" si="8"/>
        <v>0.29972055988396612</v>
      </c>
      <c r="CQ37" s="75">
        <f t="shared" si="21"/>
        <v>0</v>
      </c>
      <c r="CR37" s="76">
        <f t="shared" si="9"/>
        <v>1.3118709058346738</v>
      </c>
      <c r="CS37" s="75">
        <f t="shared" si="22"/>
        <v>0</v>
      </c>
      <c r="CT37" s="76">
        <f t="shared" si="10"/>
        <v>4.5876703548811886</v>
      </c>
      <c r="CU37" s="77">
        <f t="shared" si="23"/>
        <v>0</v>
      </c>
      <c r="CV37" s="18"/>
      <c r="CW37" s="1078">
        <f t="shared" si="24"/>
        <v>12.976000000000001</v>
      </c>
      <c r="CX37" s="1081">
        <f>VLOOKUP($AX37&amp;"_"&amp;$CW$14,データシート1!$A:$BS,MATCH($CW$12&amp;"_"&amp;CX$20,データシート1!$A$1:$BS$1,0),0)</f>
        <v>12.976000000000001</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12.976000000000001</v>
      </c>
      <c r="DE37" s="18"/>
      <c r="DF37" s="138">
        <f>VLOOKUP($AX37&amp;"_"&amp;$DF$14,データシート1!$A:$BS,MATCH($DF$12&amp;"_"&amp;DF$20,データシート1!$A$1:$BS$1,0),0)</f>
        <v>1</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1</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39301</v>
      </c>
      <c r="AY38" s="20" t="str">
        <f>IF(IFERROR(比較地域マスタ!$Z23,"")=0,"",IFERROR(比較地域マスタ!$Z23,""))</f>
        <v>東洋町</v>
      </c>
      <c r="BB38" s="122" t="str">
        <f t="shared" si="0"/>
        <v>39301</v>
      </c>
      <c r="BC38" s="123" t="str">
        <f t="shared" si="0"/>
        <v>東洋町</v>
      </c>
      <c r="BD38" s="40">
        <f t="shared" si="14"/>
        <v>16.134407032388978</v>
      </c>
      <c r="BE38" s="40">
        <f t="shared" si="15"/>
        <v>3.5650024122625075</v>
      </c>
      <c r="BF38" s="40">
        <f>VLOOKUP($AX38&amp;"_"&amp;$BC$14,データシート1!$A:$BS,MATCH($BC$12&amp;"_"&amp;BF$20,データシート1!$A$1:$BS$1,0),0)</f>
        <v>0</v>
      </c>
      <c r="BG38" s="40">
        <f>VLOOKUP($AX38&amp;"_"&amp;$BC$14,データシート1!$A:$BS,MATCH($BC$12&amp;"_"&amp;BG$20,データシート1!$A$1:$BS$1,0),0)</f>
        <v>0.20014023406201173</v>
      </c>
      <c r="BH38" s="40">
        <f>VLOOKUP($AX38&amp;"_"&amp;$BC$14,データシート1!$A:$BS,MATCH($BC$12&amp;"_"&amp;BH$20,データシート1!$A$1:$BS$1,0),0)</f>
        <v>3.3648621782004957</v>
      </c>
      <c r="BI38" s="40">
        <f>VLOOKUP($AX38&amp;"_"&amp;$BC$14,データシート1!$A:$BS,MATCH($BC$12&amp;"_"&amp;BI$20,データシート1!$A$1:$BS$1,0),0)</f>
        <v>2.0875639482781505</v>
      </c>
      <c r="BJ38" s="40">
        <f>VLOOKUP($AX38&amp;"_"&amp;$BC$14,データシート1!$A:$BS,MATCH($BC$12&amp;"_"&amp;BJ$20,データシート1!$A$1:$BS$1,0),0)</f>
        <v>4.2926125941280082</v>
      </c>
      <c r="BK38" s="40">
        <f t="shared" si="1"/>
        <v>5.6399323180135026</v>
      </c>
      <c r="BL38" s="40">
        <f t="shared" si="2"/>
        <v>5.4164216118917556</v>
      </c>
      <c r="BM38" s="40">
        <f>VLOOKUP($AX38&amp;"_"&amp;$BC$14,データシート1!$A:$BS,MATCH($BC$12&amp;"_"&amp;BM$20,データシート1!$A$1:$BS$1,0),0)</f>
        <v>1.8304595158403865</v>
      </c>
      <c r="BN38" s="40">
        <f>VLOOKUP($AX38&amp;"_"&amp;$BC$14,データシート1!$A:$BS,MATCH($BC$12&amp;"_"&amp;BN$20,データシート1!$A$1:$BS$1,0),0)</f>
        <v>3.5859620960513694</v>
      </c>
      <c r="BO38" s="40">
        <f>VLOOKUP($AX38&amp;"_"&amp;$BC$14,データシート1!$A:$BS,MATCH($BC$12&amp;"_"&amp;BO$20,データシート1!$A$1:$BS$1,0),0)</f>
        <v>0.13602803561742088</v>
      </c>
      <c r="BP38" s="40">
        <f>VLOOKUP($AX38&amp;"_"&amp;$BC$14,データシート1!$A:$BS,MATCH($BC$12&amp;"_"&amp;BP$20,データシート1!$A$1:$BS$1,0),0)</f>
        <v>8.7482670504325968E-2</v>
      </c>
      <c r="BQ38" s="40">
        <f>VLOOKUP($AX38&amp;"_"&amp;$BC$14,データシート1!$A:$BS,MATCH($BC$12&amp;"_"&amp;BQ$20,データシート1!$A$1:$BS$1,0),0)</f>
        <v>0.54929575970680955</v>
      </c>
      <c r="BR38" s="41">
        <f t="shared" si="3"/>
        <v>16.134407032388978</v>
      </c>
      <c r="BT38" s="134" t="str">
        <f t="shared" si="4"/>
        <v>東洋町</v>
      </c>
      <c r="BU38" s="38">
        <f t="shared" si="25"/>
        <v>16.134407032388978</v>
      </c>
      <c r="BV38" s="69">
        <f t="shared" si="16"/>
        <v>0.22095651889195256</v>
      </c>
      <c r="BW38" s="69">
        <f t="shared" si="5"/>
        <v>0</v>
      </c>
      <c r="BX38" s="69">
        <f t="shared" si="5"/>
        <v>1.2404560865499467E-2</v>
      </c>
      <c r="BY38" s="69">
        <f t="shared" si="5"/>
        <v>0.2085519580264531</v>
      </c>
      <c r="BZ38" s="69">
        <f t="shared" si="5"/>
        <v>0.1293858487694946</v>
      </c>
      <c r="CA38" s="69">
        <f t="shared" si="5"/>
        <v>0.2660533222888708</v>
      </c>
      <c r="CB38" s="69">
        <f t="shared" si="5"/>
        <v>0.34955931796511847</v>
      </c>
      <c r="CC38" s="69">
        <f t="shared" si="5"/>
        <v>0.33570627051980112</v>
      </c>
      <c r="CD38" s="69">
        <f t="shared" si="5"/>
        <v>0.1134506841290067</v>
      </c>
      <c r="CE38" s="69">
        <f t="shared" si="5"/>
        <v>0.2222555863907944</v>
      </c>
      <c r="CF38" s="69">
        <f t="shared" si="5"/>
        <v>8.4309287192489771E-3</v>
      </c>
      <c r="CG38" s="69">
        <f t="shared" si="5"/>
        <v>5.4221187260684008E-3</v>
      </c>
      <c r="CH38" s="69">
        <f t="shared" si="5"/>
        <v>3.4044992084563568E-2</v>
      </c>
      <c r="CI38" s="135">
        <f t="shared" si="6"/>
        <v>1</v>
      </c>
      <c r="CK38" s="136" t="str">
        <f t="shared" si="7"/>
        <v>東洋町</v>
      </c>
      <c r="CL38" s="137">
        <f t="shared" si="17"/>
        <v>3.5650024122625075</v>
      </c>
      <c r="CM38" s="75">
        <f t="shared" si="18"/>
        <v>0</v>
      </c>
      <c r="CN38" s="76">
        <f t="shared" si="19"/>
        <v>0</v>
      </c>
      <c r="CO38" s="75">
        <f t="shared" si="20"/>
        <v>0</v>
      </c>
      <c r="CP38" s="76">
        <f t="shared" si="8"/>
        <v>0.20014023406201173</v>
      </c>
      <c r="CQ38" s="75">
        <f t="shared" si="21"/>
        <v>0</v>
      </c>
      <c r="CR38" s="76">
        <f t="shared" si="9"/>
        <v>3.3648621782004957</v>
      </c>
      <c r="CS38" s="75">
        <f t="shared" si="22"/>
        <v>0</v>
      </c>
      <c r="CT38" s="76">
        <f t="shared" si="10"/>
        <v>2.0875639482781505</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36321</v>
      </c>
      <c r="AY39" s="20" t="str">
        <f>IF(IFERROR(比較地域マスタ!$Z24,"")=0,"",IFERROR(比較地域マスタ!$Z24,""))</f>
        <v>佐那河内村</v>
      </c>
      <c r="BB39" s="122" t="str">
        <f t="shared" si="0"/>
        <v>36321</v>
      </c>
      <c r="BC39" s="123" t="str">
        <f t="shared" si="0"/>
        <v>佐那河内村</v>
      </c>
      <c r="BD39" s="40">
        <f t="shared" si="14"/>
        <v>13.372181315791952</v>
      </c>
      <c r="BE39" s="40">
        <f t="shared" si="15"/>
        <v>1.0575218686365919</v>
      </c>
      <c r="BF39" s="40">
        <f>VLOOKUP($AX39&amp;"_"&amp;$BC$14,データシート1!$A:$BS,MATCH($BC$12&amp;"_"&amp;BF$20,データシート1!$A$1:$BS$1,0),0)</f>
        <v>0.50812164592825748</v>
      </c>
      <c r="BG39" s="40">
        <f>VLOOKUP($AX39&amp;"_"&amp;$BC$14,データシート1!$A:$BS,MATCH($BC$12&amp;"_"&amp;BG$20,データシート1!$A$1:$BS$1,0),0)</f>
        <v>0.22420960432925741</v>
      </c>
      <c r="BH39" s="40">
        <f>VLOOKUP($AX39&amp;"_"&amp;$BC$14,データシート1!$A:$BS,MATCH($BC$12&amp;"_"&amp;BH$20,データシート1!$A$1:$BS$1,0),0)</f>
        <v>0.32519061837907703</v>
      </c>
      <c r="BI39" s="40">
        <f>VLOOKUP($AX39&amp;"_"&amp;$BC$14,データシート1!$A:$BS,MATCH($BC$12&amp;"_"&amp;BI$20,データシート1!$A$1:$BS$1,0),0)</f>
        <v>1.6415641562188272</v>
      </c>
      <c r="BJ39" s="40">
        <f>VLOOKUP($AX39&amp;"_"&amp;$BC$14,データシート1!$A:$BS,MATCH($BC$12&amp;"_"&amp;BJ$20,データシート1!$A$1:$BS$1,0),0)</f>
        <v>3.5877458667908755</v>
      </c>
      <c r="BK39" s="40">
        <f t="shared" si="1"/>
        <v>7.085349424145658</v>
      </c>
      <c r="BL39" s="40">
        <f t="shared" si="2"/>
        <v>6.9526233261071599</v>
      </c>
      <c r="BM39" s="40">
        <f>VLOOKUP($AX39&amp;"_"&amp;$BC$14,データシート1!$A:$BS,MATCH($BC$12&amp;"_"&amp;BM$20,データシート1!$A$1:$BS$1,0),0)</f>
        <v>1.9969921476332044</v>
      </c>
      <c r="BN39" s="40">
        <f>VLOOKUP($AX39&amp;"_"&amp;$BC$14,データシート1!$A:$BS,MATCH($BC$12&amp;"_"&amp;BN$20,データシート1!$A$1:$BS$1,0),0)</f>
        <v>4.955631178473956</v>
      </c>
      <c r="BO39" s="40">
        <f>VLOOKUP($AX39&amp;"_"&amp;$BC$14,データシート1!$A:$BS,MATCH($BC$12&amp;"_"&amp;BO$20,データシート1!$A$1:$BS$1,0),0)</f>
        <v>0.1327260980384978</v>
      </c>
      <c r="BP39" s="40">
        <f>VLOOKUP($AX39&amp;"_"&amp;$BC$14,データシート1!$A:$BS,MATCH($BC$12&amp;"_"&amp;BP$20,データシート1!$A$1:$BS$1,0),0)</f>
        <v>0</v>
      </c>
      <c r="BQ39" s="40">
        <f>VLOOKUP($AX39&amp;"_"&amp;$BC$14,データシート1!$A:$BS,MATCH($BC$12&amp;"_"&amp;BQ$20,データシート1!$A$1:$BS$1,0),0)</f>
        <v>0</v>
      </c>
      <c r="BR39" s="41">
        <f t="shared" si="3"/>
        <v>13.372181315791952</v>
      </c>
      <c r="BT39" s="134" t="str">
        <f t="shared" si="4"/>
        <v>佐那河内村</v>
      </c>
      <c r="BU39" s="38">
        <f t="shared" si="25"/>
        <v>13.372181315791952</v>
      </c>
      <c r="BV39" s="69">
        <f t="shared" si="16"/>
        <v>7.9083721919602265E-2</v>
      </c>
      <c r="BW39" s="69">
        <f t="shared" si="5"/>
        <v>3.7998411323378362E-2</v>
      </c>
      <c r="BX39" s="69">
        <f t="shared" si="5"/>
        <v>1.6766868398985574E-2</v>
      </c>
      <c r="BY39" s="69">
        <f t="shared" si="5"/>
        <v>2.4318442197238332E-2</v>
      </c>
      <c r="BZ39" s="69">
        <f t="shared" si="5"/>
        <v>0.12275963939258085</v>
      </c>
      <c r="CA39" s="69">
        <f t="shared" si="5"/>
        <v>0.26829922374399057</v>
      </c>
      <c r="CB39" s="69">
        <f t="shared" si="5"/>
        <v>0.52985741494382632</v>
      </c>
      <c r="CC39" s="69">
        <f t="shared" si="5"/>
        <v>0.51993187662632279</v>
      </c>
      <c r="CD39" s="69">
        <f t="shared" si="5"/>
        <v>0.14933929629527573</v>
      </c>
      <c r="CE39" s="69">
        <f t="shared" si="5"/>
        <v>0.37059258033104708</v>
      </c>
      <c r="CF39" s="69">
        <f t="shared" si="5"/>
        <v>9.9255383175035315E-3</v>
      </c>
      <c r="CG39" s="69">
        <f t="shared" si="5"/>
        <v>0</v>
      </c>
      <c r="CH39" s="69">
        <f t="shared" si="5"/>
        <v>0</v>
      </c>
      <c r="CI39" s="135">
        <f t="shared" si="6"/>
        <v>1</v>
      </c>
      <c r="CK39" s="136" t="str">
        <f t="shared" si="7"/>
        <v>佐那河内村</v>
      </c>
      <c r="CL39" s="137">
        <f t="shared" si="17"/>
        <v>1.0575218686365919</v>
      </c>
      <c r="CM39" s="75">
        <f t="shared" si="18"/>
        <v>0</v>
      </c>
      <c r="CN39" s="76">
        <f t="shared" si="19"/>
        <v>0.50812164592825748</v>
      </c>
      <c r="CO39" s="75">
        <f t="shared" si="20"/>
        <v>0</v>
      </c>
      <c r="CP39" s="76">
        <f t="shared" si="8"/>
        <v>0.22420960432925741</v>
      </c>
      <c r="CQ39" s="75">
        <f t="shared" si="21"/>
        <v>0</v>
      </c>
      <c r="CR39" s="76">
        <f t="shared" si="9"/>
        <v>0.32519061837907703</v>
      </c>
      <c r="CS39" s="75">
        <f t="shared" si="22"/>
        <v>0</v>
      </c>
      <c r="CT39" s="76">
        <f t="shared" si="10"/>
        <v>1.6415641562188272</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01436</v>
      </c>
      <c r="AY40" s="20" t="str">
        <f>IF(IFERROR(比較地域マスタ!$Z25,"")=0,"",IFERROR(比較地域マスタ!$Z25,""))</f>
        <v>雨竜町</v>
      </c>
      <c r="BB40" s="122" t="str">
        <f t="shared" si="0"/>
        <v>01436</v>
      </c>
      <c r="BC40" s="123" t="str">
        <f t="shared" si="0"/>
        <v>雨竜町</v>
      </c>
      <c r="BD40" s="40">
        <f t="shared" si="14"/>
        <v>19.851886147185549</v>
      </c>
      <c r="BE40" s="40">
        <f t="shared" si="15"/>
        <v>4.957450000003977</v>
      </c>
      <c r="BF40" s="40">
        <f>VLOOKUP($AX40&amp;"_"&amp;$BC$14,データシート1!$A:$BS,MATCH($BC$12&amp;"_"&amp;BF$20,データシート1!$A$1:$BS$1,0),0)</f>
        <v>0</v>
      </c>
      <c r="BG40" s="40">
        <f>VLOOKUP($AX40&amp;"_"&amp;$BC$14,データシート1!$A:$BS,MATCH($BC$12&amp;"_"&amp;BG$20,データシート1!$A$1:$BS$1,0),0)</f>
        <v>0.24443230126459375</v>
      </c>
      <c r="BH40" s="40">
        <f>VLOOKUP($AX40&amp;"_"&amp;$BC$14,データシート1!$A:$BS,MATCH($BC$12&amp;"_"&amp;BH$20,データシート1!$A$1:$BS$1,0),0)</f>
        <v>4.7130176987393835</v>
      </c>
      <c r="BI40" s="40">
        <f>VLOOKUP($AX40&amp;"_"&amp;$BC$14,データシート1!$A:$BS,MATCH($BC$12&amp;"_"&amp;BI$20,データシート1!$A$1:$BS$1,0),0)</f>
        <v>3.8647106296956313</v>
      </c>
      <c r="BJ40" s="40">
        <f>VLOOKUP($AX40&amp;"_"&amp;$BC$14,データシート1!$A:$BS,MATCH($BC$12&amp;"_"&amp;BJ$20,データシート1!$A$1:$BS$1,0),0)</f>
        <v>4.8499610081082256</v>
      </c>
      <c r="BK40" s="40">
        <f t="shared" si="1"/>
        <v>5.905763417982743</v>
      </c>
      <c r="BL40" s="40">
        <f t="shared" si="2"/>
        <v>5.7726245777468801</v>
      </c>
      <c r="BM40" s="40">
        <f>VLOOKUP($AX40&amp;"_"&amp;$BC$14,データシート1!$A:$BS,MATCH($BC$12&amp;"_"&amp;BM$20,データシート1!$A$1:$BS$1,0),0)</f>
        <v>1.9871961104689209</v>
      </c>
      <c r="BN40" s="40">
        <f>VLOOKUP($AX40&amp;"_"&amp;$BC$14,データシート1!$A:$BS,MATCH($BC$12&amp;"_"&amp;BN$20,データシート1!$A$1:$BS$1,0),0)</f>
        <v>3.7854284672779595</v>
      </c>
      <c r="BO40" s="40">
        <f>VLOOKUP($AX40&amp;"_"&amp;$BC$14,データシート1!$A:$BS,MATCH($BC$12&amp;"_"&amp;BO$20,データシート1!$A$1:$BS$1,0),0)</f>
        <v>0.1331388402358632</v>
      </c>
      <c r="BP40" s="40">
        <f>VLOOKUP($AX40&amp;"_"&amp;$BC$14,データシート1!$A:$BS,MATCH($BC$12&amp;"_"&amp;BP$20,データシート1!$A$1:$BS$1,0),0)</f>
        <v>0</v>
      </c>
      <c r="BQ40" s="40">
        <f>VLOOKUP($AX40&amp;"_"&amp;$BC$14,データシート1!$A:$BS,MATCH($BC$12&amp;"_"&amp;BQ$20,データシート1!$A$1:$BS$1,0),0)</f>
        <v>0.27400109139497109</v>
      </c>
      <c r="BR40" s="41">
        <f t="shared" si="3"/>
        <v>19.851886147185549</v>
      </c>
      <c r="BT40" s="134" t="str">
        <f t="shared" si="4"/>
        <v>雨竜町</v>
      </c>
      <c r="BU40" s="38">
        <f t="shared" si="25"/>
        <v>19.851886147185549</v>
      </c>
      <c r="BV40" s="69">
        <f t="shared" si="16"/>
        <v>0.24972186336595562</v>
      </c>
      <c r="BW40" s="69">
        <f t="shared" si="5"/>
        <v>0</v>
      </c>
      <c r="BX40" s="69">
        <f t="shared" si="5"/>
        <v>1.2312799874648058E-2</v>
      </c>
      <c r="BY40" s="69">
        <f t="shared" si="5"/>
        <v>0.23740906349130758</v>
      </c>
      <c r="BZ40" s="69">
        <f t="shared" si="5"/>
        <v>0.19467725137258762</v>
      </c>
      <c r="CA40" s="69">
        <f t="shared" si="5"/>
        <v>0.24430731529234648</v>
      </c>
      <c r="CB40" s="69">
        <f t="shared" si="5"/>
        <v>0.29749130003045166</v>
      </c>
      <c r="CC40" s="69">
        <f t="shared" si="5"/>
        <v>0.29078469093302145</v>
      </c>
      <c r="CD40" s="69">
        <f t="shared" si="5"/>
        <v>0.10010112367839923</v>
      </c>
      <c r="CE40" s="69">
        <f t="shared" si="5"/>
        <v>0.19068356725462224</v>
      </c>
      <c r="CF40" s="69">
        <f t="shared" si="5"/>
        <v>6.7066090974302016E-3</v>
      </c>
      <c r="CG40" s="69">
        <f t="shared" si="5"/>
        <v>0</v>
      </c>
      <c r="CH40" s="69">
        <f t="shared" si="5"/>
        <v>1.3802269938658544E-2</v>
      </c>
      <c r="CI40" s="135">
        <f t="shared" si="6"/>
        <v>1</v>
      </c>
      <c r="CK40" s="136" t="str">
        <f t="shared" si="7"/>
        <v>雨竜町</v>
      </c>
      <c r="CL40" s="137">
        <f t="shared" si="17"/>
        <v>4.957450000003977</v>
      </c>
      <c r="CM40" s="75">
        <f t="shared" si="18"/>
        <v>0</v>
      </c>
      <c r="CN40" s="76">
        <f t="shared" si="19"/>
        <v>0</v>
      </c>
      <c r="CO40" s="75">
        <f t="shared" si="20"/>
        <v>0</v>
      </c>
      <c r="CP40" s="76">
        <f t="shared" si="8"/>
        <v>0.24443230126459375</v>
      </c>
      <c r="CQ40" s="75">
        <f t="shared" si="21"/>
        <v>0</v>
      </c>
      <c r="CR40" s="76">
        <f t="shared" si="9"/>
        <v>4.7130176987393835</v>
      </c>
      <c r="CS40" s="75">
        <f t="shared" si="22"/>
        <v>0</v>
      </c>
      <c r="CT40" s="76">
        <f t="shared" si="10"/>
        <v>3.8647106296956313</v>
      </c>
      <c r="CU40" s="77">
        <f t="shared" si="23"/>
        <v>0.82593505849398841</v>
      </c>
      <c r="CV40" s="18"/>
      <c r="CW40" s="1078">
        <f t="shared" si="24"/>
        <v>0</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3.1920000000000002</v>
      </c>
      <c r="DB40" s="1081">
        <f>VLOOKUP($AX40&amp;"_"&amp;$CW$14,データシート1!$A:$BS,MATCH($CW$12&amp;"_"&amp;DB$20,データシート1!$A$1:$BS$1,0),0)</f>
        <v>0</v>
      </c>
      <c r="DC40" s="1081">
        <f>VLOOKUP($AX40&amp;"_"&amp;$CW$14,データシート1!$A:$BS,MATCH($CW$12&amp;"_"&amp;DC$20,データシート1!$A$1:$BS$1,0),0)</f>
        <v>0</v>
      </c>
      <c r="DD40" s="1080">
        <f t="shared" si="11"/>
        <v>3.1920000000000002</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1</v>
      </c>
      <c r="DJ40" s="74">
        <f>VLOOKUP($AX40&amp;"_"&amp;$DF$14,データシート1!$A:$BS,MATCH($DF$12&amp;"_"&amp;DJ$20,データシート1!$A$1:$BS$1,0),0)</f>
        <v>0</v>
      </c>
      <c r="DK40" s="74">
        <f>VLOOKUP($AX40&amp;"_"&amp;$DF$14,データシート1!$A:$BS,MATCH($DF$12&amp;"_"&amp;DK$20,データシート1!$A$1:$BS$1,0),0)</f>
        <v>0</v>
      </c>
      <c r="DL40" s="78">
        <f t="shared" si="12"/>
        <v>1</v>
      </c>
      <c r="DM40" s="18"/>
      <c r="DN40" s="139">
        <f t="shared" si="26"/>
        <v>0</v>
      </c>
      <c r="DO40" s="140">
        <f t="shared" si="27"/>
        <v>0</v>
      </c>
      <c r="DP40" s="140">
        <f t="shared" si="29"/>
        <v>0</v>
      </c>
      <c r="DQ40" s="140">
        <f t="shared" si="30"/>
        <v>1</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21507</v>
      </c>
      <c r="AY41" s="20" t="str">
        <f>IF(IFERROR(比較地域マスタ!$Z26,"")=0,"",IFERROR(比較地域マスタ!$Z26,""))</f>
        <v>東白川村</v>
      </c>
      <c r="BB41" s="122" t="str">
        <f t="shared" si="0"/>
        <v>21507</v>
      </c>
      <c r="BC41" s="123" t="str">
        <f t="shared" si="0"/>
        <v>東白川村</v>
      </c>
      <c r="BD41" s="40">
        <f t="shared" si="14"/>
        <v>15.839629277049855</v>
      </c>
      <c r="BE41" s="40">
        <f t="shared" si="15"/>
        <v>5.2333756965965783</v>
      </c>
      <c r="BF41" s="40">
        <f>VLOOKUP($AX41&amp;"_"&amp;$BC$14,データシート1!$A:$BS,MATCH($BC$12&amp;"_"&amp;BF$20,データシート1!$A$1:$BS$1,0),0)</f>
        <v>2.3617157763803109</v>
      </c>
      <c r="BG41" s="40">
        <f>VLOOKUP($AX41&amp;"_"&amp;$BC$14,データシート1!$A:$BS,MATCH($BC$12&amp;"_"&amp;BG$20,データシート1!$A$1:$BS$1,0),0)</f>
        <v>0.35368805355939859</v>
      </c>
      <c r="BH41" s="40">
        <f>VLOOKUP($AX41&amp;"_"&amp;$BC$14,データシート1!$A:$BS,MATCH($BC$12&amp;"_"&amp;BH$20,データシート1!$A$1:$BS$1,0),0)</f>
        <v>2.5179718666568687</v>
      </c>
      <c r="BI41" s="40">
        <f>VLOOKUP($AX41&amp;"_"&amp;$BC$14,データシート1!$A:$BS,MATCH($BC$12&amp;"_"&amp;BI$20,データシート1!$A$1:$BS$1,0),0)</f>
        <v>1.7785514519398979</v>
      </c>
      <c r="BJ41" s="40">
        <f>VLOOKUP($AX41&amp;"_"&amp;$BC$14,データシート1!$A:$BS,MATCH($BC$12&amp;"_"&amp;BJ$20,データシート1!$A$1:$BS$1,0),0)</f>
        <v>2.4738341750729291</v>
      </c>
      <c r="BK41" s="40">
        <f t="shared" si="1"/>
        <v>6.0862715674697796</v>
      </c>
      <c r="BL41" s="40">
        <f t="shared" si="2"/>
        <v>5.9578497809180924</v>
      </c>
      <c r="BM41" s="40">
        <f>VLOOKUP($AX41&amp;"_"&amp;$BC$14,データシート1!$A:$BS,MATCH($BC$12&amp;"_"&amp;BM$20,データシート1!$A$1:$BS$1,0),0)</f>
        <v>2.0305785607678906</v>
      </c>
      <c r="BN41" s="40">
        <f>VLOOKUP($AX41&amp;"_"&amp;$BC$14,データシート1!$A:$BS,MATCH($BC$12&amp;"_"&amp;BN$20,データシート1!$A$1:$BS$1,0),0)</f>
        <v>3.9272712201502022</v>
      </c>
      <c r="BO41" s="40">
        <f>VLOOKUP($AX41&amp;"_"&amp;$BC$14,データシート1!$A:$BS,MATCH($BC$12&amp;"_"&amp;BO$20,データシート1!$A$1:$BS$1,0),0)</f>
        <v>0.12842178655168734</v>
      </c>
      <c r="BP41" s="40">
        <f>VLOOKUP($AX41&amp;"_"&amp;$BC$14,データシート1!$A:$BS,MATCH($BC$12&amp;"_"&amp;BP$20,データシート1!$A$1:$BS$1,0),0)</f>
        <v>0</v>
      </c>
      <c r="BQ41" s="40">
        <f>VLOOKUP($AX41&amp;"_"&amp;$BC$14,データシート1!$A:$BS,MATCH($BC$12&amp;"_"&amp;BQ$20,データシート1!$A$1:$BS$1,0),0)</f>
        <v>0.26759638597066893</v>
      </c>
      <c r="BR41" s="41">
        <f t="shared" si="3"/>
        <v>15.839629277049855</v>
      </c>
      <c r="BT41" s="134" t="str">
        <f t="shared" si="4"/>
        <v>東白川村</v>
      </c>
      <c r="BU41" s="38">
        <f t="shared" si="25"/>
        <v>15.839629277049855</v>
      </c>
      <c r="BV41" s="69">
        <f t="shared" si="16"/>
        <v>0.33039761253625116</v>
      </c>
      <c r="BW41" s="69">
        <f t="shared" si="5"/>
        <v>0.14910170781599141</v>
      </c>
      <c r="BX41" s="69">
        <f t="shared" si="5"/>
        <v>2.2329313860385582E-2</v>
      </c>
      <c r="BY41" s="69">
        <f t="shared" si="5"/>
        <v>0.15896659085987416</v>
      </c>
      <c r="BZ41" s="69">
        <f t="shared" si="5"/>
        <v>0.11228491657420625</v>
      </c>
      <c r="CA41" s="69">
        <f t="shared" si="5"/>
        <v>0.15618005521488335</v>
      </c>
      <c r="CB41" s="69">
        <f t="shared" si="5"/>
        <v>0.38424330904563653</v>
      </c>
      <c r="CC41" s="69">
        <f t="shared" si="5"/>
        <v>0.37613568327324809</v>
      </c>
      <c r="CD41" s="69">
        <f t="shared" si="5"/>
        <v>0.12819609128794507</v>
      </c>
      <c r="CE41" s="69">
        <f t="shared" si="5"/>
        <v>0.24793959198530308</v>
      </c>
      <c r="CF41" s="69">
        <f t="shared" si="5"/>
        <v>8.107625772388407E-3</v>
      </c>
      <c r="CG41" s="69">
        <f t="shared" si="5"/>
        <v>0</v>
      </c>
      <c r="CH41" s="69">
        <f t="shared" si="5"/>
        <v>1.6894106629022632E-2</v>
      </c>
      <c r="CI41" s="135">
        <f t="shared" si="6"/>
        <v>1</v>
      </c>
      <c r="CK41" s="136" t="str">
        <f t="shared" si="7"/>
        <v>東白川村</v>
      </c>
      <c r="CL41" s="137">
        <f t="shared" si="17"/>
        <v>5.2333756965965783</v>
      </c>
      <c r="CM41" s="75">
        <f t="shared" si="18"/>
        <v>0</v>
      </c>
      <c r="CN41" s="76">
        <f t="shared" si="19"/>
        <v>2.3617157763803109</v>
      </c>
      <c r="CO41" s="75">
        <f t="shared" si="20"/>
        <v>0</v>
      </c>
      <c r="CP41" s="76">
        <f t="shared" si="8"/>
        <v>0.35368805355939859</v>
      </c>
      <c r="CQ41" s="75">
        <f t="shared" si="21"/>
        <v>0</v>
      </c>
      <c r="CR41" s="76">
        <f t="shared" si="9"/>
        <v>2.5179718666568687</v>
      </c>
      <c r="CS41" s="75">
        <f t="shared" si="22"/>
        <v>0</v>
      </c>
      <c r="CT41" s="76">
        <f t="shared" si="10"/>
        <v>1.7785514519398979</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0</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0</v>
      </c>
      <c r="DM41" s="18"/>
      <c r="DN41" s="139">
        <f t="shared" si="26"/>
        <v>0</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13307</v>
      </c>
      <c r="AY42" s="20" t="str">
        <f>IF(IFERROR(比較地域マスタ!$Z27,"")=0,"",IFERROR(比較地域マスタ!$Z27,""))</f>
        <v>檜原村</v>
      </c>
      <c r="BB42" s="122" t="str">
        <f t="shared" si="0"/>
        <v>13307</v>
      </c>
      <c r="BC42" s="123" t="str">
        <f t="shared" si="0"/>
        <v>檜原村</v>
      </c>
      <c r="BD42" s="40">
        <f t="shared" si="14"/>
        <v>17.970264616249015</v>
      </c>
      <c r="BE42" s="40">
        <f t="shared" si="15"/>
        <v>6.9817438270975316</v>
      </c>
      <c r="BF42" s="40">
        <f>VLOOKUP($AX42&amp;"_"&amp;$BC$14,データシート1!$A:$BS,MATCH($BC$12&amp;"_"&amp;BF$20,データシート1!$A$1:$BS$1,0),0)</f>
        <v>0.99522710030848194</v>
      </c>
      <c r="BG42" s="40">
        <f>VLOOKUP($AX42&amp;"_"&amp;$BC$14,データシート1!$A:$BS,MATCH($BC$12&amp;"_"&amp;BG$20,データシート1!$A$1:$BS$1,0),0)</f>
        <v>0.20219537121168676</v>
      </c>
      <c r="BH42" s="40">
        <f>VLOOKUP($AX42&amp;"_"&amp;$BC$14,データシート1!$A:$BS,MATCH($BC$12&amp;"_"&amp;BH$20,データシート1!$A$1:$BS$1,0),0)</f>
        <v>5.7843213555773634</v>
      </c>
      <c r="BI42" s="40">
        <f>VLOOKUP($AX42&amp;"_"&amp;$BC$14,データシート1!$A:$BS,MATCH($BC$12&amp;"_"&amp;BI$20,データシート1!$A$1:$BS$1,0),0)</f>
        <v>2.4132430225619048</v>
      </c>
      <c r="BJ42" s="40">
        <f>VLOOKUP($AX42&amp;"_"&amp;$BC$14,データシート1!$A:$BS,MATCH($BC$12&amp;"_"&amp;BJ$20,データシート1!$A$1:$BS$1,0),0)</f>
        <v>2.6713833096633661</v>
      </c>
      <c r="BK42" s="40">
        <f t="shared" si="1"/>
        <v>5.2567726649109936</v>
      </c>
      <c r="BL42" s="40">
        <f t="shared" si="2"/>
        <v>5.1322424476487516</v>
      </c>
      <c r="BM42" s="40">
        <f>VLOOKUP($AX42&amp;"_"&amp;$BC$14,データシート1!$A:$BS,MATCH($BC$12&amp;"_"&amp;BM$20,データシート1!$A$1:$BS$1,0),0)</f>
        <v>1.9452130940505636</v>
      </c>
      <c r="BN42" s="40">
        <f>VLOOKUP($AX42&amp;"_"&amp;$BC$14,データシート1!$A:$BS,MATCH($BC$12&amp;"_"&amp;BN$20,データシート1!$A$1:$BS$1,0),0)</f>
        <v>3.1870293535981884</v>
      </c>
      <c r="BO42" s="40">
        <f>VLOOKUP($AX42&amp;"_"&amp;$BC$14,データシート1!$A:$BS,MATCH($BC$12&amp;"_"&amp;BO$20,データシート1!$A$1:$BS$1,0),0)</f>
        <v>0.12453021726224227</v>
      </c>
      <c r="BP42" s="40">
        <f>VLOOKUP($AX42&amp;"_"&amp;$BC$14,データシート1!$A:$BS,MATCH($BC$12&amp;"_"&amp;BP$20,データシート1!$A$1:$BS$1,0),0)</f>
        <v>0</v>
      </c>
      <c r="BQ42" s="40">
        <f>VLOOKUP($AX42&amp;"_"&amp;$BC$14,データシート1!$A:$BS,MATCH($BC$12&amp;"_"&amp;BQ$20,データシート1!$A$1:$BS$1,0),0)</f>
        <v>0.64712179201522035</v>
      </c>
      <c r="BR42" s="41">
        <f t="shared" si="3"/>
        <v>17.970264616249015</v>
      </c>
      <c r="BT42" s="134" t="str">
        <f t="shared" si="4"/>
        <v>檜原村</v>
      </c>
      <c r="BU42" s="38">
        <f t="shared" si="25"/>
        <v>17.970264616249015</v>
      </c>
      <c r="BV42" s="69">
        <f t="shared" si="16"/>
        <v>0.38851647297305358</v>
      </c>
      <c r="BW42" s="69">
        <f t="shared" si="5"/>
        <v>5.538188343696291E-2</v>
      </c>
      <c r="BX42" s="69">
        <f t="shared" si="5"/>
        <v>1.1251663541384823E-2</v>
      </c>
      <c r="BY42" s="69">
        <f t="shared" si="5"/>
        <v>0.32188292599470586</v>
      </c>
      <c r="BZ42" s="69">
        <f t="shared" si="5"/>
        <v>0.13429090077949157</v>
      </c>
      <c r="CA42" s="69">
        <f t="shared" ref="CA42:CH68" si="32">BJ42/$BR42</f>
        <v>0.14865575809317</v>
      </c>
      <c r="CB42" s="69">
        <f t="shared" si="32"/>
        <v>0.29252616904470796</v>
      </c>
      <c r="CC42" s="69">
        <f t="shared" si="32"/>
        <v>0.28559637586015801</v>
      </c>
      <c r="CD42" s="69">
        <f t="shared" si="32"/>
        <v>0.10824621315212406</v>
      </c>
      <c r="CE42" s="69">
        <f t="shared" si="32"/>
        <v>0.17735016270803397</v>
      </c>
      <c r="CF42" s="69">
        <f t="shared" si="32"/>
        <v>6.9297931845499899E-3</v>
      </c>
      <c r="CG42" s="69">
        <f t="shared" si="32"/>
        <v>0</v>
      </c>
      <c r="CH42" s="69">
        <f t="shared" si="32"/>
        <v>3.6010699109576938E-2</v>
      </c>
      <c r="CI42" s="135">
        <f t="shared" si="6"/>
        <v>1</v>
      </c>
      <c r="CK42" s="136" t="str">
        <f t="shared" si="7"/>
        <v>檜原村</v>
      </c>
      <c r="CL42" s="137">
        <f t="shared" si="17"/>
        <v>6.9817438270975316</v>
      </c>
      <c r="CM42" s="75">
        <f t="shared" si="18"/>
        <v>0</v>
      </c>
      <c r="CN42" s="76">
        <f t="shared" si="19"/>
        <v>0.99522710030848194</v>
      </c>
      <c r="CO42" s="75">
        <f t="shared" si="20"/>
        <v>0</v>
      </c>
      <c r="CP42" s="76">
        <f t="shared" si="8"/>
        <v>0.20219537121168676</v>
      </c>
      <c r="CQ42" s="75">
        <f t="shared" si="21"/>
        <v>0</v>
      </c>
      <c r="CR42" s="76">
        <f t="shared" si="9"/>
        <v>5.7843213555773634</v>
      </c>
      <c r="CS42" s="75">
        <f t="shared" si="22"/>
        <v>0</v>
      </c>
      <c r="CT42" s="76">
        <f t="shared" si="10"/>
        <v>2.4132430225619048</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43507</v>
      </c>
      <c r="AY43" s="20" t="str">
        <f>IF(IFERROR(比較地域マスタ!$Z28,"")=0,"",IFERROR(比較地域マスタ!$Z28,""))</f>
        <v>水上村</v>
      </c>
      <c r="AZ43" s="26"/>
      <c r="BB43" s="122" t="str">
        <f t="shared" si="0"/>
        <v>43507</v>
      </c>
      <c r="BC43" s="123" t="str">
        <f t="shared" si="0"/>
        <v>水上村</v>
      </c>
      <c r="BD43" s="40">
        <f t="shared" si="14"/>
        <v>10.601598423467873</v>
      </c>
      <c r="BE43" s="40">
        <f t="shared" si="15"/>
        <v>1.9578912100246839</v>
      </c>
      <c r="BF43" s="40">
        <f>VLOOKUP($AX43&amp;"_"&amp;$BC$14,データシート1!$A:$BS,MATCH($BC$12&amp;"_"&amp;BF$20,データシート1!$A$1:$BS$1,0),0)</f>
        <v>1.156153964245241</v>
      </c>
      <c r="BG43" s="40">
        <f>VLOOKUP($AX43&amp;"_"&amp;$BC$14,データシート1!$A:$BS,MATCH($BC$12&amp;"_"&amp;BG$20,データシート1!$A$1:$BS$1,0),0)</f>
        <v>0.11894952732320745</v>
      </c>
      <c r="BH43" s="40">
        <f>VLOOKUP($AX43&amp;"_"&amp;$BC$14,データシート1!$A:$BS,MATCH($BC$12&amp;"_"&amp;BH$20,データシート1!$A$1:$BS$1,0),0)</f>
        <v>0.68278771845623554</v>
      </c>
      <c r="BI43" s="40">
        <f>VLOOKUP($AX43&amp;"_"&amp;$BC$14,データシート1!$A:$BS,MATCH($BC$12&amp;"_"&amp;BI$20,データシート1!$A$1:$BS$1,0),0)</f>
        <v>1.4169389128388123</v>
      </c>
      <c r="BJ43" s="40">
        <f>VLOOKUP($AX43&amp;"_"&amp;$BC$14,データシート1!$A:$BS,MATCH($BC$12&amp;"_"&amp;BJ$20,データシート1!$A$1:$BS$1,0),0)</f>
        <v>1.9693673733877828</v>
      </c>
      <c r="BK43" s="40">
        <f t="shared" si="1"/>
        <v>4.9780014849054712</v>
      </c>
      <c r="BL43" s="40">
        <f t="shared" si="2"/>
        <v>4.8521151147090285</v>
      </c>
      <c r="BM43" s="40">
        <f>VLOOKUP($AX43&amp;"_"&amp;$BC$14,データシート1!$A:$BS,MATCH($BC$12&amp;"_"&amp;BM$20,データシート1!$A$1:$BS$1,0),0)</f>
        <v>1.6961138633016424</v>
      </c>
      <c r="BN43" s="40">
        <f>VLOOKUP($AX43&amp;"_"&amp;$BC$14,データシート1!$A:$BS,MATCH($BC$12&amp;"_"&amp;BN$20,データシート1!$A$1:$BS$1,0),0)</f>
        <v>3.1560012514073859</v>
      </c>
      <c r="BO43" s="40">
        <f>VLOOKUP($AX43&amp;"_"&amp;$BC$14,データシート1!$A:$BS,MATCH($BC$12&amp;"_"&amp;BO$20,データシート1!$A$1:$BS$1,0),0)</f>
        <v>0.12588637019644283</v>
      </c>
      <c r="BP43" s="40">
        <f>VLOOKUP($AX43&amp;"_"&amp;$BC$14,データシート1!$A:$BS,MATCH($BC$12&amp;"_"&amp;BP$20,データシート1!$A$1:$BS$1,0),0)</f>
        <v>0</v>
      </c>
      <c r="BQ43" s="40">
        <f>VLOOKUP($AX43&amp;"_"&amp;$BC$14,データシート1!$A:$BS,MATCH($BC$12&amp;"_"&amp;BQ$20,データシート1!$A$1:$BS$1,0),0)</f>
        <v>0.27939944231112313</v>
      </c>
      <c r="BR43" s="41">
        <f t="shared" si="3"/>
        <v>10.601598423467873</v>
      </c>
      <c r="BT43" s="134" t="str">
        <f t="shared" si="4"/>
        <v>水上村</v>
      </c>
      <c r="BU43" s="38">
        <f t="shared" si="25"/>
        <v>10.601598423467873</v>
      </c>
      <c r="BV43" s="69">
        <f t="shared" si="16"/>
        <v>0.18467886933829369</v>
      </c>
      <c r="BW43" s="69">
        <f t="shared" si="16"/>
        <v>0.10905468383767107</v>
      </c>
      <c r="BX43" s="69">
        <f t="shared" si="16"/>
        <v>1.1219961610684934E-2</v>
      </c>
      <c r="BY43" s="69">
        <f t="shared" si="16"/>
        <v>6.4404223889937703E-2</v>
      </c>
      <c r="BZ43" s="69">
        <f t="shared" si="16"/>
        <v>0.13365332813420408</v>
      </c>
      <c r="CA43" s="69">
        <f t="shared" si="32"/>
        <v>0.18576136302506599</v>
      </c>
      <c r="CB43" s="69">
        <f t="shared" si="32"/>
        <v>0.46955197566114981</v>
      </c>
      <c r="CC43" s="69">
        <f t="shared" si="32"/>
        <v>0.45767769357951782</v>
      </c>
      <c r="CD43" s="69">
        <f t="shared" si="32"/>
        <v>0.1599866166923562</v>
      </c>
      <c r="CE43" s="69">
        <f t="shared" si="32"/>
        <v>0.29769107688716162</v>
      </c>
      <c r="CF43" s="69">
        <f t="shared" si="32"/>
        <v>1.1874282081632019E-2</v>
      </c>
      <c r="CG43" s="69">
        <f t="shared" si="32"/>
        <v>0</v>
      </c>
      <c r="CH43" s="69">
        <f t="shared" si="32"/>
        <v>2.6354463841286414E-2</v>
      </c>
      <c r="CI43" s="135">
        <f t="shared" si="6"/>
        <v>1</v>
      </c>
      <c r="CJ43" s="26"/>
      <c r="CK43" s="136" t="str">
        <f t="shared" si="7"/>
        <v>水上村</v>
      </c>
      <c r="CL43" s="137">
        <f t="shared" si="17"/>
        <v>1.9578912100246839</v>
      </c>
      <c r="CM43" s="75">
        <f t="shared" si="18"/>
        <v>0</v>
      </c>
      <c r="CN43" s="76">
        <f t="shared" si="19"/>
        <v>1.156153964245241</v>
      </c>
      <c r="CO43" s="75">
        <f t="shared" si="20"/>
        <v>0</v>
      </c>
      <c r="CP43" s="76">
        <f t="shared" si="8"/>
        <v>0.11894952732320745</v>
      </c>
      <c r="CQ43" s="75">
        <f t="shared" si="21"/>
        <v>0</v>
      </c>
      <c r="CR43" s="76">
        <f t="shared" si="9"/>
        <v>0.68278771845623554</v>
      </c>
      <c r="CS43" s="75">
        <f t="shared" si="22"/>
        <v>0</v>
      </c>
      <c r="CT43" s="76">
        <f t="shared" si="10"/>
        <v>1.4169389128388123</v>
      </c>
      <c r="CU43" s="77">
        <f t="shared" si="23"/>
        <v>0</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0</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0</v>
      </c>
      <c r="DM43" s="18"/>
      <c r="DN43" s="139">
        <f t="shared" si="26"/>
        <v>0</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05327</v>
      </c>
      <c r="AY44" s="20" t="str">
        <f>IF(IFERROR(比較地域マスタ!$Z29,"")=0,"",IFERROR(比較地域マスタ!$Z29,""))</f>
        <v>上小阿仁村</v>
      </c>
      <c r="BB44" s="122" t="str">
        <f t="shared" si="0"/>
        <v>05327</v>
      </c>
      <c r="BC44" s="123" t="str">
        <f t="shared" si="0"/>
        <v>上小阿仁村</v>
      </c>
      <c r="BD44" s="40">
        <f t="shared" si="14"/>
        <v>14.193672807785614</v>
      </c>
      <c r="BE44" s="40">
        <f t="shared" si="15"/>
        <v>3.6619332894063983</v>
      </c>
      <c r="BF44" s="40">
        <f>VLOOKUP($AX44&amp;"_"&amp;$BC$14,データシート1!$A:$BS,MATCH($BC$12&amp;"_"&amp;BF$20,データシート1!$A$1:$BS$1,0),0)</f>
        <v>0.58419196632226322</v>
      </c>
      <c r="BG44" s="40">
        <f>VLOOKUP($AX44&amp;"_"&amp;$BC$14,データシート1!$A:$BS,MATCH($BC$12&amp;"_"&amp;BG$20,データシート1!$A$1:$BS$1,0),0)</f>
        <v>0.23428599433639605</v>
      </c>
      <c r="BH44" s="40">
        <f>VLOOKUP($AX44&amp;"_"&amp;$BC$14,データシート1!$A:$BS,MATCH($BC$12&amp;"_"&amp;BH$20,データシート1!$A$1:$BS$1,0),0)</f>
        <v>2.8434553287477389</v>
      </c>
      <c r="BI44" s="40">
        <f>VLOOKUP($AX44&amp;"_"&amp;$BC$14,データシート1!$A:$BS,MATCH($BC$12&amp;"_"&amp;BI$20,データシート1!$A$1:$BS$1,0),0)</f>
        <v>2.0675591061523928</v>
      </c>
      <c r="BJ44" s="40">
        <f>VLOOKUP($AX44&amp;"_"&amp;$BC$14,データシート1!$A:$BS,MATCH($BC$12&amp;"_"&amp;BJ$20,データシート1!$A$1:$BS$1,0),0)</f>
        <v>4.4586960781562244</v>
      </c>
      <c r="BK44" s="40">
        <f t="shared" si="1"/>
        <v>4.0054843340705979</v>
      </c>
      <c r="BL44" s="40">
        <f t="shared" si="2"/>
        <v>3.8762370631241794</v>
      </c>
      <c r="BM44" s="40">
        <f>VLOOKUP($AX44&amp;"_"&amp;$BC$14,データシート1!$A:$BS,MATCH($BC$12&amp;"_"&amp;BM$20,データシート1!$A$1:$BS$1,0),0)</f>
        <v>1.7352980119587762</v>
      </c>
      <c r="BN44" s="40">
        <f>VLOOKUP($AX44&amp;"_"&amp;$BC$14,データシート1!$A:$BS,MATCH($BC$12&amp;"_"&amp;BN$20,データシート1!$A$1:$BS$1,0),0)</f>
        <v>2.1409390511654034</v>
      </c>
      <c r="BO44" s="40">
        <f>VLOOKUP($AX44&amp;"_"&amp;$BC$14,データシート1!$A:$BS,MATCH($BC$12&amp;"_"&amp;BO$20,データシート1!$A$1:$BS$1,0),0)</f>
        <v>0.12924727094641811</v>
      </c>
      <c r="BP44" s="40">
        <f>VLOOKUP($AX44&amp;"_"&amp;$BC$14,データシート1!$A:$BS,MATCH($BC$12&amp;"_"&amp;BP$20,データシート1!$A$1:$BS$1,0),0)</f>
        <v>0</v>
      </c>
      <c r="BQ44" s="40">
        <f>VLOOKUP($AX44&amp;"_"&amp;$BC$14,データシート1!$A:$BS,MATCH($BC$12&amp;"_"&amp;BQ$20,データシート1!$A$1:$BS$1,0),0)</f>
        <v>0</v>
      </c>
      <c r="BR44" s="41">
        <f t="shared" si="3"/>
        <v>14.193672807785614</v>
      </c>
      <c r="BT44" s="134" t="str">
        <f t="shared" si="4"/>
        <v>上小阿仁村</v>
      </c>
      <c r="BU44" s="38">
        <f t="shared" si="25"/>
        <v>14.193672807785614</v>
      </c>
      <c r="BV44" s="69">
        <f t="shared" si="16"/>
        <v>0.25799758378238286</v>
      </c>
      <c r="BW44" s="69">
        <f t="shared" si="16"/>
        <v>4.115861864885445E-2</v>
      </c>
      <c r="BX44" s="69">
        <f t="shared" si="16"/>
        <v>1.6506368542459557E-2</v>
      </c>
      <c r="BY44" s="69">
        <f t="shared" si="16"/>
        <v>0.20033259659106886</v>
      </c>
      <c r="BZ44" s="69">
        <f t="shared" si="16"/>
        <v>0.1456676601012164</v>
      </c>
      <c r="CA44" s="69">
        <f t="shared" si="32"/>
        <v>0.31413265181866873</v>
      </c>
      <c r="CB44" s="69">
        <f t="shared" si="32"/>
        <v>0.28220210429773196</v>
      </c>
      <c r="CC44" s="69">
        <f t="shared" si="32"/>
        <v>0.27309612639499187</v>
      </c>
      <c r="CD44" s="69">
        <f t="shared" si="32"/>
        <v>0.12225856094181051</v>
      </c>
      <c r="CE44" s="69">
        <f t="shared" si="32"/>
        <v>0.15083756545318139</v>
      </c>
      <c r="CF44" s="69">
        <f t="shared" si="32"/>
        <v>9.1059779027400489E-3</v>
      </c>
      <c r="CG44" s="69">
        <f t="shared" si="32"/>
        <v>0</v>
      </c>
      <c r="CH44" s="69">
        <f t="shared" si="32"/>
        <v>0</v>
      </c>
      <c r="CI44" s="135">
        <f t="shared" si="6"/>
        <v>1</v>
      </c>
      <c r="CK44" s="136" t="str">
        <f t="shared" si="7"/>
        <v>上小阿仁村</v>
      </c>
      <c r="CL44" s="137">
        <f t="shared" si="17"/>
        <v>3.6619332894063983</v>
      </c>
      <c r="CM44" s="75">
        <f t="shared" si="18"/>
        <v>0</v>
      </c>
      <c r="CN44" s="76">
        <f t="shared" si="19"/>
        <v>0.58419196632226322</v>
      </c>
      <c r="CO44" s="75">
        <f t="shared" si="20"/>
        <v>0</v>
      </c>
      <c r="CP44" s="76">
        <f t="shared" si="8"/>
        <v>0.23428599433639605</v>
      </c>
      <c r="CQ44" s="75">
        <f t="shared" si="21"/>
        <v>0</v>
      </c>
      <c r="CR44" s="76">
        <f t="shared" si="9"/>
        <v>2.8434553287477389</v>
      </c>
      <c r="CS44" s="75">
        <f t="shared" si="22"/>
        <v>0</v>
      </c>
      <c r="CT44" s="76">
        <f t="shared" si="10"/>
        <v>2.0675591061523928</v>
      </c>
      <c r="CU44" s="77">
        <f t="shared" si="23"/>
        <v>0</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0</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0</v>
      </c>
      <c r="DM44" s="18"/>
      <c r="DN44" s="139">
        <f t="shared" si="26"/>
        <v>0</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01398</v>
      </c>
      <c r="AY45" s="20" t="str">
        <f>IF(IFERROR(比較地域マスタ!$Z30,"")=0,"",IFERROR(比較地域マスタ!$Z30,""))</f>
        <v>喜茂別町</v>
      </c>
      <c r="BB45" s="122" t="str">
        <f t="shared" si="0"/>
        <v>01398</v>
      </c>
      <c r="BC45" s="123" t="str">
        <f t="shared" si="0"/>
        <v>喜茂別町</v>
      </c>
      <c r="BD45" s="40">
        <f t="shared" si="14"/>
        <v>15.334584992480572</v>
      </c>
      <c r="BE45" s="40">
        <f t="shared" si="15"/>
        <v>1.9933254924819295</v>
      </c>
      <c r="BF45" s="40">
        <f>VLOOKUP($AX45&amp;"_"&amp;$BC$14,データシート1!$A:$BS,MATCH($BC$12&amp;"_"&amp;BF$20,データシート1!$A$1:$BS$1,0),0)</f>
        <v>0</v>
      </c>
      <c r="BG45" s="40">
        <f>VLOOKUP($AX45&amp;"_"&amp;$BC$14,データシート1!$A:$BS,MATCH($BC$12&amp;"_"&amp;BG$20,データシート1!$A$1:$BS$1,0),0)</f>
        <v>0.38992771868399478</v>
      </c>
      <c r="BH45" s="40">
        <f>VLOOKUP($AX45&amp;"_"&amp;$BC$14,データシート1!$A:$BS,MATCH($BC$12&amp;"_"&amp;BH$20,データシート1!$A$1:$BS$1,0),0)</f>
        <v>1.6033977737979346</v>
      </c>
      <c r="BI45" s="40">
        <f>VLOOKUP($AX45&amp;"_"&amp;$BC$14,データシート1!$A:$BS,MATCH($BC$12&amp;"_"&amp;BI$20,データシート1!$A$1:$BS$1,0),0)</f>
        <v>3.1060491896860967</v>
      </c>
      <c r="BJ45" s="40">
        <f>VLOOKUP($AX45&amp;"_"&amp;$BC$14,データシート1!$A:$BS,MATCH($BC$12&amp;"_"&amp;BJ$20,データシート1!$A$1:$BS$1,0),0)</f>
        <v>5.5478930688534058</v>
      </c>
      <c r="BK45" s="40">
        <f t="shared" si="1"/>
        <v>4.6873172414591409</v>
      </c>
      <c r="BL45" s="40">
        <f t="shared" si="2"/>
        <v>4.5616667239469066</v>
      </c>
      <c r="BM45" s="40">
        <f>VLOOKUP($AX45&amp;"_"&amp;$BC$14,データシート1!$A:$BS,MATCH($BC$12&amp;"_"&amp;BM$20,データシート1!$A$1:$BS$1,0),0)</f>
        <v>1.6849183922567472</v>
      </c>
      <c r="BN45" s="40">
        <f>VLOOKUP($AX45&amp;"_"&amp;$BC$14,データシート1!$A:$BS,MATCH($BC$12&amp;"_"&amp;BN$20,データシート1!$A$1:$BS$1,0),0)</f>
        <v>2.876748331690159</v>
      </c>
      <c r="BO45" s="40">
        <f>VLOOKUP($AX45&amp;"_"&amp;$BC$14,データシート1!$A:$BS,MATCH($BC$12&amp;"_"&amp;BO$20,データシート1!$A$1:$BS$1,0),0)</f>
        <v>0.12565051751223405</v>
      </c>
      <c r="BP45" s="40">
        <f>VLOOKUP($AX45&amp;"_"&amp;$BC$14,データシート1!$A:$BS,MATCH($BC$12&amp;"_"&amp;BP$20,データシート1!$A$1:$BS$1,0),0)</f>
        <v>0</v>
      </c>
      <c r="BQ45" s="40">
        <f>VLOOKUP($AX45&amp;"_"&amp;$BC$14,データシート1!$A:$BS,MATCH($BC$12&amp;"_"&amp;BQ$20,データシート1!$A$1:$BS$1,0),0)</f>
        <v>0</v>
      </c>
      <c r="BR45" s="41">
        <f t="shared" si="3"/>
        <v>15.334584992480572</v>
      </c>
      <c r="BT45" s="134" t="str">
        <f t="shared" si="4"/>
        <v>喜茂別町</v>
      </c>
      <c r="BU45" s="38">
        <f t="shared" si="25"/>
        <v>15.334584992480572</v>
      </c>
      <c r="BV45" s="69">
        <f t="shared" si="16"/>
        <v>0.12998887765527214</v>
      </c>
      <c r="BW45" s="69">
        <f t="shared" si="16"/>
        <v>0</v>
      </c>
      <c r="BX45" s="69">
        <f t="shared" si="16"/>
        <v>2.5427992924177519E-2</v>
      </c>
      <c r="BY45" s="69">
        <f t="shared" si="16"/>
        <v>0.10456088473109462</v>
      </c>
      <c r="BZ45" s="69">
        <f t="shared" si="16"/>
        <v>0.20255189111470387</v>
      </c>
      <c r="CA45" s="69">
        <f t="shared" si="32"/>
        <v>0.36178958032277081</v>
      </c>
      <c r="CB45" s="69">
        <f t="shared" si="32"/>
        <v>0.30566965090725323</v>
      </c>
      <c r="CC45" s="69">
        <f t="shared" si="32"/>
        <v>0.29747572080912227</v>
      </c>
      <c r="CD45" s="69">
        <f t="shared" si="32"/>
        <v>0.10987701284925282</v>
      </c>
      <c r="CE45" s="69">
        <f t="shared" si="32"/>
        <v>0.18759870795986941</v>
      </c>
      <c r="CF45" s="69">
        <f t="shared" si="32"/>
        <v>8.1939300981309707E-3</v>
      </c>
      <c r="CG45" s="69">
        <f t="shared" si="32"/>
        <v>0</v>
      </c>
      <c r="CH45" s="69">
        <f t="shared" si="32"/>
        <v>0</v>
      </c>
      <c r="CI45" s="135">
        <f t="shared" si="6"/>
        <v>1</v>
      </c>
      <c r="CK45" s="136" t="str">
        <f t="shared" si="7"/>
        <v>喜茂別町</v>
      </c>
      <c r="CL45" s="137">
        <f t="shared" si="17"/>
        <v>1.9933254924819295</v>
      </c>
      <c r="CM45" s="75">
        <f t="shared" si="18"/>
        <v>0</v>
      </c>
      <c r="CN45" s="76">
        <f t="shared" si="19"/>
        <v>0</v>
      </c>
      <c r="CO45" s="75">
        <f t="shared" si="20"/>
        <v>0</v>
      </c>
      <c r="CP45" s="76">
        <f t="shared" si="8"/>
        <v>0.38992771868399478</v>
      </c>
      <c r="CQ45" s="75">
        <f t="shared" si="21"/>
        <v>0</v>
      </c>
      <c r="CR45" s="76">
        <f t="shared" si="9"/>
        <v>1.6033977737979346</v>
      </c>
      <c r="CS45" s="75">
        <f t="shared" si="22"/>
        <v>0</v>
      </c>
      <c r="CT45" s="76">
        <f t="shared" si="10"/>
        <v>3.1060491896860967</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26463</v>
      </c>
      <c r="AY46" s="20" t="str">
        <f>IF(IFERROR(比較地域マスタ!$Z31,"")=0,"",IFERROR(比較地域マスタ!$Z31,""))</f>
        <v>伊根町</v>
      </c>
      <c r="BB46" s="122" t="str">
        <f t="shared" si="0"/>
        <v>26463</v>
      </c>
      <c r="BC46" s="123" t="str">
        <f t="shared" si="0"/>
        <v>伊根町</v>
      </c>
      <c r="BD46" s="40">
        <f t="shared" si="14"/>
        <v>10.2590138666569</v>
      </c>
      <c r="BE46" s="40">
        <f t="shared" si="15"/>
        <v>1.8080836480252331</v>
      </c>
      <c r="BF46" s="40">
        <f>VLOOKUP($AX46&amp;"_"&amp;$BC$14,データシート1!$A:$BS,MATCH($BC$12&amp;"_"&amp;BF$20,データシート1!$A$1:$BS$1,0),0)</f>
        <v>0</v>
      </c>
      <c r="BG46" s="40">
        <f>VLOOKUP($AX46&amp;"_"&amp;$BC$14,データシート1!$A:$BS,MATCH($BC$12&amp;"_"&amp;BG$20,データシート1!$A$1:$BS$1,0),0)</f>
        <v>0.12785901637309163</v>
      </c>
      <c r="BH46" s="40">
        <f>VLOOKUP($AX46&amp;"_"&amp;$BC$14,データシート1!$A:$BS,MATCH($BC$12&amp;"_"&amp;BH$20,データシート1!$A$1:$BS$1,0),0)</f>
        <v>1.6802246316521414</v>
      </c>
      <c r="BI46" s="40">
        <f>VLOOKUP($AX46&amp;"_"&amp;$BC$14,データシート1!$A:$BS,MATCH($BC$12&amp;"_"&amp;BI$20,データシート1!$A$1:$BS$1,0),0)</f>
        <v>2.3810124575199172</v>
      </c>
      <c r="BJ46" s="40">
        <f>VLOOKUP($AX46&amp;"_"&amp;$BC$14,データシート1!$A:$BS,MATCH($BC$12&amp;"_"&amp;BJ$20,データシート1!$A$1:$BS$1,0),0)</f>
        <v>2.2369760341481602</v>
      </c>
      <c r="BK46" s="40">
        <f t="shared" si="1"/>
        <v>3.7807252751662181</v>
      </c>
      <c r="BL46" s="40">
        <f t="shared" si="2"/>
        <v>3.6609710747592041</v>
      </c>
      <c r="BM46" s="40">
        <f>VLOOKUP($AX46&amp;"_"&amp;$BC$14,データシート1!$A:$BS,MATCH($BC$12&amp;"_"&amp;BM$20,データシート1!$A$1:$BS$1,0),0)</f>
        <v>1.4624084052394524</v>
      </c>
      <c r="BN46" s="40">
        <f>VLOOKUP($AX46&amp;"_"&amp;$BC$14,データシート1!$A:$BS,MATCH($BC$12&amp;"_"&amp;BN$20,データシート1!$A$1:$BS$1,0),0)</f>
        <v>2.198562669519752</v>
      </c>
      <c r="BO46" s="40">
        <f>VLOOKUP($AX46&amp;"_"&amp;$BC$14,データシート1!$A:$BS,MATCH($BC$12&amp;"_"&amp;BO$20,データシート1!$A$1:$BS$1,0),0)</f>
        <v>0.11975420040701423</v>
      </c>
      <c r="BP46" s="40">
        <f>VLOOKUP($AX46&amp;"_"&amp;$BC$14,データシート1!$A:$BS,MATCH($BC$12&amp;"_"&amp;BP$20,データシート1!$A$1:$BS$1,0),0)</f>
        <v>0</v>
      </c>
      <c r="BQ46" s="40">
        <f>VLOOKUP($AX46&amp;"_"&amp;$BC$14,データシート1!$A:$BS,MATCH($BC$12&amp;"_"&amp;BQ$20,データシート1!$A$1:$BS$1,0),0)</f>
        <v>5.2216451797371208E-2</v>
      </c>
      <c r="BR46" s="41">
        <f t="shared" si="3"/>
        <v>10.2590138666569</v>
      </c>
      <c r="BT46" s="134" t="str">
        <f t="shared" si="4"/>
        <v>伊根町</v>
      </c>
      <c r="BU46" s="38">
        <f t="shared" si="25"/>
        <v>10.2590138666569</v>
      </c>
      <c r="BV46" s="69">
        <f t="shared" si="16"/>
        <v>0.17624341593900511</v>
      </c>
      <c r="BW46" s="69">
        <f t="shared" si="16"/>
        <v>0</v>
      </c>
      <c r="BX46" s="69">
        <f t="shared" si="16"/>
        <v>1.2463090315985408E-2</v>
      </c>
      <c r="BY46" s="69">
        <f t="shared" si="16"/>
        <v>0.1637803256230197</v>
      </c>
      <c r="BZ46" s="69">
        <f t="shared" si="16"/>
        <v>0.23208979814897321</v>
      </c>
      <c r="CA46" s="69">
        <f t="shared" si="32"/>
        <v>0.21804981094904421</v>
      </c>
      <c r="CB46" s="69">
        <f t="shared" si="32"/>
        <v>0.36852716297168248</v>
      </c>
      <c r="CC46" s="69">
        <f t="shared" si="32"/>
        <v>0.35685409166448501</v>
      </c>
      <c r="CD46" s="69">
        <f t="shared" si="32"/>
        <v>0.14254863325533321</v>
      </c>
      <c r="CE46" s="69">
        <f t="shared" si="32"/>
        <v>0.2143054584091518</v>
      </c>
      <c r="CF46" s="69">
        <f t="shared" si="32"/>
        <v>1.1673071307197528E-2</v>
      </c>
      <c r="CG46" s="69">
        <f t="shared" si="32"/>
        <v>0</v>
      </c>
      <c r="CH46" s="69">
        <f t="shared" si="32"/>
        <v>5.0898119912949251E-3</v>
      </c>
      <c r="CI46" s="135">
        <f t="shared" si="6"/>
        <v>1</v>
      </c>
      <c r="CK46" s="136" t="str">
        <f t="shared" si="7"/>
        <v>伊根町</v>
      </c>
      <c r="CL46" s="137">
        <f t="shared" si="17"/>
        <v>1.8080836480252331</v>
      </c>
      <c r="CM46" s="75">
        <f t="shared" si="18"/>
        <v>0</v>
      </c>
      <c r="CN46" s="76">
        <f t="shared" si="19"/>
        <v>0</v>
      </c>
      <c r="CO46" s="75">
        <f t="shared" si="20"/>
        <v>0</v>
      </c>
      <c r="CP46" s="76">
        <f t="shared" si="8"/>
        <v>0.12785901637309163</v>
      </c>
      <c r="CQ46" s="75">
        <f t="shared" si="21"/>
        <v>0</v>
      </c>
      <c r="CR46" s="76">
        <f t="shared" si="9"/>
        <v>1.6802246316521414</v>
      </c>
      <c r="CS46" s="75">
        <f t="shared" si="22"/>
        <v>0</v>
      </c>
      <c r="CT46" s="76">
        <f t="shared" si="10"/>
        <v>2.3810124575199172</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0</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0</v>
      </c>
      <c r="DM46" s="18"/>
      <c r="DN46" s="139">
        <f t="shared" si="26"/>
        <v>0</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01396</v>
      </c>
      <c r="AY47" s="20" t="str">
        <f>IF(IFERROR(比較地域マスタ!$Z32,"")=0,"",IFERROR(比較地域マスタ!$Z32,""))</f>
        <v>真狩村</v>
      </c>
      <c r="BB47" s="122" t="str">
        <f t="shared" si="0"/>
        <v>01396</v>
      </c>
      <c r="BC47" s="123" t="str">
        <f t="shared" si="0"/>
        <v>真狩村</v>
      </c>
      <c r="BD47" s="40">
        <f t="shared" si="14"/>
        <v>18.877899616952206</v>
      </c>
      <c r="BE47" s="40">
        <f t="shared" si="15"/>
        <v>4.514607897924539</v>
      </c>
      <c r="BF47" s="40">
        <f>VLOOKUP($AX47&amp;"_"&amp;$BC$14,データシート1!$A:$BS,MATCH($BC$12&amp;"_"&amp;BF$20,データシート1!$A$1:$BS$1,0),0)</f>
        <v>0</v>
      </c>
      <c r="BG47" s="40">
        <f>VLOOKUP($AX47&amp;"_"&amp;$BC$14,データシート1!$A:$BS,MATCH($BC$12&amp;"_"&amp;BG$20,データシート1!$A$1:$BS$1,0),0)</f>
        <v>9.3117067148416652E-2</v>
      </c>
      <c r="BH47" s="40">
        <f>VLOOKUP($AX47&amp;"_"&amp;$BC$14,データシート1!$A:$BS,MATCH($BC$12&amp;"_"&amp;BH$20,データシート1!$A$1:$BS$1,0),0)</f>
        <v>4.421490830776122</v>
      </c>
      <c r="BI47" s="40">
        <f>VLOOKUP($AX47&amp;"_"&amp;$BC$14,データシート1!$A:$BS,MATCH($BC$12&amp;"_"&amp;BI$20,データシート1!$A$1:$BS$1,0),0)</f>
        <v>3.1953034767460418</v>
      </c>
      <c r="BJ47" s="40">
        <f>VLOOKUP($AX47&amp;"_"&amp;$BC$14,データシート1!$A:$BS,MATCH($BC$12&amp;"_"&amp;BJ$20,データシート1!$A$1:$BS$1,0),0)</f>
        <v>4.2853917615181754</v>
      </c>
      <c r="BK47" s="40">
        <f t="shared" si="1"/>
        <v>6.882596480763449</v>
      </c>
      <c r="BL47" s="40">
        <f t="shared" si="2"/>
        <v>6.764080506948531</v>
      </c>
      <c r="BM47" s="40">
        <f>VLOOKUP($AX47&amp;"_"&amp;$BC$14,データシート1!$A:$BS,MATCH($BC$12&amp;"_"&amp;BM$20,データシート1!$A$1:$BS$1,0),0)</f>
        <v>2.1719213827096939</v>
      </c>
      <c r="BN47" s="40">
        <f>VLOOKUP($AX47&amp;"_"&amp;$BC$14,データシート1!$A:$BS,MATCH($BC$12&amp;"_"&amp;BN$20,データシート1!$A$1:$BS$1,0),0)</f>
        <v>4.5921591242388367</v>
      </c>
      <c r="BO47" s="40">
        <f>VLOOKUP($AX47&amp;"_"&amp;$BC$14,データシート1!$A:$BS,MATCH($BC$12&amp;"_"&amp;BO$20,データシート1!$A$1:$BS$1,0),0)</f>
        <v>0.11851597381491807</v>
      </c>
      <c r="BP47" s="40">
        <f>VLOOKUP($AX47&amp;"_"&amp;$BC$14,データシート1!$A:$BS,MATCH($BC$12&amp;"_"&amp;BP$20,データシート1!$A$1:$BS$1,0),0)</f>
        <v>0</v>
      </c>
      <c r="BQ47" s="40">
        <f>VLOOKUP($AX47&amp;"_"&amp;$BC$14,データシート1!$A:$BS,MATCH($BC$12&amp;"_"&amp;BQ$20,データシート1!$A$1:$BS$1,0),0)</f>
        <v>0</v>
      </c>
      <c r="BR47" s="41">
        <f t="shared" si="3"/>
        <v>18.877899616952206</v>
      </c>
      <c r="BT47" s="134" t="str">
        <f t="shared" si="4"/>
        <v>真狩村</v>
      </c>
      <c r="BU47" s="38">
        <f t="shared" si="25"/>
        <v>18.877899616952206</v>
      </c>
      <c r="BV47" s="69">
        <f t="shared" si="16"/>
        <v>0.23914778601060344</v>
      </c>
      <c r="BW47" s="69">
        <f t="shared" si="16"/>
        <v>0</v>
      </c>
      <c r="BX47" s="69">
        <f t="shared" si="16"/>
        <v>4.9325967950798006E-3</v>
      </c>
      <c r="BY47" s="69">
        <f t="shared" si="16"/>
        <v>0.23421518921552364</v>
      </c>
      <c r="BZ47" s="69">
        <f t="shared" si="16"/>
        <v>0.16926159909636793</v>
      </c>
      <c r="CA47" s="69">
        <f t="shared" si="32"/>
        <v>0.22700575002898771</v>
      </c>
      <c r="CB47" s="69">
        <f t="shared" si="32"/>
        <v>0.36458486486404085</v>
      </c>
      <c r="CC47" s="69">
        <f t="shared" si="32"/>
        <v>0.35830683731756047</v>
      </c>
      <c r="CD47" s="69">
        <f t="shared" si="32"/>
        <v>0.11505100815131603</v>
      </c>
      <c r="CE47" s="69">
        <f t="shared" si="32"/>
        <v>0.24325582916624441</v>
      </c>
      <c r="CF47" s="69">
        <f t="shared" si="32"/>
        <v>6.2780275464804176E-3</v>
      </c>
      <c r="CG47" s="69">
        <f t="shared" si="32"/>
        <v>0</v>
      </c>
      <c r="CH47" s="69">
        <f t="shared" si="32"/>
        <v>0</v>
      </c>
      <c r="CI47" s="135">
        <f t="shared" si="6"/>
        <v>1</v>
      </c>
      <c r="CK47" s="136" t="str">
        <f t="shared" si="7"/>
        <v>真狩村</v>
      </c>
      <c r="CL47" s="137">
        <f t="shared" si="17"/>
        <v>4.514607897924539</v>
      </c>
      <c r="CM47" s="75">
        <f t="shared" si="18"/>
        <v>0</v>
      </c>
      <c r="CN47" s="76">
        <f t="shared" si="19"/>
        <v>0</v>
      </c>
      <c r="CO47" s="75">
        <f t="shared" si="20"/>
        <v>0</v>
      </c>
      <c r="CP47" s="76">
        <f t="shared" si="8"/>
        <v>9.3117067148416652E-2</v>
      </c>
      <c r="CQ47" s="75">
        <f t="shared" si="21"/>
        <v>0</v>
      </c>
      <c r="CR47" s="76">
        <f t="shared" si="9"/>
        <v>4.421490830776122</v>
      </c>
      <c r="CS47" s="75">
        <f t="shared" si="22"/>
        <v>0</v>
      </c>
      <c r="CT47" s="76">
        <f t="shared" si="10"/>
        <v>3.1953034767460418</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40448</v>
      </c>
      <c r="AY48" s="20" t="str">
        <f>IF(IFERROR(比較地域マスタ!$Z33,"")=0,"",IFERROR(比較地域マスタ!$Z33,""))</f>
        <v>東峰村</v>
      </c>
      <c r="BB48" s="122" t="str">
        <f t="shared" si="0"/>
        <v>40448</v>
      </c>
      <c r="BC48" s="123" t="str">
        <f t="shared" si="0"/>
        <v>東峰村</v>
      </c>
      <c r="BD48" s="40">
        <f t="shared" si="14"/>
        <v>12.895670176031116</v>
      </c>
      <c r="BE48" s="40">
        <f t="shared" si="15"/>
        <v>4.3091887861015632</v>
      </c>
      <c r="BF48" s="40">
        <f>VLOOKUP($AX48&amp;"_"&amp;$BC$14,データシート1!$A:$BS,MATCH($BC$12&amp;"_"&amp;BF$20,データシート1!$A$1:$BS$1,0),0)</f>
        <v>2.7361875448976272</v>
      </c>
      <c r="BG48" s="40">
        <f>VLOOKUP($AX48&amp;"_"&amp;$BC$14,データシート1!$A:$BS,MATCH($BC$12&amp;"_"&amp;BG$20,データシート1!$A$1:$BS$1,0),0)</f>
        <v>0.21216775790480535</v>
      </c>
      <c r="BH48" s="40">
        <f>VLOOKUP($AX48&amp;"_"&amp;$BC$14,データシート1!$A:$BS,MATCH($BC$12&amp;"_"&amp;BH$20,データシート1!$A$1:$BS$1,0),0)</f>
        <v>1.3608334832991313</v>
      </c>
      <c r="BI48" s="40">
        <f>VLOOKUP($AX48&amp;"_"&amp;$BC$14,データシート1!$A:$BS,MATCH($BC$12&amp;"_"&amp;BI$20,データシート1!$A$1:$BS$1,0),0)</f>
        <v>2.0196140505289089</v>
      </c>
      <c r="BJ48" s="40">
        <f>VLOOKUP($AX48&amp;"_"&amp;$BC$14,データシート1!$A:$BS,MATCH($BC$12&amp;"_"&amp;BJ$20,データシート1!$A$1:$BS$1,0),0)</f>
        <v>1.5979340999378218</v>
      </c>
      <c r="BK48" s="40">
        <f t="shared" si="1"/>
        <v>4.7619890486893972</v>
      </c>
      <c r="BL48" s="40">
        <f t="shared" si="2"/>
        <v>4.6432961853613222</v>
      </c>
      <c r="BM48" s="40">
        <f>VLOOKUP($AX48&amp;"_"&amp;$BC$14,データシート1!$A:$BS,MATCH($BC$12&amp;"_"&amp;BM$20,データシート1!$A$1:$BS$1,0),0)</f>
        <v>1.7842781977801931</v>
      </c>
      <c r="BN48" s="40">
        <f>VLOOKUP($AX48&amp;"_"&amp;$BC$14,データシート1!$A:$BS,MATCH($BC$12&amp;"_"&amp;BN$20,データシート1!$A$1:$BS$1,0),0)</f>
        <v>2.859017987581129</v>
      </c>
      <c r="BO48" s="40">
        <f>VLOOKUP($AX48&amp;"_"&amp;$BC$14,データシート1!$A:$BS,MATCH($BC$12&amp;"_"&amp;BO$20,データシート1!$A$1:$BS$1,0),0)</f>
        <v>0.11869286332807467</v>
      </c>
      <c r="BP48" s="40">
        <f>VLOOKUP($AX48&amp;"_"&amp;$BC$14,データシート1!$A:$BS,MATCH($BC$12&amp;"_"&amp;BP$20,データシート1!$A$1:$BS$1,0),0)</f>
        <v>0</v>
      </c>
      <c r="BQ48" s="40">
        <f>VLOOKUP($AX48&amp;"_"&amp;$BC$14,データシート1!$A:$BS,MATCH($BC$12&amp;"_"&amp;BQ$20,データシート1!$A$1:$BS$1,0),0)</f>
        <v>0.20694419077342599</v>
      </c>
      <c r="BR48" s="41">
        <f t="shared" si="3"/>
        <v>12.895670176031116</v>
      </c>
      <c r="BT48" s="134" t="str">
        <f t="shared" si="4"/>
        <v>東峰村</v>
      </c>
      <c r="BU48" s="38">
        <f t="shared" si="25"/>
        <v>12.895670176031116</v>
      </c>
      <c r="BV48" s="69">
        <f t="shared" si="16"/>
        <v>0.33415780081836716</v>
      </c>
      <c r="BW48" s="69">
        <f t="shared" si="16"/>
        <v>0.212178778423111</v>
      </c>
      <c r="BX48" s="69">
        <f t="shared" si="16"/>
        <v>1.6452635265064134E-2</v>
      </c>
      <c r="BY48" s="69">
        <f t="shared" si="16"/>
        <v>0.10552638713019205</v>
      </c>
      <c r="BZ48" s="69">
        <f t="shared" si="16"/>
        <v>0.15661179473112757</v>
      </c>
      <c r="CA48" s="69">
        <f t="shared" si="32"/>
        <v>0.12391245108826256</v>
      </c>
      <c r="CB48" s="69">
        <f t="shared" si="32"/>
        <v>0.36927038173947691</v>
      </c>
      <c r="CC48" s="69">
        <f t="shared" si="32"/>
        <v>0.3600662952741851</v>
      </c>
      <c r="CD48" s="69">
        <f t="shared" si="32"/>
        <v>0.13836258010821259</v>
      </c>
      <c r="CE48" s="69">
        <f t="shared" si="32"/>
        <v>0.22170371516597251</v>
      </c>
      <c r="CF48" s="69">
        <f t="shared" si="32"/>
        <v>9.2040864652917654E-3</v>
      </c>
      <c r="CG48" s="69">
        <f t="shared" si="32"/>
        <v>0</v>
      </c>
      <c r="CH48" s="69">
        <f t="shared" si="32"/>
        <v>1.604757162276594E-2</v>
      </c>
      <c r="CI48" s="135">
        <f t="shared" si="6"/>
        <v>1</v>
      </c>
      <c r="CK48" s="136" t="str">
        <f t="shared" si="7"/>
        <v>東峰村</v>
      </c>
      <c r="CL48" s="137">
        <f t="shared" si="17"/>
        <v>4.3091887861015632</v>
      </c>
      <c r="CM48" s="75">
        <f t="shared" si="18"/>
        <v>0</v>
      </c>
      <c r="CN48" s="76">
        <f t="shared" si="19"/>
        <v>2.7361875448976272</v>
      </c>
      <c r="CO48" s="75">
        <f t="shared" si="20"/>
        <v>0</v>
      </c>
      <c r="CP48" s="76">
        <f t="shared" si="8"/>
        <v>0.21216775790480535</v>
      </c>
      <c r="CQ48" s="75">
        <f t="shared" si="21"/>
        <v>0</v>
      </c>
      <c r="CR48" s="76">
        <f t="shared" si="9"/>
        <v>1.3608334832991313</v>
      </c>
      <c r="CS48" s="75">
        <f t="shared" si="22"/>
        <v>0</v>
      </c>
      <c r="CT48" s="76">
        <f t="shared" si="10"/>
        <v>2.0196140505289089</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0</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0</v>
      </c>
      <c r="DM48" s="18"/>
      <c r="DN48" s="139">
        <f t="shared" si="26"/>
        <v>0</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01518</v>
      </c>
      <c r="AY49" s="20" t="str">
        <f>IF(IFERROR(比較地域マスタ!$Z34,"")=0,"",IFERROR(比較地域マスタ!$Z34,""))</f>
        <v>利尻町</v>
      </c>
      <c r="BB49" s="122" t="str">
        <f t="shared" si="0"/>
        <v>01518</v>
      </c>
      <c r="BC49" s="123" t="str">
        <f t="shared" si="0"/>
        <v>利尻町</v>
      </c>
      <c r="BD49" s="40">
        <f t="shared" si="14"/>
        <v>14.516817647336641</v>
      </c>
      <c r="BE49" s="40">
        <f t="shared" si="15"/>
        <v>0.74662121746940757</v>
      </c>
      <c r="BF49" s="40">
        <f>VLOOKUP($AX49&amp;"_"&amp;$BC$14,データシート1!$A:$BS,MATCH($BC$12&amp;"_"&amp;BF$20,データシート1!$A$1:$BS$1,0),0)</f>
        <v>0</v>
      </c>
      <c r="BG49" s="40">
        <f>VLOOKUP($AX49&amp;"_"&amp;$BC$14,データシート1!$A:$BS,MATCH($BC$12&amp;"_"&amp;BG$20,データシート1!$A$1:$BS$1,0),0)</f>
        <v>0.35791872685172649</v>
      </c>
      <c r="BH49" s="40">
        <f>VLOOKUP($AX49&amp;"_"&amp;$BC$14,データシート1!$A:$BS,MATCH($BC$12&amp;"_"&amp;BH$20,データシート1!$A$1:$BS$1,0),0)</f>
        <v>0.38870249061768114</v>
      </c>
      <c r="BI49" s="40">
        <f>VLOOKUP($AX49&amp;"_"&amp;$BC$14,データシート1!$A:$BS,MATCH($BC$12&amp;"_"&amp;BI$20,データシート1!$A$1:$BS$1,0),0)</f>
        <v>3.5746341967508095</v>
      </c>
      <c r="BJ49" s="40">
        <f>VLOOKUP($AX49&amp;"_"&amp;$BC$14,データシート1!$A:$BS,MATCH($BC$12&amp;"_"&amp;BJ$20,データシート1!$A$1:$BS$1,0),0)</f>
        <v>4.663253068291044</v>
      </c>
      <c r="BK49" s="40">
        <f t="shared" si="1"/>
        <v>5.3267608634753794</v>
      </c>
      <c r="BL49" s="40">
        <f t="shared" si="2"/>
        <v>4.1819202113706382</v>
      </c>
      <c r="BM49" s="40">
        <f>VLOOKUP($AX49&amp;"_"&amp;$BC$14,データシート1!$A:$BS,MATCH($BC$12&amp;"_"&amp;BM$20,データシート1!$A$1:$BS$1,0),0)</f>
        <v>1.4470146325527213</v>
      </c>
      <c r="BN49" s="40">
        <f>VLOOKUP($AX49&amp;"_"&amp;$BC$14,データシート1!$A:$BS,MATCH($BC$12&amp;"_"&amp;BN$20,データシート1!$A$1:$BS$1,0),0)</f>
        <v>2.7349055788179171</v>
      </c>
      <c r="BO49" s="40">
        <f>VLOOKUP($AX49&amp;"_"&amp;$BC$14,データシート1!$A:$BS,MATCH($BC$12&amp;"_"&amp;BO$20,データシート1!$A$1:$BS$1,0),0)</f>
        <v>0.11580366794651696</v>
      </c>
      <c r="BP49" s="40">
        <f>VLOOKUP($AX49&amp;"_"&amp;$BC$14,データシート1!$A:$BS,MATCH($BC$12&amp;"_"&amp;BP$20,データシート1!$A$1:$BS$1,0),0)</f>
        <v>1.0290369841582239</v>
      </c>
      <c r="BQ49" s="40">
        <f>VLOOKUP($AX49&amp;"_"&amp;$BC$14,データシート1!$A:$BS,MATCH($BC$12&amp;"_"&amp;BQ$20,データシート1!$A$1:$BS$1,0),0)</f>
        <v>0.20554830134999999</v>
      </c>
      <c r="BR49" s="41">
        <f t="shared" si="3"/>
        <v>14.516817647336641</v>
      </c>
      <c r="BT49" s="134" t="str">
        <f t="shared" si="4"/>
        <v>利尻町</v>
      </c>
      <c r="BU49" s="38">
        <f t="shared" si="25"/>
        <v>14.516817647336641</v>
      </c>
      <c r="BV49" s="69">
        <f t="shared" si="16"/>
        <v>5.1431466290160918E-2</v>
      </c>
      <c r="BW49" s="69">
        <f t="shared" si="16"/>
        <v>0</v>
      </c>
      <c r="BX49" s="69">
        <f t="shared" si="16"/>
        <v>2.4655453801707899E-2</v>
      </c>
      <c r="BY49" s="69">
        <f t="shared" si="16"/>
        <v>2.6776012488453023E-2</v>
      </c>
      <c r="BZ49" s="69">
        <f t="shared" si="16"/>
        <v>0.24624089684054393</v>
      </c>
      <c r="CA49" s="69">
        <f t="shared" si="32"/>
        <v>0.32123108394535754</v>
      </c>
      <c r="CB49" s="69">
        <f t="shared" si="32"/>
        <v>0.36693723051984917</v>
      </c>
      <c r="CC49" s="69">
        <f t="shared" si="32"/>
        <v>0.28807417114162642</v>
      </c>
      <c r="CD49" s="69">
        <f t="shared" si="32"/>
        <v>9.9678501700970326E-2</v>
      </c>
      <c r="CE49" s="69">
        <f t="shared" si="32"/>
        <v>0.18839566944065611</v>
      </c>
      <c r="CF49" s="69">
        <f t="shared" si="32"/>
        <v>7.9772075918969152E-3</v>
      </c>
      <c r="CG49" s="69">
        <f t="shared" si="32"/>
        <v>7.0885851786325796E-2</v>
      </c>
      <c r="CH49" s="69">
        <f t="shared" si="32"/>
        <v>1.415932240408843E-2</v>
      </c>
      <c r="CI49" s="135">
        <f t="shared" si="6"/>
        <v>1</v>
      </c>
      <c r="CK49" s="136" t="str">
        <f t="shared" si="7"/>
        <v>利尻町</v>
      </c>
      <c r="CL49" s="137">
        <f t="shared" si="17"/>
        <v>0.74662121746940757</v>
      </c>
      <c r="CM49" s="75">
        <f t="shared" si="18"/>
        <v>0</v>
      </c>
      <c r="CN49" s="76">
        <f t="shared" si="19"/>
        <v>0</v>
      </c>
      <c r="CO49" s="75">
        <f t="shared" si="20"/>
        <v>0</v>
      </c>
      <c r="CP49" s="76">
        <f t="shared" si="8"/>
        <v>0.35791872685172649</v>
      </c>
      <c r="CQ49" s="75">
        <f t="shared" si="21"/>
        <v>0</v>
      </c>
      <c r="CR49" s="76">
        <f t="shared" si="9"/>
        <v>0.38870249061768114</v>
      </c>
      <c r="CS49" s="75">
        <f t="shared" si="22"/>
        <v>0</v>
      </c>
      <c r="CT49" s="76">
        <f t="shared" si="10"/>
        <v>3.5746341967508095</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0.64300000000000002</v>
      </c>
      <c r="DC49" s="1081">
        <f>VLOOKUP($AX49&amp;"_"&amp;$CW$14,データシート1!$A:$BS,MATCH($CW$12&amp;"_"&amp;DC$20,データシート1!$A$1:$BS$1,0),0)</f>
        <v>0</v>
      </c>
      <c r="DD49" s="1080">
        <f t="shared" si="11"/>
        <v>0.64300000000000002</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1</v>
      </c>
      <c r="DK49" s="74">
        <f>VLOOKUP($AX49&amp;"_"&amp;$DF$14,データシート1!$A:$BS,MATCH($DF$12&amp;"_"&amp;DK$20,データシート1!$A$1:$BS$1,0),0)</f>
        <v>0</v>
      </c>
      <c r="DL49" s="78">
        <f t="shared" si="12"/>
        <v>1</v>
      </c>
      <c r="DM49" s="18"/>
      <c r="DN49" s="139">
        <f t="shared" si="26"/>
        <v>0</v>
      </c>
      <c r="DO49" s="140">
        <f t="shared" si="27"/>
        <v>0</v>
      </c>
      <c r="DP49" s="140">
        <f t="shared" si="29"/>
        <v>0</v>
      </c>
      <c r="DQ49" s="140">
        <f t="shared" si="30"/>
        <v>0</v>
      </c>
      <c r="DR49" s="140">
        <f t="shared" si="31"/>
        <v>1</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池田町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福井県</v>
      </c>
      <c r="AY4" s="261" t="str">
        <f>年度マスタ!$J4</f>
        <v>池田町</v>
      </c>
      <c r="AZ4" s="261" t="str">
        <f>年度マスタ!$K4</f>
        <v>18382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07544</v>
      </c>
      <c r="AY13" s="20" t="str">
        <f>IF(IFERROR(比較地域マスタ!$Z6,"")=0,"",IFERROR(比較地域マスタ!$Z6,""))</f>
        <v>川内村</v>
      </c>
      <c r="BC13" s="960" t="str">
        <f t="shared" ref="BC13:BC59" si="0">AX13</f>
        <v>07544</v>
      </c>
      <c r="BD13" s="123" t="str">
        <f>AY13</f>
        <v>川内村</v>
      </c>
      <c r="BE13" s="40">
        <f>VLOOKUP($BC13&amp;"_"&amp;$AZ$7,データシート1!$A:$BS,MATCH("cb_"&amp;BE$12,データシート1!$A$1:$BS$1,0),0)</f>
        <v>413.69999999999982</v>
      </c>
      <c r="BF13" s="40">
        <f>VLOOKUP($BC13&amp;"_"&amp;$AZ$7,データシート1!$A:$BS,MATCH("cb_"&amp;BF$12,データシート1!$A$1:$BS$1,0),0)</f>
        <v>58811.9</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59225.599999999999</v>
      </c>
      <c r="BL13" s="42"/>
      <c r="BM13" s="960" t="str">
        <f>AX13</f>
        <v>07544</v>
      </c>
      <c r="BN13" s="123" t="str">
        <f>AY13</f>
        <v>川内村</v>
      </c>
      <c r="BO13" s="40">
        <f>BE13*VLOOKUP(BO$12,別紙!$B$4:$E$10,MATCH("設備利用率",別紙!$B$4:$E$4,0),0)/100*8760/10^3</f>
        <v>496.48964399999971</v>
      </c>
      <c r="BP13" s="40">
        <f>BF13*VLOOKUP(BP$12,別紙!$B$4:$E$10,MATCH("設備利用率",別紙!$B$4:$E$4,0),0)/100*8760/10^3</f>
        <v>77794.028843999986</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78290.518487999987</v>
      </c>
      <c r="BV13" s="42"/>
      <c r="BW13" s="38" t="str">
        <f>AX13</f>
        <v>07544</v>
      </c>
      <c r="BX13" s="38" t="str">
        <f>AY13</f>
        <v>川内村</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11246.203979389356</v>
      </c>
      <c r="BZ13" s="42"/>
      <c r="CA13" s="38" t="str">
        <f>AX13</f>
        <v>07544</v>
      </c>
      <c r="CB13" s="38" t="str">
        <f>AY13</f>
        <v>川内村</v>
      </c>
      <c r="CC13" s="260">
        <f>BO13/$BY13</f>
        <v>4.4147309164043635E-2</v>
      </c>
      <c r="CD13" s="260">
        <f t="shared" ref="CD13:CH28" si="1">BP13/$BY13</f>
        <v>6.9173588694079537</v>
      </c>
      <c r="CE13" s="260">
        <f t="shared" si="1"/>
        <v>0</v>
      </c>
      <c r="CF13" s="260">
        <f t="shared" si="1"/>
        <v>0</v>
      </c>
      <c r="CG13" s="260">
        <f t="shared" si="1"/>
        <v>0</v>
      </c>
      <c r="CH13" s="260">
        <f t="shared" si="1"/>
        <v>0</v>
      </c>
      <c r="CI13" s="260">
        <f>BU13/BY13</f>
        <v>6.9615061785719972</v>
      </c>
      <c r="CK13" s="20" t="str">
        <f>AX13</f>
        <v>07544</v>
      </c>
      <c r="CL13" s="20" t="str">
        <f>AY13</f>
        <v>川内村</v>
      </c>
      <c r="CM13" s="20">
        <f>VLOOKUP($CK13&amp;"_"&amp;$AZ$7,データシート1!$A:$BS,MATCH("ca_太陽光発電（10kW未満）",データシート1!$A$1:$BS$1,0),0)</f>
        <v>78</v>
      </c>
      <c r="CN13" s="20">
        <f>VLOOKUP($CK13&amp;"_"&amp;$AZ$5,データシート1!$A:$BS,MATCH("ab_家庭",データシート1!$A$1:$BS$1,0),0)</f>
        <v>1196</v>
      </c>
      <c r="CO13" s="260">
        <f>CM13/CN13</f>
        <v>6.5217391304347824E-2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01560</v>
      </c>
      <c r="AY14" s="20" t="str">
        <f>IF(IFERROR(比較地域マスタ!$Z7,"")=0,"",IFERROR(比較地域マスタ!$Z7,""))</f>
        <v>滝上町</v>
      </c>
      <c r="BC14" s="960" t="str">
        <f t="shared" si="0"/>
        <v>01560</v>
      </c>
      <c r="BD14" s="123" t="str">
        <f t="shared" ref="BD14:BD60" si="2">AY14</f>
        <v>滝上町</v>
      </c>
      <c r="BE14" s="40">
        <f>VLOOKUP($BC14&amp;"_"&amp;$AZ$7,データシート1!$A:$BS,MATCH("cb_"&amp;BE$12,データシート1!$A$1:$BS$1,0),0)</f>
        <v>54.1</v>
      </c>
      <c r="BF14" s="40">
        <f>VLOOKUP($BC14&amp;"_"&amp;$AZ$7,データシート1!$A:$BS,MATCH("cb_"&amp;BF$12,データシート1!$A$1:$BS$1,0),0)</f>
        <v>992</v>
      </c>
      <c r="BG14" s="40">
        <f>VLOOKUP($BC14&amp;"_"&amp;$AZ$7,データシート1!$A:$BS,MATCH("cb_"&amp;BG$12,データシート1!$A$1:$BS$1,0),0)</f>
        <v>0</v>
      </c>
      <c r="BH14" s="40">
        <f>VLOOKUP($BC14&amp;"_"&amp;$AZ$7,データシート1!$A:$BS,MATCH("cb_"&amp;BH$12,データシート1!$A$1:$BS$1,0),0)</f>
        <v>552</v>
      </c>
      <c r="BI14" s="40">
        <f>VLOOKUP($BC14&amp;"_"&amp;$AZ$7,データシート1!$A:$BS,MATCH("cb_"&amp;BI$12,データシート1!$A$1:$BS$1,0),0)</f>
        <v>0</v>
      </c>
      <c r="BJ14" s="40">
        <f>VLOOKUP($BC14&amp;"_"&amp;$AZ$7,データシート1!$A:$BS,MATCH("cb_"&amp;BJ$12,データシート1!$A$1:$BS$1,0),0)</f>
        <v>0</v>
      </c>
      <c r="BK14" s="40">
        <f t="shared" ref="BK14:BK60" si="3">SUM(BE14:BJ14)</f>
        <v>1598.1</v>
      </c>
      <c r="BL14" s="42"/>
      <c r="BM14" s="960" t="str">
        <f t="shared" ref="BM14:BM60" si="4">AX14</f>
        <v>01560</v>
      </c>
      <c r="BN14" s="123" t="str">
        <f t="shared" ref="BN14:BN60" si="5">AY14</f>
        <v>滝上町</v>
      </c>
      <c r="BO14" s="40">
        <f>BE14*VLOOKUP(BO$12,別紙!$B$4:$E$10,MATCH("設備利用率",別紙!$B$4:$E$4,0),0)/100*8760/10^3</f>
        <v>64.926491999999996</v>
      </c>
      <c r="BP14" s="40">
        <f>BF14*VLOOKUP(BP$12,別紙!$B$4:$E$10,MATCH("設備利用率",別紙!$B$4:$E$4,0),0)/100*8760/10^3</f>
        <v>1312.1779199999999</v>
      </c>
      <c r="BQ14" s="40">
        <f>BG14*VLOOKUP(BQ$12,別紙!$B$4:$E$10,MATCH("設備利用率",別紙!$B$4:$E$4,0),0)/100*8760/10^3</f>
        <v>0</v>
      </c>
      <c r="BR14" s="40">
        <f>BH14*VLOOKUP(BR$12,別紙!$B$4:$E$10,MATCH("設備利用率",別紙!$B$4:$E$4,0),0)/100*8760/10^3</f>
        <v>2901.3119999999999</v>
      </c>
      <c r="BS14" s="40">
        <f>BI14*VLOOKUP(BS$12,別紙!$B$4:$E$10,MATCH("設備利用率",別紙!$B$4:$E$4,0),0)/100*8760/10^3</f>
        <v>0</v>
      </c>
      <c r="BT14" s="40">
        <f>BJ14*VLOOKUP(BT$12,別紙!$B$4:$E$10,MATCH("設備利用率",別紙!$B$4:$E$4,0),0)/100*8760/10^3</f>
        <v>0</v>
      </c>
      <c r="BU14" s="40">
        <f t="shared" ref="BU14:BU60" si="6">SUM(BO14:BT14)</f>
        <v>4278.4164119999996</v>
      </c>
      <c r="BV14" s="42"/>
      <c r="BW14" s="38" t="str">
        <f t="shared" ref="BW14:BW60" si="7">AX14</f>
        <v>01560</v>
      </c>
      <c r="BX14" s="38" t="str">
        <f t="shared" ref="BX14:BX60" si="8">AY14</f>
        <v>滝上町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12298.366018302628</v>
      </c>
      <c r="BZ14" s="42"/>
      <c r="CA14" s="38" t="str">
        <f t="shared" ref="CA14:CA60" si="9">AX14</f>
        <v>01560</v>
      </c>
      <c r="CB14" s="38" t="str">
        <f t="shared" ref="CB14:CB60" si="10">AY14</f>
        <v>滝上町</v>
      </c>
      <c r="CC14" s="260">
        <f t="shared" ref="CC14:CC60" si="11">BO14/$BY14</f>
        <v>5.2792779059734713E-3</v>
      </c>
      <c r="CD14" s="260">
        <f t="shared" si="1"/>
        <v>0.106695305542801</v>
      </c>
      <c r="CE14" s="260">
        <f t="shared" si="1"/>
        <v>0</v>
      </c>
      <c r="CF14" s="260">
        <f t="shared" si="1"/>
        <v>0.23591036367613555</v>
      </c>
      <c r="CG14" s="260">
        <f t="shared" si="1"/>
        <v>0</v>
      </c>
      <c r="CH14" s="260">
        <f t="shared" si="1"/>
        <v>0</v>
      </c>
      <c r="CI14" s="260">
        <f t="shared" ref="CI14:CI60" si="12">BU14/BY14</f>
        <v>0.34788494712491003</v>
      </c>
      <c r="CK14" s="20" t="str">
        <f t="shared" ref="CK14:CK60" si="13">AX14</f>
        <v>01560</v>
      </c>
      <c r="CL14" s="20" t="str">
        <f t="shared" ref="CL14:CL60" si="14">AY14</f>
        <v>滝上町</v>
      </c>
      <c r="CM14" s="20">
        <f>VLOOKUP($CK14&amp;"_"&amp;$AZ$7,データシート1!$A:$BS,MATCH("ca_太陽光発電（10kW未満）",データシート1!$A$1:$BS$1,0),0)</f>
        <v>8</v>
      </c>
      <c r="CN14" s="20">
        <f>VLOOKUP($CK14&amp;"_"&amp;$AZ$5,データシート1!$A:$BS,MATCH("ab_家庭",データシート1!$A$1:$BS$1,0),0)</f>
        <v>1349</v>
      </c>
      <c r="CO14" s="260">
        <f t="shared" ref="CO14:CO60" si="15">CM14/CN14</f>
        <v>5.9303187546330613E-3</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01575</v>
      </c>
      <c r="AY15" s="20" t="str">
        <f>IF(IFERROR(比較地域マスタ!$Z8,"")=0,"",IFERROR(比較地域マスタ!$Z8,""))</f>
        <v>壮瞥町</v>
      </c>
      <c r="BC15" s="960" t="str">
        <f t="shared" si="0"/>
        <v>01575</v>
      </c>
      <c r="BD15" s="123" t="str">
        <f t="shared" si="2"/>
        <v>壮瞥町</v>
      </c>
      <c r="BE15" s="40">
        <f>VLOOKUP($BC15&amp;"_"&amp;$AZ$7,データシート1!$A:$BS,MATCH("cb_"&amp;BE$12,データシート1!$A$1:$BS$1,0),0)</f>
        <v>110.4</v>
      </c>
      <c r="BF15" s="40">
        <f>VLOOKUP($BC15&amp;"_"&amp;$AZ$7,データシート1!$A:$BS,MATCH("cb_"&amp;BF$12,データシート1!$A$1:$BS$1,0),0)</f>
        <v>649.5</v>
      </c>
      <c r="BG15" s="40">
        <f>VLOOKUP($BC15&amp;"_"&amp;$AZ$7,データシート1!$A:$BS,MATCH("cb_"&amp;BG$12,データシート1!$A$1:$BS$1,0),0)</f>
        <v>0</v>
      </c>
      <c r="BH15" s="40">
        <f>VLOOKUP($BC15&amp;"_"&amp;$AZ$7,データシート1!$A:$BS,MATCH("cb_"&amp;BH$12,データシート1!$A$1:$BS$1,0),0)</f>
        <v>6931.5</v>
      </c>
      <c r="BI15" s="40">
        <f>VLOOKUP($BC15&amp;"_"&amp;$AZ$7,データシート1!$A:$BS,MATCH("cb_"&amp;BI$12,データシート1!$A$1:$BS$1,0),0)</f>
        <v>0</v>
      </c>
      <c r="BJ15" s="40">
        <f>VLOOKUP($BC15&amp;"_"&amp;$AZ$7,データシート1!$A:$BS,MATCH("cb_"&amp;BJ$12,データシート1!$A$1:$BS$1,0),0)</f>
        <v>0</v>
      </c>
      <c r="BK15" s="40">
        <f t="shared" si="3"/>
        <v>7691.4</v>
      </c>
      <c r="BL15" s="42"/>
      <c r="BM15" s="960" t="str">
        <f t="shared" si="4"/>
        <v>01575</v>
      </c>
      <c r="BN15" s="123" t="str">
        <f t="shared" si="5"/>
        <v>壮瞥町</v>
      </c>
      <c r="BO15" s="40">
        <f>BE15*VLOOKUP(BO$12,別紙!$B$4:$E$10,MATCH("設備利用率",別紙!$B$4:$E$4,0),0)/100*8760/10^3</f>
        <v>132.49324799999999</v>
      </c>
      <c r="BP15" s="40">
        <f>BF15*VLOOKUP(BP$12,別紙!$B$4:$E$10,MATCH("設備利用率",別紙!$B$4:$E$4,0),0)/100*8760/10^3</f>
        <v>859.13261999999986</v>
      </c>
      <c r="BQ15" s="40">
        <f>BG15*VLOOKUP(BQ$12,別紙!$B$4:$E$10,MATCH("設備利用率",別紙!$B$4:$E$4,0),0)/100*8760/10^3</f>
        <v>0</v>
      </c>
      <c r="BR15" s="40">
        <f>BH15*VLOOKUP(BR$12,別紙!$B$4:$E$10,MATCH("設備利用率",別紙!$B$4:$E$4,0),0)/100*8760/10^3</f>
        <v>36431.964</v>
      </c>
      <c r="BS15" s="40">
        <f>BI15*VLOOKUP(BS$12,別紙!$B$4:$E$10,MATCH("設備利用率",別紙!$B$4:$E$4,0),0)/100*8760/10^3</f>
        <v>0</v>
      </c>
      <c r="BT15" s="40">
        <f>BJ15*VLOOKUP(BT$12,別紙!$B$4:$E$10,MATCH("設備利用率",別紙!$B$4:$E$4,0),0)/100*8760/10^3</f>
        <v>0</v>
      </c>
      <c r="BU15" s="40">
        <f t="shared" si="6"/>
        <v>37423.589868000003</v>
      </c>
      <c r="BV15" s="42"/>
      <c r="BW15" s="38" t="str">
        <f t="shared" si="7"/>
        <v>01575</v>
      </c>
      <c r="BX15" s="38" t="str">
        <f t="shared" si="8"/>
        <v>壮瞥町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14502.072193270858</v>
      </c>
      <c r="BZ15" s="42"/>
      <c r="CA15" s="38" t="str">
        <f t="shared" si="9"/>
        <v>01575</v>
      </c>
      <c r="CB15" s="38" t="str">
        <f t="shared" si="10"/>
        <v>壮瞥町</v>
      </c>
      <c r="CC15" s="260">
        <f t="shared" si="11"/>
        <v>9.1361597318125685E-3</v>
      </c>
      <c r="CD15" s="260">
        <f t="shared" si="1"/>
        <v>5.9242059241619835E-2</v>
      </c>
      <c r="CE15" s="260">
        <f t="shared" si="1"/>
        <v>0</v>
      </c>
      <c r="CF15" s="260">
        <f t="shared" si="1"/>
        <v>2.5121902245738981</v>
      </c>
      <c r="CG15" s="260">
        <f t="shared" si="1"/>
        <v>0</v>
      </c>
      <c r="CH15" s="260">
        <f t="shared" si="1"/>
        <v>0</v>
      </c>
      <c r="CI15" s="260">
        <f t="shared" si="12"/>
        <v>2.5805684435473308</v>
      </c>
      <c r="CK15" s="20" t="str">
        <f t="shared" si="13"/>
        <v>01575</v>
      </c>
      <c r="CL15" s="20" t="str">
        <f t="shared" si="14"/>
        <v>壮瞥町</v>
      </c>
      <c r="CM15" s="20">
        <f>VLOOKUP($CK15&amp;"_"&amp;$AZ$7,データシート1!$A:$BS,MATCH("ca_太陽光発電（10kW未満）",データシート1!$A$1:$BS$1,0),0)</f>
        <v>19</v>
      </c>
      <c r="CN15" s="20">
        <f>VLOOKUP($CK15&amp;"_"&amp;$AZ$5,データシート1!$A:$BS,MATCH("ab_家庭",データシート1!$A$1:$BS$1,0),0)</f>
        <v>1289</v>
      </c>
      <c r="CO15" s="260">
        <f t="shared" si="15"/>
        <v>1.4740108611326609E-2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01367</v>
      </c>
      <c r="AY16" s="20" t="str">
        <f>IF(IFERROR(比較地域マスタ!$Z9,"")=0,"",IFERROR(比較地域マスタ!$Z9,""))</f>
        <v>奥尻町</v>
      </c>
      <c r="BC16" s="960" t="str">
        <f t="shared" si="0"/>
        <v>01367</v>
      </c>
      <c r="BD16" s="123" t="str">
        <f t="shared" si="2"/>
        <v>奥尻町</v>
      </c>
      <c r="BE16" s="40">
        <f>VLOOKUP($BC16&amp;"_"&amp;$AZ$7,データシート1!$A:$BS,MATCH("cb_"&amp;BE$12,データシート1!$A$1:$BS$1,0),0)</f>
        <v>0</v>
      </c>
      <c r="BF16" s="40">
        <f>VLOOKUP($BC16&amp;"_"&amp;$AZ$7,データシート1!$A:$BS,MATCH("cb_"&amp;BF$12,データシート1!$A$1:$BS$1,0),0)</f>
        <v>10</v>
      </c>
      <c r="BG16" s="40">
        <f>VLOOKUP($BC16&amp;"_"&amp;$AZ$7,データシート1!$A:$BS,MATCH("cb_"&amp;BG$12,データシート1!$A$1:$BS$1,0),0)</f>
        <v>38.799999999999997</v>
      </c>
      <c r="BH16" s="40">
        <f>VLOOKUP($BC16&amp;"_"&amp;$AZ$7,データシート1!$A:$BS,MATCH("cb_"&amp;BH$12,データシート1!$A$1:$BS$1,0),0)</f>
        <v>0</v>
      </c>
      <c r="BI16" s="40">
        <f>VLOOKUP($BC16&amp;"_"&amp;$AZ$7,データシート1!$A:$BS,MATCH("cb_"&amp;BI$12,データシート1!$A$1:$BS$1,0),0)</f>
        <v>250</v>
      </c>
      <c r="BJ16" s="40">
        <f>VLOOKUP($BC16&amp;"_"&amp;$AZ$7,データシート1!$A:$BS,MATCH("cb_"&amp;BJ$12,データシート1!$A$1:$BS$1,0),0)</f>
        <v>0</v>
      </c>
      <c r="BK16" s="40">
        <f t="shared" si="3"/>
        <v>298.8</v>
      </c>
      <c r="BL16" s="42"/>
      <c r="BM16" s="960" t="str">
        <f t="shared" si="4"/>
        <v>01367</v>
      </c>
      <c r="BN16" s="123" t="str">
        <f t="shared" si="5"/>
        <v>奥尻町</v>
      </c>
      <c r="BO16" s="40">
        <f>BE16*VLOOKUP(BO$12,別紙!$B$4:$E$10,MATCH("設備利用率",別紙!$B$4:$E$4,0),0)/100*8760/10^3</f>
        <v>0</v>
      </c>
      <c r="BP16" s="40">
        <f>BF16*VLOOKUP(BP$12,別紙!$B$4:$E$10,MATCH("設備利用率",別紙!$B$4:$E$4,0),0)/100*8760/10^3</f>
        <v>13.227600000000001</v>
      </c>
      <c r="BQ16" s="40">
        <f>BG16*VLOOKUP(BQ$12,別紙!$B$4:$E$10,MATCH("設備利用率",別紙!$B$4:$E$4,0),0)/100*8760/10^3</f>
        <v>84.292224000000004</v>
      </c>
      <c r="BR16" s="40">
        <f>BH16*VLOOKUP(BR$12,別紙!$B$4:$E$10,MATCH("設備利用率",別紙!$B$4:$E$4,0),0)/100*8760/10^3</f>
        <v>0</v>
      </c>
      <c r="BS16" s="40">
        <f>BI16*VLOOKUP(BS$12,別紙!$B$4:$E$10,MATCH("設備利用率",別紙!$B$4:$E$4,0),0)/100*8760/10^3</f>
        <v>1752</v>
      </c>
      <c r="BT16" s="40">
        <f>BJ16*VLOOKUP(BT$12,別紙!$B$4:$E$10,MATCH("設備利用率",別紙!$B$4:$E$4,0),0)/100*8760/10^3</f>
        <v>0</v>
      </c>
      <c r="BU16" s="40">
        <f t="shared" si="6"/>
        <v>1849.519824</v>
      </c>
      <c r="BV16" s="42"/>
      <c r="BW16" s="38" t="str">
        <f t="shared" si="7"/>
        <v>01367</v>
      </c>
      <c r="BX16" s="38" t="str">
        <f t="shared" si="8"/>
        <v>奥尻町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13143.475312306935</v>
      </c>
      <c r="BZ16" s="42"/>
      <c r="CA16" s="38" t="str">
        <f t="shared" si="9"/>
        <v>01367</v>
      </c>
      <c r="CB16" s="38" t="str">
        <f t="shared" si="10"/>
        <v>奥尻町</v>
      </c>
      <c r="CC16" s="260">
        <f t="shared" si="11"/>
        <v>0</v>
      </c>
      <c r="CD16" s="260">
        <f t="shared" si="1"/>
        <v>1.0064004904101957E-3</v>
      </c>
      <c r="CE16" s="260">
        <f t="shared" si="1"/>
        <v>6.413237138359648E-3</v>
      </c>
      <c r="CF16" s="260">
        <f t="shared" si="1"/>
        <v>0</v>
      </c>
      <c r="CG16" s="260">
        <f t="shared" si="1"/>
        <v>0.13329807820002593</v>
      </c>
      <c r="CH16" s="260">
        <f t="shared" si="1"/>
        <v>0</v>
      </c>
      <c r="CI16" s="260">
        <f t="shared" si="12"/>
        <v>0.14071771582879578</v>
      </c>
      <c r="CK16" s="20" t="str">
        <f t="shared" si="13"/>
        <v>01367</v>
      </c>
      <c r="CL16" s="20" t="str">
        <f t="shared" si="14"/>
        <v>奥尻町</v>
      </c>
      <c r="CM16" s="20">
        <f>VLOOKUP($CK16&amp;"_"&amp;$AZ$7,データシート1!$A:$BS,MATCH("ca_太陽光発電（10kW未満）",データシート1!$A$1:$BS$1,0),0)</f>
        <v>0</v>
      </c>
      <c r="CN16" s="20">
        <f>VLOOKUP($CK16&amp;"_"&amp;$AZ$5,データシート1!$A:$BS,MATCH("ab_家庭",データシート1!$A$1:$BS$1,0),0)</f>
        <v>1491</v>
      </c>
      <c r="CO16" s="260">
        <f t="shared" si="15"/>
        <v>0</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01462</v>
      </c>
      <c r="AY17" s="20" t="str">
        <f>IF(IFERROR(比較地域マスタ!$Z10,"")=0,"",IFERROR(比較地域マスタ!$Z10,""))</f>
        <v>南富良野町</v>
      </c>
      <c r="BC17" s="960" t="str">
        <f t="shared" si="0"/>
        <v>01462</v>
      </c>
      <c r="BD17" s="123" t="str">
        <f t="shared" si="2"/>
        <v>南富良野町</v>
      </c>
      <c r="BE17" s="40">
        <f>VLOOKUP($BC17&amp;"_"&amp;$AZ$7,データシート1!$A:$BS,MATCH("cb_"&amp;BE$12,データシート1!$A$1:$BS$1,0),0)</f>
        <v>111.50000000000001</v>
      </c>
      <c r="BF17" s="40">
        <f>VLOOKUP($BC17&amp;"_"&amp;$AZ$7,データシート1!$A:$BS,MATCH("cb_"&amp;BF$12,データシート1!$A$1:$BS$1,0),0)</f>
        <v>177.52999999999997</v>
      </c>
      <c r="BG17" s="40">
        <f>VLOOKUP($BC17&amp;"_"&amp;$AZ$7,データシート1!$A:$BS,MATCH("cb_"&amp;BG$12,データシート1!$A$1:$BS$1,0),0)</f>
        <v>0</v>
      </c>
      <c r="BH17" s="40">
        <f>VLOOKUP($BC17&amp;"_"&amp;$AZ$7,データシート1!$A:$BS,MATCH("cb_"&amp;BH$12,データシート1!$A$1:$BS$1,0),0)</f>
        <v>177</v>
      </c>
      <c r="BI17" s="40">
        <f>VLOOKUP($BC17&amp;"_"&amp;$AZ$7,データシート1!$A:$BS,MATCH("cb_"&amp;BI$12,データシート1!$A$1:$BS$1,0),0)</f>
        <v>0</v>
      </c>
      <c r="BJ17" s="40">
        <f>VLOOKUP($BC17&amp;"_"&amp;$AZ$7,データシート1!$A:$BS,MATCH("cb_"&amp;BJ$12,データシート1!$A$1:$BS$1,0),0)</f>
        <v>0</v>
      </c>
      <c r="BK17" s="40">
        <f t="shared" si="3"/>
        <v>466.03</v>
      </c>
      <c r="BL17" s="42"/>
      <c r="BM17" s="960" t="str">
        <f t="shared" si="4"/>
        <v>01462</v>
      </c>
      <c r="BN17" s="123" t="str">
        <f t="shared" si="5"/>
        <v>南富良野町</v>
      </c>
      <c r="BO17" s="40">
        <f>BE17*VLOOKUP(BO$12,別紙!$B$4:$E$10,MATCH("設備利用率",別紙!$B$4:$E$4,0),0)/100*8760/10^3</f>
        <v>133.81338</v>
      </c>
      <c r="BP17" s="40">
        <f>BF17*VLOOKUP(BP$12,別紙!$B$4:$E$10,MATCH("設備利用率",別紙!$B$4:$E$4,0),0)/100*8760/10^3</f>
        <v>234.82958279999994</v>
      </c>
      <c r="BQ17" s="40">
        <f>BG17*VLOOKUP(BQ$12,別紙!$B$4:$E$10,MATCH("設備利用率",別紙!$B$4:$E$4,0),0)/100*8760/10^3</f>
        <v>0</v>
      </c>
      <c r="BR17" s="40">
        <f>BH17*VLOOKUP(BR$12,別紙!$B$4:$E$10,MATCH("設備利用率",別紙!$B$4:$E$4,0),0)/100*8760/10^3</f>
        <v>930.31200000000001</v>
      </c>
      <c r="BS17" s="40">
        <f>BI17*VLOOKUP(BS$12,別紙!$B$4:$E$10,MATCH("設備利用率",別紙!$B$4:$E$4,0),0)/100*8760/10^3</f>
        <v>0</v>
      </c>
      <c r="BT17" s="40">
        <f>BJ17*VLOOKUP(BT$12,別紙!$B$4:$E$10,MATCH("設備利用率",別紙!$B$4:$E$4,0),0)/100*8760/10^3</f>
        <v>0</v>
      </c>
      <c r="BU17" s="40">
        <f t="shared" si="6"/>
        <v>1298.9549628</v>
      </c>
      <c r="BV17" s="42"/>
      <c r="BW17" s="38" t="str">
        <f t="shared" si="7"/>
        <v>01462</v>
      </c>
      <c r="BX17" s="38" t="str">
        <f t="shared" si="8"/>
        <v>南富良野町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12572.560314547747</v>
      </c>
      <c r="BZ17" s="42"/>
      <c r="CA17" s="38" t="str">
        <f t="shared" si="9"/>
        <v>01462</v>
      </c>
      <c r="CB17" s="38" t="str">
        <f t="shared" si="10"/>
        <v>南富良野町</v>
      </c>
      <c r="CC17" s="260">
        <f t="shared" si="11"/>
        <v>1.0643287974141919E-2</v>
      </c>
      <c r="CD17" s="260">
        <f t="shared" si="1"/>
        <v>1.8677944422209526E-2</v>
      </c>
      <c r="CE17" s="260">
        <f t="shared" si="1"/>
        <v>0</v>
      </c>
      <c r="CF17" s="260">
        <f t="shared" si="1"/>
        <v>7.3995429469010637E-2</v>
      </c>
      <c r="CG17" s="260">
        <f t="shared" si="1"/>
        <v>0</v>
      </c>
      <c r="CH17" s="260">
        <f t="shared" si="1"/>
        <v>0</v>
      </c>
      <c r="CI17" s="260">
        <f t="shared" si="12"/>
        <v>0.10331666186536209</v>
      </c>
      <c r="CK17" s="20" t="str">
        <f t="shared" si="13"/>
        <v>01462</v>
      </c>
      <c r="CL17" s="20" t="str">
        <f t="shared" si="14"/>
        <v>南富良野町</v>
      </c>
      <c r="CM17" s="20">
        <f>VLOOKUP($CK17&amp;"_"&amp;$AZ$7,データシート1!$A:$BS,MATCH("ca_太陽光発電（10kW未満）",データシート1!$A$1:$BS$1,0),0)</f>
        <v>17</v>
      </c>
      <c r="CN17" s="20">
        <f>VLOOKUP($CK17&amp;"_"&amp;$AZ$5,データシート1!$A:$BS,MATCH("ab_家庭",データシート1!$A$1:$BS$1,0),0)</f>
        <v>1331</v>
      </c>
      <c r="CO17" s="260">
        <f t="shared" si="15"/>
        <v>1.2772351615326822E-2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18382</v>
      </c>
      <c r="AY18" s="20" t="str">
        <f>IF(IFERROR(比較地域マスタ!$Z11,"")=0,"",IFERROR(比較地域マスタ!$Z11,""))</f>
        <v>池田町</v>
      </c>
      <c r="BC18" s="960" t="str">
        <f t="shared" si="0"/>
        <v>18382</v>
      </c>
      <c r="BD18" s="123" t="str">
        <f t="shared" si="2"/>
        <v>池田町</v>
      </c>
      <c r="BE18" s="40">
        <f>VLOOKUP($BC18&amp;"_"&amp;$AZ$7,データシート1!$A:$BS,MATCH("cb_"&amp;BE$12,データシート1!$A$1:$BS$1,0),0)</f>
        <v>16.100000000000001</v>
      </c>
      <c r="BF18" s="40">
        <f>VLOOKUP($BC18&amp;"_"&amp;$AZ$7,データシート1!$A:$BS,MATCH("cb_"&amp;BF$12,データシート1!$A$1:$BS$1,0),0)</f>
        <v>0</v>
      </c>
      <c r="BG18" s="40">
        <f>VLOOKUP($BC18&amp;"_"&amp;$AZ$7,データシート1!$A:$BS,MATCH("cb_"&amp;BG$12,データシート1!$A$1:$BS$1,0),0)</f>
        <v>0</v>
      </c>
      <c r="BH18" s="40">
        <f>VLOOKUP($BC18&amp;"_"&amp;$AZ$7,データシート1!$A:$BS,MATCH("cb_"&amp;BH$12,データシート1!$A$1:$BS$1,0),0)</f>
        <v>1280</v>
      </c>
      <c r="BI18" s="40">
        <f>VLOOKUP($BC18&amp;"_"&amp;$AZ$7,データシート1!$A:$BS,MATCH("cb_"&amp;BI$12,データシート1!$A$1:$BS$1,0),0)</f>
        <v>0</v>
      </c>
      <c r="BJ18" s="40">
        <f>VLOOKUP($BC18&amp;"_"&amp;$AZ$7,データシート1!$A:$BS,MATCH("cb_"&amp;BJ$12,データシート1!$A$1:$BS$1,0),0)</f>
        <v>0</v>
      </c>
      <c r="BK18" s="40">
        <f t="shared" si="3"/>
        <v>1296.0999999999999</v>
      </c>
      <c r="BL18" s="42"/>
      <c r="BM18" s="960" t="str">
        <f t="shared" si="4"/>
        <v>18382</v>
      </c>
      <c r="BN18" s="123" t="str">
        <f t="shared" si="5"/>
        <v>池田町</v>
      </c>
      <c r="BO18" s="40">
        <f>BE18*VLOOKUP(BO$12,別紙!$B$4:$E$10,MATCH("設備利用率",別紙!$B$4:$E$4,0),0)/100*8760/10^3</f>
        <v>19.321932</v>
      </c>
      <c r="BP18" s="40">
        <f>BF18*VLOOKUP(BP$12,別紙!$B$4:$E$10,MATCH("設備利用率",別紙!$B$4:$E$4,0),0)/100*8760/10^3</f>
        <v>0</v>
      </c>
      <c r="BQ18" s="40">
        <f>BG18*VLOOKUP(BQ$12,別紙!$B$4:$E$10,MATCH("設備利用率",別紙!$B$4:$E$4,0),0)/100*8760/10^3</f>
        <v>0</v>
      </c>
      <c r="BR18" s="40">
        <f>BH18*VLOOKUP(BR$12,別紙!$B$4:$E$10,MATCH("設備利用率",別紙!$B$4:$E$4,0),0)/100*8760/10^3</f>
        <v>6727.68</v>
      </c>
      <c r="BS18" s="40">
        <f>BI18*VLOOKUP(BS$12,別紙!$B$4:$E$10,MATCH("設備利用率",別紙!$B$4:$E$4,0),0)/100*8760/10^3</f>
        <v>0</v>
      </c>
      <c r="BT18" s="40">
        <f>BJ18*VLOOKUP(BT$12,別紙!$B$4:$E$10,MATCH("設備利用率",別紙!$B$4:$E$4,0),0)/100*8760/10^3</f>
        <v>0</v>
      </c>
      <c r="BU18" s="40">
        <f t="shared" si="6"/>
        <v>6747.0019320000001</v>
      </c>
      <c r="BV18" s="42"/>
      <c r="BW18" s="38" t="str">
        <f t="shared" si="7"/>
        <v>18382</v>
      </c>
      <c r="BX18" s="38" t="str">
        <f t="shared" si="8"/>
        <v>池田町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13855.197371277525</v>
      </c>
      <c r="BZ18" s="42"/>
      <c r="CA18" s="38" t="str">
        <f t="shared" si="9"/>
        <v>18382</v>
      </c>
      <c r="CB18" s="38" t="str">
        <f t="shared" si="10"/>
        <v>池田町</v>
      </c>
      <c r="CC18" s="260">
        <f t="shared" si="11"/>
        <v>1.3945620175758212E-3</v>
      </c>
      <c r="CD18" s="260">
        <f t="shared" si="1"/>
        <v>0</v>
      </c>
      <c r="CE18" s="260">
        <f t="shared" si="1"/>
        <v>0</v>
      </c>
      <c r="CF18" s="260">
        <f t="shared" si="1"/>
        <v>0.4855708525630098</v>
      </c>
      <c r="CG18" s="260">
        <f t="shared" si="1"/>
        <v>0</v>
      </c>
      <c r="CH18" s="260">
        <f t="shared" si="1"/>
        <v>0</v>
      </c>
      <c r="CI18" s="260">
        <f t="shared" si="12"/>
        <v>0.48696541458058562</v>
      </c>
      <c r="CK18" s="20" t="str">
        <f t="shared" si="13"/>
        <v>18382</v>
      </c>
      <c r="CL18" s="20" t="str">
        <f t="shared" si="14"/>
        <v>池田町</v>
      </c>
      <c r="CM18" s="20">
        <f>VLOOKUP($CK18&amp;"_"&amp;$AZ$7,データシート1!$A:$BS,MATCH("ca_太陽光発電（10kW未満）",データシート1!$A$1:$BS$1,0),0)</f>
        <v>3</v>
      </c>
      <c r="CN18" s="20">
        <f>VLOOKUP($CK18&amp;"_"&amp;$AZ$5,データシート1!$A:$BS,MATCH("ab_家庭",データシート1!$A$1:$BS$1,0),0)</f>
        <v>912</v>
      </c>
      <c r="CO18" s="260">
        <f t="shared" si="15"/>
        <v>3.2894736842105261E-3</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01517</v>
      </c>
      <c r="AY19" s="20" t="str">
        <f>IF(IFERROR(比較地域マスタ!$Z12,"")=0,"",IFERROR(比較地域マスタ!$Z12,""))</f>
        <v>礼文町</v>
      </c>
      <c r="BC19" s="960" t="str">
        <f t="shared" si="0"/>
        <v>01517</v>
      </c>
      <c r="BD19" s="123" t="str">
        <f t="shared" si="2"/>
        <v>礼文町</v>
      </c>
      <c r="BE19" s="40">
        <f>VLOOKUP($BC19&amp;"_"&amp;$AZ$7,データシート1!$A:$BS,MATCH("cb_"&amp;BE$12,データシート1!$A$1:$BS$1,0),0)</f>
        <v>2</v>
      </c>
      <c r="BF19" s="40">
        <f>VLOOKUP($BC19&amp;"_"&amp;$AZ$7,データシート1!$A:$BS,MATCH("cb_"&amp;BF$12,データシート1!$A$1:$BS$1,0),0)</f>
        <v>0</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2</v>
      </c>
      <c r="BL19" s="42"/>
      <c r="BM19" s="960" t="str">
        <f t="shared" si="4"/>
        <v>01517</v>
      </c>
      <c r="BN19" s="123" t="str">
        <f t="shared" si="5"/>
        <v>礼文町</v>
      </c>
      <c r="BO19" s="40">
        <f>BE19*VLOOKUP(BO$12,別紙!$B$4:$E$10,MATCH("設備利用率",別紙!$B$4:$E$4,0),0)/100*8760/10^3</f>
        <v>2.4002399999999997</v>
      </c>
      <c r="BP19" s="40">
        <f>BF19*VLOOKUP(BP$12,別紙!$B$4:$E$10,MATCH("設備利用率",別紙!$B$4:$E$4,0),0)/100*8760/10^3</f>
        <v>0</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2.4002399999999997</v>
      </c>
      <c r="BV19" s="42"/>
      <c r="BW19" s="38" t="str">
        <f t="shared" si="7"/>
        <v>01517</v>
      </c>
      <c r="BX19" s="38" t="str">
        <f t="shared" si="8"/>
        <v>礼文町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12387.58110015342</v>
      </c>
      <c r="BZ19" s="42"/>
      <c r="CA19" s="38" t="str">
        <f t="shared" si="9"/>
        <v>01517</v>
      </c>
      <c r="CB19" s="38" t="str">
        <f t="shared" si="10"/>
        <v>礼文町</v>
      </c>
      <c r="CC19" s="260">
        <f t="shared" si="11"/>
        <v>1.937617990626332E-4</v>
      </c>
      <c r="CD19" s="260">
        <f t="shared" si="1"/>
        <v>0</v>
      </c>
      <c r="CE19" s="260">
        <f t="shared" si="1"/>
        <v>0</v>
      </c>
      <c r="CF19" s="260">
        <f t="shared" si="1"/>
        <v>0</v>
      </c>
      <c r="CG19" s="260">
        <f t="shared" si="1"/>
        <v>0</v>
      </c>
      <c r="CH19" s="260">
        <f t="shared" si="1"/>
        <v>0</v>
      </c>
      <c r="CI19" s="260">
        <f t="shared" si="12"/>
        <v>1.937617990626332E-4</v>
      </c>
      <c r="CK19" s="20" t="str">
        <f t="shared" si="13"/>
        <v>01517</v>
      </c>
      <c r="CL19" s="20" t="str">
        <f t="shared" si="14"/>
        <v>礼文町</v>
      </c>
      <c r="CM19" s="20">
        <f>VLOOKUP($CK19&amp;"_"&amp;$AZ$7,データシート1!$A:$BS,MATCH("ca_太陽光発電（10kW未満）",データシート1!$A$1:$BS$1,0),0)</f>
        <v>1</v>
      </c>
      <c r="CN19" s="20">
        <f>VLOOKUP($CK19&amp;"_"&amp;$AZ$5,データシート1!$A:$BS,MATCH("ab_家庭",データシート1!$A$1:$BS$1,0),0)</f>
        <v>1236</v>
      </c>
      <c r="CO19" s="260">
        <f t="shared" si="15"/>
        <v>8.090614886731392E-4</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20588</v>
      </c>
      <c r="AY20" s="20" t="str">
        <f>IF(IFERROR(比較地域マスタ!$Z13,"")=0,"",IFERROR(比較地域マスタ!$Z13,""))</f>
        <v>小川村</v>
      </c>
      <c r="BC20" s="960" t="str">
        <f t="shared" si="0"/>
        <v>20588</v>
      </c>
      <c r="BD20" s="123" t="str">
        <f t="shared" si="2"/>
        <v>小川村</v>
      </c>
      <c r="BE20" s="40">
        <f>VLOOKUP($BC20&amp;"_"&amp;$AZ$7,データシート1!$A:$BS,MATCH("cb_"&amp;BE$12,データシート1!$A$1:$BS$1,0),0)</f>
        <v>286.60000000000002</v>
      </c>
      <c r="BF20" s="40">
        <f>VLOOKUP($BC20&amp;"_"&amp;$AZ$7,データシート1!$A:$BS,MATCH("cb_"&amp;BF$12,データシート1!$A$1:$BS$1,0),0)</f>
        <v>641.5</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928.1</v>
      </c>
      <c r="BL20" s="42"/>
      <c r="BM20" s="960" t="str">
        <f t="shared" si="4"/>
        <v>20588</v>
      </c>
      <c r="BN20" s="123" t="str">
        <f t="shared" si="5"/>
        <v>小川村</v>
      </c>
      <c r="BO20" s="40">
        <f>BE20*VLOOKUP(BO$12,別紙!$B$4:$E$10,MATCH("設備利用率",別紙!$B$4:$E$4,0),0)/100*8760/10^3</f>
        <v>343.95439199999998</v>
      </c>
      <c r="BP20" s="40">
        <f>BF20*VLOOKUP(BP$12,別紙!$B$4:$E$10,MATCH("設備利用率",別紙!$B$4:$E$4,0),0)/100*8760/10^3</f>
        <v>848.55054000000007</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1192.5049320000001</v>
      </c>
      <c r="BV20" s="42"/>
      <c r="BW20" s="38" t="str">
        <f t="shared" si="7"/>
        <v>20588</v>
      </c>
      <c r="BX20" s="38" t="str">
        <f t="shared" si="8"/>
        <v>小川村</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10775.409285096242</v>
      </c>
      <c r="BZ20" s="42"/>
      <c r="CA20" s="38" t="str">
        <f t="shared" si="9"/>
        <v>20588</v>
      </c>
      <c r="CB20" s="38" t="str">
        <f t="shared" si="10"/>
        <v>小川村</v>
      </c>
      <c r="CC20" s="260">
        <f t="shared" si="11"/>
        <v>3.1920308816086693E-2</v>
      </c>
      <c r="CD20" s="260">
        <f t="shared" si="1"/>
        <v>7.8748799006052889E-2</v>
      </c>
      <c r="CE20" s="260">
        <f t="shared" si="1"/>
        <v>0</v>
      </c>
      <c r="CF20" s="260">
        <f t="shared" si="1"/>
        <v>0</v>
      </c>
      <c r="CG20" s="260">
        <f t="shared" si="1"/>
        <v>0</v>
      </c>
      <c r="CH20" s="260">
        <f t="shared" si="1"/>
        <v>0</v>
      </c>
      <c r="CI20" s="260">
        <f t="shared" si="12"/>
        <v>0.11066910782213958</v>
      </c>
      <c r="CK20" s="20" t="str">
        <f t="shared" si="13"/>
        <v>20588</v>
      </c>
      <c r="CL20" s="20" t="str">
        <f t="shared" si="14"/>
        <v>小川村</v>
      </c>
      <c r="CM20" s="20">
        <f>VLOOKUP($CK20&amp;"_"&amp;$AZ$7,データシート1!$A:$BS,MATCH("ca_太陽光発電（10kW未満）",データシート1!$A$1:$BS$1,0),0)</f>
        <v>59</v>
      </c>
      <c r="CN20" s="20">
        <f>VLOOKUP($CK20&amp;"_"&amp;$AZ$5,データシート1!$A:$BS,MATCH("ab_家庭",データシート1!$A$1:$BS$1,0),0)</f>
        <v>1044</v>
      </c>
      <c r="CO20" s="260">
        <f t="shared" si="15"/>
        <v>5.6513409961685822E-2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02303</v>
      </c>
      <c r="AY21" s="20" t="str">
        <f>IF(IFERROR(比較地域マスタ!$Z14,"")=0,"",IFERROR(比較地域マスタ!$Z14,""))</f>
        <v>今別町</v>
      </c>
      <c r="BC21" s="960" t="str">
        <f t="shared" si="0"/>
        <v>02303</v>
      </c>
      <c r="BD21" s="123" t="str">
        <f t="shared" si="2"/>
        <v>今別町</v>
      </c>
      <c r="BE21" s="40">
        <f>VLOOKUP($BC21&amp;"_"&amp;$AZ$7,データシート1!$A:$BS,MATCH("cb_"&amp;BE$12,データシート1!$A$1:$BS$1,0),0)</f>
        <v>20.100000000000001</v>
      </c>
      <c r="BF21" s="40">
        <f>VLOOKUP($BC21&amp;"_"&amp;$AZ$7,データシート1!$A:$BS,MATCH("cb_"&amp;BF$12,データシート1!$A$1:$BS$1,0),0)</f>
        <v>247.5</v>
      </c>
      <c r="BG21" s="40">
        <f>VLOOKUP($BC21&amp;"_"&amp;$AZ$7,データシート1!$A:$BS,MATCH("cb_"&amp;BG$12,データシート1!$A$1:$BS$1,0),0)</f>
        <v>245.60000000000002</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513.20000000000005</v>
      </c>
      <c r="BL21" s="42"/>
      <c r="BM21" s="960" t="str">
        <f t="shared" si="4"/>
        <v>02303</v>
      </c>
      <c r="BN21" s="123" t="str">
        <f t="shared" si="5"/>
        <v>今別町</v>
      </c>
      <c r="BO21" s="40">
        <f>BE21*VLOOKUP(BO$12,別紙!$B$4:$E$10,MATCH("設備利用率",別紙!$B$4:$E$4,0),0)/100*8760/10^3</f>
        <v>24.122412000000004</v>
      </c>
      <c r="BP21" s="40">
        <f>BF21*VLOOKUP(BP$12,別紙!$B$4:$E$10,MATCH("設備利用率",別紙!$B$4:$E$4,0),0)/100*8760/10^3</f>
        <v>327.38310000000001</v>
      </c>
      <c r="BQ21" s="40">
        <f>BG21*VLOOKUP(BQ$12,別紙!$B$4:$E$10,MATCH("設備利用率",別紙!$B$4:$E$4,0),0)/100*8760/10^3</f>
        <v>533.56108800000015</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885.06660000000011</v>
      </c>
      <c r="BV21" s="42"/>
      <c r="BW21" s="38" t="str">
        <f t="shared" si="7"/>
        <v>02303</v>
      </c>
      <c r="BX21" s="38" t="str">
        <f t="shared" si="8"/>
        <v>今別町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10853.079371532585</v>
      </c>
      <c r="BZ21" s="42"/>
      <c r="CA21" s="38" t="str">
        <f t="shared" si="9"/>
        <v>02303</v>
      </c>
      <c r="CB21" s="38" t="str">
        <f t="shared" si="10"/>
        <v>今別町</v>
      </c>
      <c r="CC21" s="260">
        <f t="shared" si="11"/>
        <v>2.2226329665728439E-3</v>
      </c>
      <c r="CD21" s="260">
        <f t="shared" si="1"/>
        <v>3.0164996384226164E-2</v>
      </c>
      <c r="CE21" s="260">
        <f t="shared" si="1"/>
        <v>4.9162184273665262E-2</v>
      </c>
      <c r="CF21" s="260">
        <f t="shared" si="1"/>
        <v>0</v>
      </c>
      <c r="CG21" s="260">
        <f t="shared" si="1"/>
        <v>0</v>
      </c>
      <c r="CH21" s="260">
        <f t="shared" si="1"/>
        <v>0</v>
      </c>
      <c r="CI21" s="260">
        <f t="shared" si="12"/>
        <v>8.1549813624464271E-2</v>
      </c>
      <c r="CK21" s="20" t="str">
        <f t="shared" si="13"/>
        <v>02303</v>
      </c>
      <c r="CL21" s="20" t="str">
        <f t="shared" si="14"/>
        <v>今別町</v>
      </c>
      <c r="CM21" s="20">
        <f>VLOOKUP($CK21&amp;"_"&amp;$AZ$7,データシート1!$A:$BS,MATCH("ca_太陽光発電（10kW未満）",データシート1!$A$1:$BS$1,0),0)</f>
        <v>5</v>
      </c>
      <c r="CN21" s="20">
        <f>VLOOKUP($CK21&amp;"_"&amp;$AZ$5,データシート1!$A:$BS,MATCH("ab_家庭",データシート1!$A$1:$BS$1,0),0)</f>
        <v>1381</v>
      </c>
      <c r="CO21" s="260">
        <f t="shared" si="15"/>
        <v>3.6205648081100651E-3</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13381</v>
      </c>
      <c r="AY22" s="20" t="str">
        <f>IF(IFERROR(比較地域マスタ!$Z15,"")=0,"",IFERROR(比較地域マスタ!$Z15,""))</f>
        <v>三宅村</v>
      </c>
      <c r="BC22" s="960" t="str">
        <f t="shared" si="0"/>
        <v>13381</v>
      </c>
      <c r="BD22" s="123" t="str">
        <f t="shared" si="2"/>
        <v>三宅村</v>
      </c>
      <c r="BE22" s="40">
        <f>VLOOKUP($BC22&amp;"_"&amp;$AZ$7,データシート1!$A:$BS,MATCH("cb_"&amp;BE$12,データシート1!$A$1:$BS$1,0),0)</f>
        <v>11.5</v>
      </c>
      <c r="BF22" s="40">
        <f>VLOOKUP($BC22&amp;"_"&amp;$AZ$7,データシート1!$A:$BS,MATCH("cb_"&amp;BF$12,データシート1!$A$1:$BS$1,0),0)</f>
        <v>21.1</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32.6</v>
      </c>
      <c r="BL22" s="42"/>
      <c r="BM22" s="960" t="str">
        <f t="shared" si="4"/>
        <v>13381</v>
      </c>
      <c r="BN22" s="123" t="str">
        <f t="shared" si="5"/>
        <v>三宅村</v>
      </c>
      <c r="BO22" s="40">
        <f>BE22*VLOOKUP(BO$12,別紙!$B$4:$E$10,MATCH("設備利用率",別紙!$B$4:$E$4,0),0)/100*8760/10^3</f>
        <v>13.80138</v>
      </c>
      <c r="BP22" s="40">
        <f>BF22*VLOOKUP(BP$12,別紙!$B$4:$E$10,MATCH("設備利用率",別紙!$B$4:$E$4,0),0)/100*8760/10^3</f>
        <v>27.910236000000001</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41.711615999999999</v>
      </c>
      <c r="BV22" s="42"/>
      <c r="BW22" s="38" t="str">
        <f t="shared" si="7"/>
        <v>13381</v>
      </c>
      <c r="BX22" s="38" t="str">
        <f t="shared" si="8"/>
        <v>三宅村</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11401.203849882808</v>
      </c>
      <c r="BZ22" s="42"/>
      <c r="CA22" s="38" t="str">
        <f t="shared" si="9"/>
        <v>13381</v>
      </c>
      <c r="CB22" s="38" t="str">
        <f t="shared" si="10"/>
        <v>三宅村</v>
      </c>
      <c r="CC22" s="260">
        <f t="shared" si="11"/>
        <v>1.2105195365085823E-3</v>
      </c>
      <c r="CD22" s="260">
        <f t="shared" si="1"/>
        <v>2.448007804043157E-3</v>
      </c>
      <c r="CE22" s="260">
        <f t="shared" si="1"/>
        <v>0</v>
      </c>
      <c r="CF22" s="260">
        <f t="shared" si="1"/>
        <v>0</v>
      </c>
      <c r="CG22" s="260">
        <f t="shared" si="1"/>
        <v>0</v>
      </c>
      <c r="CH22" s="260">
        <f t="shared" si="1"/>
        <v>0</v>
      </c>
      <c r="CI22" s="260">
        <f t="shared" si="12"/>
        <v>3.6585273405517391E-3</v>
      </c>
      <c r="CK22" s="20" t="str">
        <f t="shared" si="13"/>
        <v>13381</v>
      </c>
      <c r="CL22" s="20" t="str">
        <f t="shared" si="14"/>
        <v>三宅村</v>
      </c>
      <c r="CM22" s="20">
        <f>VLOOKUP($CK22&amp;"_"&amp;$AZ$7,データシート1!$A:$BS,MATCH("ca_太陽光発電（10kW未満）",データシート1!$A$1:$BS$1,0),0)</f>
        <v>3</v>
      </c>
      <c r="CN22" s="20">
        <f>VLOOKUP($CK22&amp;"_"&amp;$AZ$5,データシート1!$A:$BS,MATCH("ab_家庭",データシート1!$A$1:$BS$1,0),0)</f>
        <v>1540</v>
      </c>
      <c r="CO22" s="260">
        <f t="shared" si="15"/>
        <v>1.9480519480519481E-3</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01434</v>
      </c>
      <c r="AY23" s="20" t="str">
        <f>IF(IFERROR(比較地域マスタ!$Z16,"")=0,"",IFERROR(比較地域マスタ!$Z16,""))</f>
        <v>秩父別町</v>
      </c>
      <c r="BC23" s="960" t="str">
        <f t="shared" si="0"/>
        <v>01434</v>
      </c>
      <c r="BD23" s="123" t="str">
        <f t="shared" si="2"/>
        <v>秩父別町</v>
      </c>
      <c r="BE23" s="40">
        <f>VLOOKUP($BC23&amp;"_"&amp;$AZ$7,データシート1!$A:$BS,MATCH("cb_"&amp;BE$12,データシート1!$A$1:$BS$1,0),0)</f>
        <v>110.152</v>
      </c>
      <c r="BF23" s="40">
        <f>VLOOKUP($BC23&amp;"_"&amp;$AZ$7,データシート1!$A:$BS,MATCH("cb_"&amp;BF$12,データシート1!$A$1:$BS$1,0),0)</f>
        <v>877.6</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987.75200000000007</v>
      </c>
      <c r="BL23" s="42"/>
      <c r="BM23" s="960" t="str">
        <f t="shared" si="4"/>
        <v>01434</v>
      </c>
      <c r="BN23" s="123" t="str">
        <f t="shared" si="5"/>
        <v>秩父別町</v>
      </c>
      <c r="BO23" s="40">
        <f>BE23*VLOOKUP(BO$12,別紙!$B$4:$E$10,MATCH("設備利用率",別紙!$B$4:$E$4,0),0)/100*8760/10^3</f>
        <v>132.19561824000002</v>
      </c>
      <c r="BP23" s="40">
        <f>BF23*VLOOKUP(BP$12,別紙!$B$4:$E$10,MATCH("設備利用率",別紙!$B$4:$E$4,0),0)/100*8760/10^3</f>
        <v>1160.8541760000003</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1293.0497942400002</v>
      </c>
      <c r="BV23" s="42"/>
      <c r="BW23" s="38" t="str">
        <f t="shared" si="7"/>
        <v>01434</v>
      </c>
      <c r="BX23" s="38" t="str">
        <f t="shared" si="8"/>
        <v>秩父別町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10131.930360599506</v>
      </c>
      <c r="BZ23" s="42"/>
      <c r="CA23" s="38" t="str">
        <f t="shared" si="9"/>
        <v>01434</v>
      </c>
      <c r="CB23" s="38" t="str">
        <f t="shared" si="10"/>
        <v>秩父別町</v>
      </c>
      <c r="CC23" s="260">
        <f t="shared" si="11"/>
        <v>1.3047426653668591E-2</v>
      </c>
      <c r="CD23" s="260">
        <f t="shared" si="1"/>
        <v>0.11457384078697049</v>
      </c>
      <c r="CE23" s="260">
        <f t="shared" si="1"/>
        <v>0</v>
      </c>
      <c r="CF23" s="260">
        <f t="shared" si="1"/>
        <v>0</v>
      </c>
      <c r="CG23" s="260">
        <f t="shared" si="1"/>
        <v>0</v>
      </c>
      <c r="CH23" s="260">
        <f t="shared" si="1"/>
        <v>0</v>
      </c>
      <c r="CI23" s="260">
        <f t="shared" si="12"/>
        <v>0.12762126744063906</v>
      </c>
      <c r="CK23" s="20" t="str">
        <f t="shared" si="13"/>
        <v>01434</v>
      </c>
      <c r="CL23" s="20" t="str">
        <f t="shared" si="14"/>
        <v>秩父別町</v>
      </c>
      <c r="CM23" s="20">
        <f>VLOOKUP($CK23&amp;"_"&amp;$AZ$7,データシート1!$A:$BS,MATCH("ca_太陽光発電（10kW未満）",データシート1!$A$1:$BS$1,0),0)</f>
        <v>22</v>
      </c>
      <c r="CN23" s="20">
        <f>VLOOKUP($CK23&amp;"_"&amp;$AZ$5,データシート1!$A:$BS,MATCH("ab_家庭",データシート1!$A$1:$BS$1,0),0)</f>
        <v>1118</v>
      </c>
      <c r="CO23" s="260">
        <f t="shared" si="15"/>
        <v>1.9677996422182469E-2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01519</v>
      </c>
      <c r="AY24" s="20" t="str">
        <f>IF(IFERROR(比較地域マスタ!$Z17,"")=0,"",IFERROR(比較地域マスタ!$Z17,""))</f>
        <v>利尻富士町</v>
      </c>
      <c r="BC24" s="960" t="str">
        <f t="shared" si="0"/>
        <v>01519</v>
      </c>
      <c r="BD24" s="123" t="str">
        <f t="shared" si="2"/>
        <v>利尻富士町</v>
      </c>
      <c r="BE24" s="40">
        <f>VLOOKUP($BC24&amp;"_"&amp;$AZ$7,データシート1!$A:$BS,MATCH("cb_"&amp;BE$12,データシート1!$A$1:$BS$1,0),0)</f>
        <v>5.5</v>
      </c>
      <c r="BF24" s="40">
        <f>VLOOKUP($BC24&amp;"_"&amp;$AZ$7,データシート1!$A:$BS,MATCH("cb_"&amp;BF$12,データシート1!$A$1:$BS$1,0),0)</f>
        <v>0</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5.5</v>
      </c>
      <c r="BL24" s="42"/>
      <c r="BM24" s="960" t="str">
        <f t="shared" si="4"/>
        <v>01519</v>
      </c>
      <c r="BN24" s="123" t="str">
        <f t="shared" si="5"/>
        <v>利尻富士町</v>
      </c>
      <c r="BO24" s="40">
        <f>BE24*VLOOKUP(BO$12,別紙!$B$4:$E$10,MATCH("設備利用率",別紙!$B$4:$E$4,0),0)/100*8760/10^3</f>
        <v>6.6006599999999995</v>
      </c>
      <c r="BP24" s="40">
        <f>BF24*VLOOKUP(BP$12,別紙!$B$4:$E$10,MATCH("設備利用率",別紙!$B$4:$E$4,0),0)/100*8760/10^3</f>
        <v>0</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6.6006599999999995</v>
      </c>
      <c r="BV24" s="42"/>
      <c r="BW24" s="38" t="str">
        <f t="shared" si="7"/>
        <v>01519</v>
      </c>
      <c r="BX24" s="38" t="str">
        <f t="shared" si="8"/>
        <v>利尻富士町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11574.121220587962</v>
      </c>
      <c r="BZ24" s="42"/>
      <c r="CA24" s="38" t="str">
        <f t="shared" si="9"/>
        <v>01519</v>
      </c>
      <c r="CB24" s="38" t="str">
        <f t="shared" si="10"/>
        <v>利尻富士町</v>
      </c>
      <c r="CC24" s="260">
        <f t="shared" si="11"/>
        <v>5.7029470092803192E-4</v>
      </c>
      <c r="CD24" s="260">
        <f t="shared" si="1"/>
        <v>0</v>
      </c>
      <c r="CE24" s="260">
        <f t="shared" si="1"/>
        <v>0</v>
      </c>
      <c r="CF24" s="260">
        <f t="shared" si="1"/>
        <v>0</v>
      </c>
      <c r="CG24" s="260">
        <f t="shared" si="1"/>
        <v>0</v>
      </c>
      <c r="CH24" s="260">
        <f t="shared" si="1"/>
        <v>0</v>
      </c>
      <c r="CI24" s="260">
        <f t="shared" si="12"/>
        <v>5.7029470092803192E-4</v>
      </c>
      <c r="CK24" s="20" t="str">
        <f t="shared" si="13"/>
        <v>01519</v>
      </c>
      <c r="CL24" s="20" t="str">
        <f t="shared" si="14"/>
        <v>利尻富士町</v>
      </c>
      <c r="CM24" s="20">
        <f>VLOOKUP($CK24&amp;"_"&amp;$AZ$7,データシート1!$A:$BS,MATCH("ca_太陽光発電（10kW未満）",データシート1!$A$1:$BS$1,0),0)</f>
        <v>1</v>
      </c>
      <c r="CN24" s="20">
        <f>VLOOKUP($CK24&amp;"_"&amp;$AZ$5,データシート1!$A:$BS,MATCH("ab_家庭",データシート1!$A$1:$BS$1,0),0)</f>
        <v>1236</v>
      </c>
      <c r="CO24" s="260">
        <f t="shared" si="15"/>
        <v>8.090614886731392E-4</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42383</v>
      </c>
      <c r="AY25" s="20" t="str">
        <f>IF(IFERROR(比較地域マスタ!$Z18,"")=0,"",IFERROR(比較地域マスタ!$Z18,""))</f>
        <v>小値賀町</v>
      </c>
      <c r="BC25" s="960" t="str">
        <f t="shared" si="0"/>
        <v>42383</v>
      </c>
      <c r="BD25" s="123" t="str">
        <f t="shared" si="2"/>
        <v>小値賀町</v>
      </c>
      <c r="BE25" s="40">
        <f>VLOOKUP($BC25&amp;"_"&amp;$AZ$7,データシート1!$A:$BS,MATCH("cb_"&amp;BE$12,データシート1!$A$1:$BS$1,0),0)</f>
        <v>224.5</v>
      </c>
      <c r="BF25" s="40">
        <f>VLOOKUP($BC25&amp;"_"&amp;$AZ$7,データシート1!$A:$BS,MATCH("cb_"&amp;BF$12,データシート1!$A$1:$BS$1,0),0)</f>
        <v>71.5</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296</v>
      </c>
      <c r="BL25" s="42"/>
      <c r="BM25" s="960" t="str">
        <f t="shared" si="4"/>
        <v>42383</v>
      </c>
      <c r="BN25" s="123" t="str">
        <f t="shared" si="5"/>
        <v>小値賀町</v>
      </c>
      <c r="BO25" s="40">
        <f>BE25*VLOOKUP(BO$12,別紙!$B$4:$E$10,MATCH("設備利用率",別紙!$B$4:$E$4,0),0)/100*8760/10^3</f>
        <v>269.42693999999995</v>
      </c>
      <c r="BP25" s="40">
        <f>BF25*VLOOKUP(BP$12,別紙!$B$4:$E$10,MATCH("設備利用率",別紙!$B$4:$E$4,0),0)/100*8760/10^3</f>
        <v>94.577339999999978</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364.00427999999994</v>
      </c>
      <c r="BV25" s="42"/>
      <c r="BW25" s="38" t="str">
        <f t="shared" si="7"/>
        <v>42383</v>
      </c>
      <c r="BX25" s="38" t="str">
        <f t="shared" si="8"/>
        <v>小値賀町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10055.575609309295</v>
      </c>
      <c r="BZ25" s="42"/>
      <c r="CA25" s="38" t="str">
        <f t="shared" si="9"/>
        <v>42383</v>
      </c>
      <c r="CB25" s="38" t="str">
        <f t="shared" si="10"/>
        <v>小値賀町</v>
      </c>
      <c r="CC25" s="260">
        <f t="shared" si="11"/>
        <v>2.6793785902277805E-2</v>
      </c>
      <c r="CD25" s="260">
        <f t="shared" si="1"/>
        <v>9.4054625686909206E-3</v>
      </c>
      <c r="CE25" s="260">
        <f t="shared" si="1"/>
        <v>0</v>
      </c>
      <c r="CF25" s="260">
        <f t="shared" si="1"/>
        <v>0</v>
      </c>
      <c r="CG25" s="260">
        <f t="shared" si="1"/>
        <v>0</v>
      </c>
      <c r="CH25" s="260">
        <f t="shared" si="1"/>
        <v>0</v>
      </c>
      <c r="CI25" s="260">
        <f t="shared" si="12"/>
        <v>3.6199248470968726E-2</v>
      </c>
      <c r="CK25" s="20" t="str">
        <f t="shared" si="13"/>
        <v>42383</v>
      </c>
      <c r="CL25" s="20" t="str">
        <f t="shared" si="14"/>
        <v>小値賀町</v>
      </c>
      <c r="CM25" s="20">
        <f>VLOOKUP($CK25&amp;"_"&amp;$AZ$7,データシート1!$A:$BS,MATCH("ca_太陽光発電（10kW未満）",データシート1!$A$1:$BS$1,0),0)</f>
        <v>38</v>
      </c>
      <c r="CN25" s="20">
        <f>VLOOKUP($CK25&amp;"_"&amp;$AZ$5,データシート1!$A:$BS,MATCH("ab_家庭",データシート1!$A$1:$BS$1,0),0)</f>
        <v>1244</v>
      </c>
      <c r="CO25" s="260">
        <f t="shared" si="15"/>
        <v>3.0546623794212219E-2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32525</v>
      </c>
      <c r="AY26" s="20" t="str">
        <f>IF(IFERROR(比較地域マスタ!$Z19,"")=0,"",IFERROR(比較地域マスタ!$Z19,""))</f>
        <v>海士町</v>
      </c>
      <c r="BC26" s="960" t="str">
        <f t="shared" si="0"/>
        <v>32525</v>
      </c>
      <c r="BD26" s="123" t="str">
        <f t="shared" si="2"/>
        <v>海士町</v>
      </c>
      <c r="BE26" s="40">
        <f>VLOOKUP($BC26&amp;"_"&amp;$AZ$7,データシート1!$A:$BS,MATCH("cb_"&amp;BE$12,データシート1!$A$1:$BS$1,0),0)</f>
        <v>77</v>
      </c>
      <c r="BF26" s="40">
        <f>VLOOKUP($BC26&amp;"_"&amp;$AZ$7,データシート1!$A:$BS,MATCH("cb_"&amp;BF$12,データシート1!$A$1:$BS$1,0),0)</f>
        <v>283.5</v>
      </c>
      <c r="BG26" s="40">
        <f>VLOOKUP($BC26&amp;"_"&amp;$AZ$7,データシート1!$A:$BS,MATCH("cb_"&amp;BG$12,データシート1!$A$1:$BS$1,0),0)</f>
        <v>1990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2350.5</v>
      </c>
      <c r="BL26" s="42"/>
      <c r="BM26" s="960" t="str">
        <f t="shared" si="4"/>
        <v>32525</v>
      </c>
      <c r="BN26" s="123" t="str">
        <f t="shared" si="5"/>
        <v>海士町</v>
      </c>
      <c r="BO26" s="40">
        <f>BE26*VLOOKUP(BO$12,別紙!$B$4:$E$10,MATCH("設備利用率",別紙!$B$4:$E$4,0),0)/100*8760/10^3</f>
        <v>92.409239999999997</v>
      </c>
      <c r="BP26" s="40">
        <f>BF26*VLOOKUP(BP$12,別紙!$B$4:$E$10,MATCH("設備利用率",別紙!$B$4:$E$4,0),0)/100*8760/10^3</f>
        <v>375.00245999999999</v>
      </c>
      <c r="BQ26" s="40">
        <f>BG26*VLOOKUP(BQ$12,別紙!$B$4:$E$10,MATCH("設備利用率",別紙!$B$4:$E$4,0),0)/100*8760/10^3</f>
        <v>4323.2352000000001</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4790.6468999999997</v>
      </c>
      <c r="BV26" s="42"/>
      <c r="BW26" s="38" t="str">
        <f t="shared" si="7"/>
        <v>32525</v>
      </c>
      <c r="BX26" s="38" t="str">
        <f t="shared" si="8"/>
        <v>海士町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13169.723436896205</v>
      </c>
      <c r="BZ26" s="42"/>
      <c r="CA26" s="38" t="str">
        <f t="shared" si="9"/>
        <v>32525</v>
      </c>
      <c r="CB26" s="38" t="str">
        <f t="shared" si="10"/>
        <v>海士町</v>
      </c>
      <c r="CC26" s="260">
        <f t="shared" si="11"/>
        <v>7.0167942738347047E-3</v>
      </c>
      <c r="CD26" s="260">
        <f t="shared" si="1"/>
        <v>2.8474588839838177E-2</v>
      </c>
      <c r="CE26" s="260">
        <f t="shared" si="1"/>
        <v>0.32827076595155025</v>
      </c>
      <c r="CF26" s="260">
        <f t="shared" si="1"/>
        <v>0</v>
      </c>
      <c r="CG26" s="260">
        <f t="shared" si="1"/>
        <v>0</v>
      </c>
      <c r="CH26" s="260">
        <f t="shared" si="1"/>
        <v>0</v>
      </c>
      <c r="CI26" s="260">
        <f t="shared" si="12"/>
        <v>0.36376214906522308</v>
      </c>
      <c r="CK26" s="20" t="str">
        <f t="shared" si="13"/>
        <v>32525</v>
      </c>
      <c r="CL26" s="20" t="str">
        <f t="shared" si="14"/>
        <v>海士町</v>
      </c>
      <c r="CM26" s="20">
        <f>VLOOKUP($CK26&amp;"_"&amp;$AZ$7,データシート1!$A:$BS,MATCH("ca_太陽光発電（10kW未満）",データシート1!$A$1:$BS$1,0),0)</f>
        <v>15</v>
      </c>
      <c r="CN26" s="20">
        <f>VLOOKUP($CK26&amp;"_"&amp;$AZ$5,データシート1!$A:$BS,MATCH("ab_家庭",データシート1!$A$1:$BS$1,0),0)</f>
        <v>1223</v>
      </c>
      <c r="CO26" s="260">
        <f t="shared" si="15"/>
        <v>1.2264922322158627E-2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01648</v>
      </c>
      <c r="AY27" s="20" t="str">
        <f>IF(IFERROR(比較地域マスタ!$Z20,"")=0,"",IFERROR(比較地域マスタ!$Z20,""))</f>
        <v>陸別町</v>
      </c>
      <c r="BC27" s="960" t="str">
        <f t="shared" si="0"/>
        <v>01648</v>
      </c>
      <c r="BD27" s="123" t="str">
        <f t="shared" si="2"/>
        <v>陸別町</v>
      </c>
      <c r="BE27" s="40">
        <f>VLOOKUP($BC27&amp;"_"&amp;$AZ$7,データシート1!$A:$BS,MATCH("cb_"&amp;BE$12,データシート1!$A$1:$BS$1,0),0)</f>
        <v>305.40200000000004</v>
      </c>
      <c r="BF27" s="40">
        <f>VLOOKUP($BC27&amp;"_"&amp;$AZ$7,データシート1!$A:$BS,MATCH("cb_"&amp;BF$12,データシート1!$A$1:$BS$1,0),0)</f>
        <v>3984.8999999999996</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795</v>
      </c>
      <c r="BK27" s="40">
        <f t="shared" si="3"/>
        <v>5085.3019999999997</v>
      </c>
      <c r="BL27" s="42"/>
      <c r="BM27" s="960" t="str">
        <f t="shared" si="4"/>
        <v>01648</v>
      </c>
      <c r="BN27" s="123" t="str">
        <f t="shared" si="5"/>
        <v>陸別町</v>
      </c>
      <c r="BO27" s="40">
        <f>BE27*VLOOKUP(BO$12,別紙!$B$4:$E$10,MATCH("設備利用率",別紙!$B$4:$E$4,0),0)/100*8760/10^3</f>
        <v>366.51904824000002</v>
      </c>
      <c r="BP27" s="40">
        <f>BF27*VLOOKUP(BP$12,別紙!$B$4:$E$10,MATCH("設備利用率",別紙!$B$4:$E$4,0),0)/100*8760/10^3</f>
        <v>5271.0663239999994</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5571.36</v>
      </c>
      <c r="BU27" s="40">
        <f t="shared" si="6"/>
        <v>11208.945372239999</v>
      </c>
      <c r="BV27" s="42"/>
      <c r="BW27" s="38" t="str">
        <f t="shared" si="7"/>
        <v>01648</v>
      </c>
      <c r="BX27" s="38" t="str">
        <f t="shared" si="8"/>
        <v>陸別町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12500.121841968792</v>
      </c>
      <c r="BZ27" s="42"/>
      <c r="CA27" s="38" t="str">
        <f t="shared" si="9"/>
        <v>01648</v>
      </c>
      <c r="CB27" s="38" t="str">
        <f t="shared" si="10"/>
        <v>陸別町</v>
      </c>
      <c r="CC27" s="260">
        <f t="shared" si="11"/>
        <v>2.9321238054610243E-2</v>
      </c>
      <c r="CD27" s="260">
        <f t="shared" si="1"/>
        <v>0.42168119564263357</v>
      </c>
      <c r="CE27" s="260">
        <f t="shared" si="1"/>
        <v>0</v>
      </c>
      <c r="CF27" s="260">
        <f t="shared" si="1"/>
        <v>0</v>
      </c>
      <c r="CG27" s="260">
        <f t="shared" si="1"/>
        <v>0</v>
      </c>
      <c r="CH27" s="260">
        <f t="shared" si="1"/>
        <v>0.4457044555593308</v>
      </c>
      <c r="CI27" s="260">
        <f t="shared" si="12"/>
        <v>0.8967068892565746</v>
      </c>
      <c r="CK27" s="20" t="str">
        <f t="shared" si="13"/>
        <v>01648</v>
      </c>
      <c r="CL27" s="20" t="str">
        <f t="shared" si="14"/>
        <v>陸別町</v>
      </c>
      <c r="CM27" s="20">
        <f>VLOOKUP($CK27&amp;"_"&amp;$AZ$7,データシート1!$A:$BS,MATCH("ca_太陽光発電（10kW未満）",データシート1!$A$1:$BS$1,0),0)</f>
        <v>46</v>
      </c>
      <c r="CN27" s="20">
        <f>VLOOKUP($CK27&amp;"_"&amp;$AZ$5,データシート1!$A:$BS,MATCH("ab_家庭",データシート1!$A$1:$BS$1,0),0)</f>
        <v>1299</v>
      </c>
      <c r="CO27" s="260">
        <f t="shared" si="15"/>
        <v>3.5411855273287142E-2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02450</v>
      </c>
      <c r="AY28" s="20" t="str">
        <f>IF(IFERROR(比較地域マスタ!$Z21,"")=0,"",IFERROR(比較地域マスタ!$Z21,""))</f>
        <v>新郷村</v>
      </c>
      <c r="BC28" s="960" t="str">
        <f t="shared" si="0"/>
        <v>02450</v>
      </c>
      <c r="BD28" s="123" t="str">
        <f t="shared" si="2"/>
        <v>新郷村</v>
      </c>
      <c r="BE28" s="40">
        <f>VLOOKUP($BC28&amp;"_"&amp;$AZ$7,データシート1!$A:$BS,MATCH("cb_"&amp;BE$12,データシート1!$A$1:$BS$1,0),0)</f>
        <v>140</v>
      </c>
      <c r="BF28" s="40">
        <f>VLOOKUP($BC28&amp;"_"&amp;$AZ$7,データシート1!$A:$BS,MATCH("cb_"&amp;BF$12,データシート1!$A$1:$BS$1,0),0)</f>
        <v>2365.5</v>
      </c>
      <c r="BG28" s="40">
        <f>VLOOKUP($BC28&amp;"_"&amp;$AZ$7,データシート1!$A:$BS,MATCH("cb_"&amp;BG$12,データシート1!$A$1:$BS$1,0),0)</f>
        <v>18039</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20544.5</v>
      </c>
      <c r="BL28" s="42"/>
      <c r="BM28" s="960" t="str">
        <f t="shared" si="4"/>
        <v>02450</v>
      </c>
      <c r="BN28" s="123" t="str">
        <f t="shared" si="5"/>
        <v>新郷村</v>
      </c>
      <c r="BO28" s="40">
        <f>BE28*VLOOKUP(BO$12,別紙!$B$4:$E$10,MATCH("設備利用率",別紙!$B$4:$E$4,0),0)/100*8760/10^3</f>
        <v>168.01679999999999</v>
      </c>
      <c r="BP28" s="40">
        <f>BF28*VLOOKUP(BP$12,別紙!$B$4:$E$10,MATCH("設備利用率",別紙!$B$4:$E$4,0),0)/100*8760/10^3</f>
        <v>3128.9887799999992</v>
      </c>
      <c r="BQ28" s="40">
        <f>BG28*VLOOKUP(BQ$12,別紙!$B$4:$E$10,MATCH("設備利用率",別紙!$B$4:$E$4,0),0)/100*8760/10^3</f>
        <v>39189.366720000005</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42486.372300000003</v>
      </c>
      <c r="BV28" s="42"/>
      <c r="BW28" s="38" t="str">
        <f t="shared" si="7"/>
        <v>02450</v>
      </c>
      <c r="BX28" s="38" t="str">
        <f t="shared" si="8"/>
        <v>新郷村</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8066.7624181432202</v>
      </c>
      <c r="BZ28" s="42"/>
      <c r="CA28" s="38" t="str">
        <f t="shared" si="9"/>
        <v>02450</v>
      </c>
      <c r="CB28" s="38" t="str">
        <f t="shared" si="10"/>
        <v>新郷村</v>
      </c>
      <c r="CC28" s="260">
        <f t="shared" si="11"/>
        <v>2.0828281693546336E-2</v>
      </c>
      <c r="CD28" s="260">
        <f t="shared" si="1"/>
        <v>0.38788656685394474</v>
      </c>
      <c r="CE28" s="260">
        <f t="shared" si="1"/>
        <v>4.8581282909557268</v>
      </c>
      <c r="CF28" s="260">
        <f t="shared" si="1"/>
        <v>0</v>
      </c>
      <c r="CG28" s="260">
        <f t="shared" si="1"/>
        <v>0</v>
      </c>
      <c r="CH28" s="260">
        <f t="shared" si="1"/>
        <v>0</v>
      </c>
      <c r="CI28" s="260">
        <f t="shared" si="12"/>
        <v>5.2668431395032176</v>
      </c>
      <c r="CK28" s="20" t="str">
        <f t="shared" si="13"/>
        <v>02450</v>
      </c>
      <c r="CL28" s="20" t="str">
        <f t="shared" si="14"/>
        <v>新郷村</v>
      </c>
      <c r="CM28" s="20">
        <f>VLOOKUP($CK28&amp;"_"&amp;$AZ$7,データシート1!$A:$BS,MATCH("ca_太陽光発電（10kW未満）",データシート1!$A$1:$BS$1,0),0)</f>
        <v>28</v>
      </c>
      <c r="CN28" s="20">
        <f>VLOOKUP($CK28&amp;"_"&amp;$AZ$5,データシート1!$A:$BS,MATCH("ab_家庭",データシート1!$A$1:$BS$1,0),0)</f>
        <v>905</v>
      </c>
      <c r="CO28" s="260">
        <f t="shared" si="15"/>
        <v>3.0939226519337018E-2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01520</v>
      </c>
      <c r="AY29" s="20" t="str">
        <f>IF(IFERROR(比較地域マスタ!$Z22,"")=0,"",IFERROR(比較地域マスタ!$Z22,""))</f>
        <v>幌延町</v>
      </c>
      <c r="BC29" s="960" t="str">
        <f t="shared" si="0"/>
        <v>01520</v>
      </c>
      <c r="BD29" s="123" t="str">
        <f t="shared" si="2"/>
        <v>幌延町</v>
      </c>
      <c r="BE29" s="40">
        <f>VLOOKUP($BC29&amp;"_"&amp;$AZ$7,データシート1!$A:$BS,MATCH("cb_"&amp;BE$12,データシート1!$A$1:$BS$1,0),0)</f>
        <v>328.39000000000004</v>
      </c>
      <c r="BF29" s="40">
        <f>VLOOKUP($BC29&amp;"_"&amp;$AZ$7,データシート1!$A:$BS,MATCH("cb_"&amp;BF$12,データシート1!$A$1:$BS$1,0),0)</f>
        <v>119.38000000000001</v>
      </c>
      <c r="BG29" s="40">
        <f>VLOOKUP($BC29&amp;"_"&amp;$AZ$7,データシート1!$A:$BS,MATCH("cb_"&amp;BG$12,データシート1!$A$1:$BS$1,0),0)</f>
        <v>21173.4</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21621.170000000002</v>
      </c>
      <c r="BL29" s="42"/>
      <c r="BM29" s="960" t="str">
        <f t="shared" si="4"/>
        <v>01520</v>
      </c>
      <c r="BN29" s="123" t="str">
        <f t="shared" si="5"/>
        <v>幌延町</v>
      </c>
      <c r="BO29" s="40">
        <f>BE29*VLOOKUP(BO$12,別紙!$B$4:$E$10,MATCH("設備利用率",別紙!$B$4:$E$4,0),0)/100*8760/10^3</f>
        <v>394.10740679999998</v>
      </c>
      <c r="BP29" s="40">
        <f>BF29*VLOOKUP(BP$12,別紙!$B$4:$E$10,MATCH("設備利用率",別紙!$B$4:$E$4,0),0)/100*8760/10^3</f>
        <v>157.91108880000002</v>
      </c>
      <c r="BQ29" s="40">
        <f>BG29*VLOOKUP(BQ$12,別紙!$B$4:$E$10,MATCH("設備利用率",別紙!$B$4:$E$4,0),0)/100*8760/10^3</f>
        <v>45998.788032000004</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46550.806527600005</v>
      </c>
      <c r="BV29" s="42"/>
      <c r="BW29" s="38" t="str">
        <f t="shared" si="7"/>
        <v>01520</v>
      </c>
      <c r="BX29" s="38" t="str">
        <f t="shared" si="8"/>
        <v>幌延町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23649.340727023442</v>
      </c>
      <c r="BZ29" s="42"/>
      <c r="CA29" s="38" t="str">
        <f t="shared" si="9"/>
        <v>01520</v>
      </c>
      <c r="CB29" s="38" t="str">
        <f t="shared" si="10"/>
        <v>幌延町</v>
      </c>
      <c r="CC29" s="260">
        <f t="shared" si="11"/>
        <v>1.6664625511089382E-2</v>
      </c>
      <c r="CD29" s="260">
        <f t="shared" ref="CD29:CD60" si="16">BP29/$BY29</f>
        <v>6.6771877754528445E-3</v>
      </c>
      <c r="CE29" s="260">
        <f t="shared" ref="CE29:CE60" si="17">BQ29/$BY29</f>
        <v>1.9450346867149015</v>
      </c>
      <c r="CF29" s="260">
        <f t="shared" ref="CF29:CF60" si="18">BR29/$BY29</f>
        <v>0</v>
      </c>
      <c r="CG29" s="260">
        <f t="shared" ref="CG29:CG60" si="19">BS29/$BY29</f>
        <v>0</v>
      </c>
      <c r="CH29" s="260">
        <f t="shared" ref="CH29:CH60" si="20">BT29/$BY29</f>
        <v>0</v>
      </c>
      <c r="CI29" s="260">
        <f t="shared" si="12"/>
        <v>1.9683765000014439</v>
      </c>
      <c r="CK29" s="20" t="str">
        <f t="shared" si="13"/>
        <v>01520</v>
      </c>
      <c r="CL29" s="20" t="str">
        <f t="shared" si="14"/>
        <v>幌延町</v>
      </c>
      <c r="CM29" s="20">
        <f>VLOOKUP($CK29&amp;"_"&amp;$AZ$7,データシート1!$A:$BS,MATCH("ca_太陽光発電（10kW未満）",データシート1!$A$1:$BS$1,0),0)</f>
        <v>40</v>
      </c>
      <c r="CN29" s="20">
        <f>VLOOKUP($CK29&amp;"_"&amp;$AZ$5,データシート1!$A:$BS,MATCH("ab_家庭",データシート1!$A$1:$BS$1,0),0)</f>
        <v>1227</v>
      </c>
      <c r="CO29" s="260">
        <f t="shared" si="15"/>
        <v>3.2599837000814993E-2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39301</v>
      </c>
      <c r="AY30" s="20" t="str">
        <f>IF(IFERROR(比較地域マスタ!$Z23,"")=0,"",IFERROR(比較地域マスタ!$Z23,""))</f>
        <v>東洋町</v>
      </c>
      <c r="BC30" s="960" t="str">
        <f t="shared" si="0"/>
        <v>39301</v>
      </c>
      <c r="BD30" s="123" t="str">
        <f t="shared" si="2"/>
        <v>東洋町</v>
      </c>
      <c r="BE30" s="40">
        <f>VLOOKUP($BC30&amp;"_"&amp;$AZ$7,データシート1!$A:$BS,MATCH("cb_"&amp;BE$12,データシート1!$A$1:$BS$1,0),0)</f>
        <v>261.995</v>
      </c>
      <c r="BF30" s="40">
        <f>VLOOKUP($BC30&amp;"_"&amp;$AZ$7,データシート1!$A:$BS,MATCH("cb_"&amp;BF$12,データシート1!$A$1:$BS$1,0),0)</f>
        <v>4127.6100000000015</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4389.6050000000014</v>
      </c>
      <c r="BL30" s="42"/>
      <c r="BM30" s="960" t="str">
        <f t="shared" si="4"/>
        <v>39301</v>
      </c>
      <c r="BN30" s="123" t="str">
        <f t="shared" si="5"/>
        <v>東洋町</v>
      </c>
      <c r="BO30" s="40">
        <f>BE30*VLOOKUP(BO$12,別紙!$B$4:$E$10,MATCH("設備利用率",別紙!$B$4:$E$4,0),0)/100*8760/10^3</f>
        <v>314.42543940000002</v>
      </c>
      <c r="BP30" s="40">
        <f>BF30*VLOOKUP(BP$12,別紙!$B$4:$E$10,MATCH("設備利用率",別紙!$B$4:$E$4,0),0)/100*8760/10^3</f>
        <v>5459.8374036000014</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5774.2628430000013</v>
      </c>
      <c r="BV30" s="42"/>
      <c r="BW30" s="38" t="str">
        <f t="shared" si="7"/>
        <v>39301</v>
      </c>
      <c r="BX30" s="38" t="str">
        <f t="shared" si="8"/>
        <v>東洋町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9104.1481741146308</v>
      </c>
      <c r="BZ30" s="42"/>
      <c r="CA30" s="38" t="str">
        <f t="shared" si="9"/>
        <v>39301</v>
      </c>
      <c r="CB30" s="38" t="str">
        <f t="shared" si="10"/>
        <v>東洋町</v>
      </c>
      <c r="CC30" s="260">
        <f t="shared" si="11"/>
        <v>3.45365028541594E-2</v>
      </c>
      <c r="CD30" s="260">
        <f t="shared" si="16"/>
        <v>0.59970875903840015</v>
      </c>
      <c r="CE30" s="260">
        <f t="shared" si="17"/>
        <v>0</v>
      </c>
      <c r="CF30" s="260">
        <f t="shared" si="18"/>
        <v>0</v>
      </c>
      <c r="CG30" s="260">
        <f t="shared" si="19"/>
        <v>0</v>
      </c>
      <c r="CH30" s="260">
        <f t="shared" si="20"/>
        <v>0</v>
      </c>
      <c r="CI30" s="260">
        <f t="shared" si="12"/>
        <v>0.63424526189255948</v>
      </c>
      <c r="CK30" s="20" t="str">
        <f t="shared" si="13"/>
        <v>39301</v>
      </c>
      <c r="CL30" s="20" t="str">
        <f t="shared" si="14"/>
        <v>東洋町</v>
      </c>
      <c r="CM30" s="20">
        <f>VLOOKUP($CK30&amp;"_"&amp;$AZ$7,データシート1!$A:$BS,MATCH("ca_太陽光発電（10kW未満）",データシート1!$A$1:$BS$1,0),0)</f>
        <v>58</v>
      </c>
      <c r="CN30" s="20">
        <f>VLOOKUP($CK30&amp;"_"&amp;$AZ$5,データシート1!$A:$BS,MATCH("ab_家庭",データシート1!$A$1:$BS$1,0),0)</f>
        <v>1369</v>
      </c>
      <c r="CO30" s="260">
        <f t="shared" si="15"/>
        <v>4.2366691015339665E-2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36321</v>
      </c>
      <c r="AY31" s="20" t="str">
        <f>IF(IFERROR(比較地域マスタ!$Z24,"")=0,"",IFERROR(比較地域マスタ!$Z24,""))</f>
        <v>佐那河内村</v>
      </c>
      <c r="BC31" s="960" t="str">
        <f t="shared" si="0"/>
        <v>36321</v>
      </c>
      <c r="BD31" s="123" t="str">
        <f t="shared" si="2"/>
        <v>佐那河内村</v>
      </c>
      <c r="BE31" s="40">
        <f>VLOOKUP($BC31&amp;"_"&amp;$AZ$7,データシート1!$A:$BS,MATCH("cb_"&amp;BE$12,データシート1!$A$1:$BS$1,0),0)</f>
        <v>326.38900000000001</v>
      </c>
      <c r="BF31" s="40">
        <f>VLOOKUP($BC31&amp;"_"&amp;$AZ$7,データシート1!$A:$BS,MATCH("cb_"&amp;BF$12,データシート1!$A$1:$BS$1,0),0)</f>
        <v>582.9</v>
      </c>
      <c r="BG31" s="40">
        <f>VLOOKUP($BC31&amp;"_"&amp;$AZ$7,データシート1!$A:$BS,MATCH("cb_"&amp;BG$12,データシート1!$A$1:$BS$1,0),0)</f>
        <v>19500</v>
      </c>
      <c r="BH31" s="40">
        <f>VLOOKUP($BC31&amp;"_"&amp;$AZ$7,データシート1!$A:$BS,MATCH("cb_"&amp;BH$12,データシート1!$A$1:$BS$1,0),0)</f>
        <v>45</v>
      </c>
      <c r="BI31" s="40">
        <f>VLOOKUP($BC31&amp;"_"&amp;$AZ$7,データシート1!$A:$BS,MATCH("cb_"&amp;BI$12,データシート1!$A$1:$BS$1,0),0)</f>
        <v>0</v>
      </c>
      <c r="BJ31" s="40">
        <f>VLOOKUP($BC31&amp;"_"&amp;$AZ$7,データシート1!$A:$BS,MATCH("cb_"&amp;BJ$12,データシート1!$A$1:$BS$1,0),0)</f>
        <v>0</v>
      </c>
      <c r="BK31" s="40">
        <f t="shared" si="3"/>
        <v>20454.289000000001</v>
      </c>
      <c r="BL31" s="42"/>
      <c r="BM31" s="960" t="str">
        <f t="shared" si="4"/>
        <v>36321</v>
      </c>
      <c r="BN31" s="123" t="str">
        <f t="shared" si="5"/>
        <v>佐那河内村</v>
      </c>
      <c r="BO31" s="40">
        <f>BE31*VLOOKUP(BO$12,別紙!$B$4:$E$10,MATCH("設備利用率",別紙!$B$4:$E$4,0),0)/100*8760/10^3</f>
        <v>391.70596668000002</v>
      </c>
      <c r="BP31" s="40">
        <f>BF31*VLOOKUP(BP$12,別紙!$B$4:$E$10,MATCH("設備利用率",別紙!$B$4:$E$4,0),0)/100*8760/10^3</f>
        <v>771.03680399999996</v>
      </c>
      <c r="BQ31" s="40">
        <f>BG31*VLOOKUP(BQ$12,別紙!$B$4:$E$10,MATCH("設備利用率",別紙!$B$4:$E$4,0),0)/100*8760/10^3</f>
        <v>42363.360000000001</v>
      </c>
      <c r="BR31" s="40">
        <f>BH31*VLOOKUP(BR$12,別紙!$B$4:$E$10,MATCH("設備利用率",別紙!$B$4:$E$4,0),0)/100*8760/10^3</f>
        <v>236.52</v>
      </c>
      <c r="BS31" s="40">
        <f>BI31*VLOOKUP(BS$12,別紙!$B$4:$E$10,MATCH("設備利用率",別紙!$B$4:$E$4,0),0)/100*8760/10^3</f>
        <v>0</v>
      </c>
      <c r="BT31" s="40">
        <f>BJ31*VLOOKUP(BT$12,別紙!$B$4:$E$10,MATCH("設備利用率",別紙!$B$4:$E$4,0),0)/100*8760/10^3</f>
        <v>0</v>
      </c>
      <c r="BU31" s="40">
        <f t="shared" si="6"/>
        <v>43762.622770679998</v>
      </c>
      <c r="BV31" s="42"/>
      <c r="BW31" s="38" t="str">
        <f t="shared" si="7"/>
        <v>36321</v>
      </c>
      <c r="BX31" s="38" t="str">
        <f t="shared" si="8"/>
        <v>佐那河内村</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9007.3079243876</v>
      </c>
      <c r="BZ31" s="42"/>
      <c r="CA31" s="38" t="str">
        <f t="shared" si="9"/>
        <v>36321</v>
      </c>
      <c r="CB31" s="38" t="str">
        <f t="shared" si="10"/>
        <v>佐那河内村</v>
      </c>
      <c r="CC31" s="260">
        <f t="shared" si="11"/>
        <v>4.3487573642224719E-2</v>
      </c>
      <c r="CD31" s="260">
        <f t="shared" si="16"/>
        <v>8.5601248505382047E-2</v>
      </c>
      <c r="CE31" s="260">
        <f t="shared" si="17"/>
        <v>4.7032210240420147</v>
      </c>
      <c r="CF31" s="260">
        <f t="shared" si="18"/>
        <v>2.6258678173931845E-2</v>
      </c>
      <c r="CG31" s="260">
        <f t="shared" si="19"/>
        <v>0</v>
      </c>
      <c r="CH31" s="260">
        <f t="shared" si="20"/>
        <v>0</v>
      </c>
      <c r="CI31" s="260">
        <f t="shared" si="12"/>
        <v>4.8585685243635526</v>
      </c>
      <c r="CK31" s="20" t="str">
        <f t="shared" si="13"/>
        <v>36321</v>
      </c>
      <c r="CL31" s="20" t="str">
        <f t="shared" si="14"/>
        <v>佐那河内村</v>
      </c>
      <c r="CM31" s="20">
        <f>VLOOKUP($CK31&amp;"_"&amp;$AZ$7,データシート1!$A:$BS,MATCH("ca_太陽光発電（10kW未満）",データシート1!$A$1:$BS$1,0),0)</f>
        <v>69</v>
      </c>
      <c r="CN31" s="20">
        <f>VLOOKUP($CK31&amp;"_"&amp;$AZ$5,データシート1!$A:$BS,MATCH("ab_家庭",データシート1!$A$1:$BS$1,0),0)</f>
        <v>945</v>
      </c>
      <c r="CO31" s="260">
        <f t="shared" si="15"/>
        <v>7.301587301587302E-2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01436</v>
      </c>
      <c r="AY32" s="20" t="str">
        <f>IF(IFERROR(比較地域マスタ!$Z25,"")=0,"",IFERROR(比較地域マスタ!$Z25,""))</f>
        <v>雨竜町</v>
      </c>
      <c r="AZ32" s="24"/>
      <c r="BA32" s="24"/>
      <c r="BB32" s="24"/>
      <c r="BC32" s="960" t="str">
        <f t="shared" si="0"/>
        <v>01436</v>
      </c>
      <c r="BD32" s="123" t="str">
        <f t="shared" si="2"/>
        <v>雨竜町</v>
      </c>
      <c r="BE32" s="40">
        <f>VLOOKUP($BC32&amp;"_"&amp;$AZ$7,データシート1!$A:$BS,MATCH("cb_"&amp;BE$12,データシート1!$A$1:$BS$1,0),0)</f>
        <v>75</v>
      </c>
      <c r="BF32" s="40">
        <f>VLOOKUP($BC32&amp;"_"&amp;$AZ$7,データシート1!$A:$BS,MATCH("cb_"&amp;BF$12,データシート1!$A$1:$BS$1,0),0)</f>
        <v>67.7</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142.69999999999999</v>
      </c>
      <c r="BL32" s="42"/>
      <c r="BM32" s="960" t="str">
        <f t="shared" si="4"/>
        <v>01436</v>
      </c>
      <c r="BN32" s="123" t="str">
        <f t="shared" si="5"/>
        <v>雨竜町</v>
      </c>
      <c r="BO32" s="40">
        <f>BE32*VLOOKUP(BO$12,別紙!$B$4:$E$10,MATCH("設備利用率",別紙!$B$4:$E$4,0),0)/100*8760/10^3</f>
        <v>90.009</v>
      </c>
      <c r="BP32" s="40">
        <f>BF32*VLOOKUP(BP$12,別紙!$B$4:$E$10,MATCH("設備利用率",別紙!$B$4:$E$4,0),0)/100*8760/10^3</f>
        <v>89.550851999999992</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179.55985199999998</v>
      </c>
      <c r="BV32" s="42"/>
      <c r="BW32" s="38" t="str">
        <f t="shared" si="7"/>
        <v>01436</v>
      </c>
      <c r="BX32" s="38" t="str">
        <f t="shared" si="8"/>
        <v>雨竜町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10467.800161126639</v>
      </c>
      <c r="BZ32" s="42"/>
      <c r="CA32" s="38" t="str">
        <f t="shared" si="9"/>
        <v>01436</v>
      </c>
      <c r="CB32" s="38" t="str">
        <f t="shared" si="10"/>
        <v>雨竜町</v>
      </c>
      <c r="CC32" s="260">
        <f t="shared" si="11"/>
        <v>8.5986547903597367E-3</v>
      </c>
      <c r="CD32" s="260">
        <f t="shared" si="16"/>
        <v>8.5548874282637931E-3</v>
      </c>
      <c r="CE32" s="260">
        <f t="shared" si="17"/>
        <v>0</v>
      </c>
      <c r="CF32" s="260">
        <f t="shared" si="18"/>
        <v>0</v>
      </c>
      <c r="CG32" s="260">
        <f t="shared" si="19"/>
        <v>0</v>
      </c>
      <c r="CH32" s="260">
        <f t="shared" si="20"/>
        <v>0</v>
      </c>
      <c r="CI32" s="260">
        <f t="shared" si="12"/>
        <v>1.715354221862353E-2</v>
      </c>
      <c r="CJ32" s="24"/>
      <c r="CK32" s="20" t="str">
        <f t="shared" si="13"/>
        <v>01436</v>
      </c>
      <c r="CL32" s="20" t="str">
        <f t="shared" si="14"/>
        <v>雨竜町</v>
      </c>
      <c r="CM32" s="20">
        <f>VLOOKUP($CK32&amp;"_"&amp;$AZ$7,データシート1!$A:$BS,MATCH("ca_太陽光発電（10kW未満）",データシート1!$A$1:$BS$1,0),0)</f>
        <v>14</v>
      </c>
      <c r="CN32" s="20">
        <f>VLOOKUP($CK32&amp;"_"&amp;$AZ$5,データシート1!$A:$BS,MATCH("ab_家庭",データシート1!$A$1:$BS$1,0),0)</f>
        <v>1076</v>
      </c>
      <c r="CO32" s="260">
        <f t="shared" si="15"/>
        <v>1.3011152416356878E-2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21507</v>
      </c>
      <c r="AY33" s="20" t="str">
        <f>IF(IFERROR(比較地域マスタ!$Z26,"")=0,"",IFERROR(比較地域マスタ!$Z26,""))</f>
        <v>東白川村</v>
      </c>
      <c r="BC33" s="960" t="str">
        <f t="shared" si="0"/>
        <v>21507</v>
      </c>
      <c r="BD33" s="123" t="str">
        <f t="shared" si="2"/>
        <v>東白川村</v>
      </c>
      <c r="BE33" s="40">
        <f>VLOOKUP($BC33&amp;"_"&amp;$AZ$7,データシート1!$A:$BS,MATCH("cb_"&amp;BE$12,データシート1!$A$1:$BS$1,0),0)</f>
        <v>327.5</v>
      </c>
      <c r="BF33" s="40">
        <f>VLOOKUP($BC33&amp;"_"&amp;$AZ$7,データシート1!$A:$BS,MATCH("cb_"&amp;BF$12,データシート1!$A$1:$BS$1,0),0)</f>
        <v>3623.3000000000011</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3950.8000000000011</v>
      </c>
      <c r="BL33" s="42"/>
      <c r="BM33" s="960" t="str">
        <f t="shared" si="4"/>
        <v>21507</v>
      </c>
      <c r="BN33" s="123" t="str">
        <f t="shared" si="5"/>
        <v>東白川村</v>
      </c>
      <c r="BO33" s="40">
        <f>BE33*VLOOKUP(BO$12,別紙!$B$4:$E$10,MATCH("設備利用率",別紙!$B$4:$E$4,0),0)/100*8760/10^3</f>
        <v>393.03929999999997</v>
      </c>
      <c r="BP33" s="40">
        <f>BF33*VLOOKUP(BP$12,別紙!$B$4:$E$10,MATCH("設備利用率",別紙!$B$4:$E$4,0),0)/100*8760/10^3</f>
        <v>4792.7563080000018</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5185.7956080000022</v>
      </c>
      <c r="BV33" s="42"/>
      <c r="BW33" s="38" t="str">
        <f t="shared" si="7"/>
        <v>21507</v>
      </c>
      <c r="BX33" s="38" t="str">
        <f t="shared" si="8"/>
        <v>東白川村</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11548.314414490284</v>
      </c>
      <c r="BZ33" s="42"/>
      <c r="CA33" s="38" t="str">
        <f t="shared" si="9"/>
        <v>21507</v>
      </c>
      <c r="CB33" s="38" t="str">
        <f t="shared" si="10"/>
        <v>東白川村</v>
      </c>
      <c r="CC33" s="260">
        <f t="shared" si="11"/>
        <v>3.4034343532146363E-2</v>
      </c>
      <c r="CD33" s="260">
        <f t="shared" si="16"/>
        <v>0.41501782303279477</v>
      </c>
      <c r="CE33" s="260">
        <f t="shared" si="17"/>
        <v>0</v>
      </c>
      <c r="CF33" s="260">
        <f t="shared" si="18"/>
        <v>0</v>
      </c>
      <c r="CG33" s="260">
        <f t="shared" si="19"/>
        <v>0</v>
      </c>
      <c r="CH33" s="260">
        <f t="shared" si="20"/>
        <v>0</v>
      </c>
      <c r="CI33" s="260">
        <f t="shared" si="12"/>
        <v>0.44905216656494118</v>
      </c>
      <c r="CK33" s="20" t="str">
        <f t="shared" si="13"/>
        <v>21507</v>
      </c>
      <c r="CL33" s="20" t="str">
        <f t="shared" si="14"/>
        <v>東白川村</v>
      </c>
      <c r="CM33" s="20">
        <f>VLOOKUP($CK33&amp;"_"&amp;$AZ$7,データシート1!$A:$BS,MATCH("ca_太陽光発電（10kW未満）",データシート1!$A$1:$BS$1,0),0)</f>
        <v>61</v>
      </c>
      <c r="CN33" s="20">
        <f>VLOOKUP($CK33&amp;"_"&amp;$AZ$5,データシート1!$A:$BS,MATCH("ab_家庭",データシート1!$A$1:$BS$1,0),0)</f>
        <v>816</v>
      </c>
      <c r="CO33" s="260">
        <f t="shared" si="15"/>
        <v>7.4754901960784312E-2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13307</v>
      </c>
      <c r="AY34" s="20" t="str">
        <f>IF(IFERROR(比較地域マスタ!$Z27,"")=0,"",IFERROR(比較地域マスタ!$Z27,""))</f>
        <v>檜原村</v>
      </c>
      <c r="BC34" s="960" t="str">
        <f t="shared" si="0"/>
        <v>13307</v>
      </c>
      <c r="BD34" s="123" t="str">
        <f t="shared" si="2"/>
        <v>檜原村</v>
      </c>
      <c r="BE34" s="40">
        <f>VLOOKUP($BC34&amp;"_"&amp;$AZ$7,データシート1!$A:$BS,MATCH("cb_"&amp;BE$12,データシート1!$A$1:$BS$1,0),0)</f>
        <v>62.199999999999996</v>
      </c>
      <c r="BF34" s="40">
        <f>VLOOKUP($BC34&amp;"_"&amp;$AZ$7,データシート1!$A:$BS,MATCH("cb_"&amp;BF$12,データシート1!$A$1:$BS$1,0),0)</f>
        <v>10</v>
      </c>
      <c r="BG34" s="40">
        <f>VLOOKUP($BC34&amp;"_"&amp;$AZ$7,データシート1!$A:$BS,MATCH("cb_"&amp;BG$12,データシート1!$A$1:$BS$1,0),0)</f>
        <v>0</v>
      </c>
      <c r="BH34" s="40">
        <f>VLOOKUP($BC34&amp;"_"&amp;$AZ$7,データシート1!$A:$BS,MATCH("cb_"&amp;BH$12,データシート1!$A$1:$BS$1,0),0)</f>
        <v>49.9</v>
      </c>
      <c r="BI34" s="40">
        <f>VLOOKUP($BC34&amp;"_"&amp;$AZ$7,データシート1!$A:$BS,MATCH("cb_"&amp;BI$12,データシート1!$A$1:$BS$1,0),0)</f>
        <v>0</v>
      </c>
      <c r="BJ34" s="40">
        <f>VLOOKUP($BC34&amp;"_"&amp;$AZ$7,データシート1!$A:$BS,MATCH("cb_"&amp;BJ$12,データシート1!$A$1:$BS$1,0),0)</f>
        <v>0</v>
      </c>
      <c r="BK34" s="40">
        <f t="shared" si="3"/>
        <v>122.1</v>
      </c>
      <c r="BL34" s="42"/>
      <c r="BM34" s="960" t="str">
        <f t="shared" si="4"/>
        <v>13307</v>
      </c>
      <c r="BN34" s="123" t="str">
        <f t="shared" si="5"/>
        <v>檜原村</v>
      </c>
      <c r="BO34" s="40">
        <f>BE34*VLOOKUP(BO$12,別紙!$B$4:$E$10,MATCH("設備利用率",別紙!$B$4:$E$4,0),0)/100*8760/10^3</f>
        <v>74.647463999999985</v>
      </c>
      <c r="BP34" s="40">
        <f>BF34*VLOOKUP(BP$12,別紙!$B$4:$E$10,MATCH("設備利用率",別紙!$B$4:$E$4,0),0)/100*8760/10^3</f>
        <v>13.227600000000001</v>
      </c>
      <c r="BQ34" s="40">
        <f>BG34*VLOOKUP(BQ$12,別紙!$B$4:$E$10,MATCH("設備利用率",別紙!$B$4:$E$4,0),0)/100*8760/10^3</f>
        <v>0</v>
      </c>
      <c r="BR34" s="40">
        <f>BH34*VLOOKUP(BR$12,別紙!$B$4:$E$10,MATCH("設備利用率",別紙!$B$4:$E$4,0),0)/100*8760/10^3</f>
        <v>262.27440000000001</v>
      </c>
      <c r="BS34" s="40">
        <f>BI34*VLOOKUP(BS$12,別紙!$B$4:$E$10,MATCH("設備利用率",別紙!$B$4:$E$4,0),0)/100*8760/10^3</f>
        <v>0</v>
      </c>
      <c r="BT34" s="40">
        <f>BJ34*VLOOKUP(BT$12,別紙!$B$4:$E$10,MATCH("設備利用率",別紙!$B$4:$E$4,0),0)/100*8760/10^3</f>
        <v>0</v>
      </c>
      <c r="BU34" s="40">
        <f t="shared" si="6"/>
        <v>350.14946399999997</v>
      </c>
      <c r="BV34" s="42"/>
      <c r="BW34" s="38" t="str">
        <f t="shared" si="7"/>
        <v>13307</v>
      </c>
      <c r="BX34" s="38" t="str">
        <f t="shared" si="8"/>
        <v>檜原村</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10509.647223886717</v>
      </c>
      <c r="BZ34" s="42"/>
      <c r="CA34" s="38" t="str">
        <f t="shared" si="9"/>
        <v>13307</v>
      </c>
      <c r="CB34" s="38" t="str">
        <f t="shared" si="10"/>
        <v>檜原村</v>
      </c>
      <c r="CC34" s="260">
        <f t="shared" si="11"/>
        <v>7.1027563922734203E-3</v>
      </c>
      <c r="CD34" s="260">
        <f t="shared" si="16"/>
        <v>1.2586150341883807E-3</v>
      </c>
      <c r="CE34" s="260">
        <f t="shared" si="17"/>
        <v>0</v>
      </c>
      <c r="CF34" s="260">
        <f t="shared" si="18"/>
        <v>2.4955585512317958E-2</v>
      </c>
      <c r="CG34" s="260">
        <f t="shared" si="19"/>
        <v>0</v>
      </c>
      <c r="CH34" s="260">
        <f t="shared" si="20"/>
        <v>0</v>
      </c>
      <c r="CI34" s="260">
        <f t="shared" si="12"/>
        <v>3.3316956938779757E-2</v>
      </c>
      <c r="CK34" s="20" t="str">
        <f t="shared" si="13"/>
        <v>13307</v>
      </c>
      <c r="CL34" s="20" t="str">
        <f t="shared" si="14"/>
        <v>檜原村</v>
      </c>
      <c r="CM34" s="20">
        <f>VLOOKUP($CK34&amp;"_"&amp;$AZ$7,データシート1!$A:$BS,MATCH("ca_太陽光発電（10kW未満）",データシート1!$A$1:$BS$1,0),0)</f>
        <v>12</v>
      </c>
      <c r="CN34" s="20">
        <f>VLOOKUP($CK34&amp;"_"&amp;$AZ$5,データシート1!$A:$BS,MATCH("ab_家庭",データシート1!$A$1:$BS$1,0),0)</f>
        <v>1137</v>
      </c>
      <c r="CO34" s="260">
        <f t="shared" si="15"/>
        <v>1.0554089709762533E-2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43507</v>
      </c>
      <c r="AY35" s="20" t="str">
        <f>IF(IFERROR(比較地域マスタ!$Z28,"")=0,"",IFERROR(比較地域マスタ!$Z28,""))</f>
        <v>水上村</v>
      </c>
      <c r="BC35" s="960" t="str">
        <f t="shared" si="0"/>
        <v>43507</v>
      </c>
      <c r="BD35" s="123" t="str">
        <f t="shared" si="2"/>
        <v>水上村</v>
      </c>
      <c r="BE35" s="40">
        <f>VLOOKUP($BC35&amp;"_"&amp;$AZ$7,データシート1!$A:$BS,MATCH("cb_"&amp;BE$12,データシート1!$A$1:$BS$1,0),0)</f>
        <v>528.99</v>
      </c>
      <c r="BF35" s="40">
        <f>VLOOKUP($BC35&amp;"_"&amp;$AZ$7,データシート1!$A:$BS,MATCH("cb_"&amp;BF$12,データシート1!$A$1:$BS$1,0),0)</f>
        <v>2000</v>
      </c>
      <c r="BG35" s="40">
        <f>VLOOKUP($BC35&amp;"_"&amp;$AZ$7,データシート1!$A:$BS,MATCH("cb_"&amp;BG$12,データシート1!$A$1:$BS$1,0),0)</f>
        <v>0</v>
      </c>
      <c r="BH35" s="40">
        <f>VLOOKUP($BC35&amp;"_"&amp;$AZ$7,データシート1!$A:$BS,MATCH("cb_"&amp;BH$12,データシート1!$A$1:$BS$1,0),0)</f>
        <v>15629.6</v>
      </c>
      <c r="BI35" s="40">
        <f>VLOOKUP($BC35&amp;"_"&amp;$AZ$7,データシート1!$A:$BS,MATCH("cb_"&amp;BI$12,データシート1!$A$1:$BS$1,0),0)</f>
        <v>0</v>
      </c>
      <c r="BJ35" s="40">
        <f>VLOOKUP($BC35&amp;"_"&amp;$AZ$7,データシート1!$A:$BS,MATCH("cb_"&amp;BJ$12,データシート1!$A$1:$BS$1,0),0)</f>
        <v>0</v>
      </c>
      <c r="BK35" s="40">
        <f t="shared" si="3"/>
        <v>18158.59</v>
      </c>
      <c r="BL35" s="42"/>
      <c r="BM35" s="960" t="str">
        <f t="shared" si="4"/>
        <v>43507</v>
      </c>
      <c r="BN35" s="123" t="str">
        <f t="shared" si="5"/>
        <v>水上村</v>
      </c>
      <c r="BO35" s="40">
        <f>BE35*VLOOKUP(BO$12,別紙!$B$4:$E$10,MATCH("設備利用率",別紙!$B$4:$E$4,0),0)/100*8760/10^3</f>
        <v>634.85147879999988</v>
      </c>
      <c r="BP35" s="40">
        <f>BF35*VLOOKUP(BP$12,別紙!$B$4:$E$10,MATCH("設備利用率",別紙!$B$4:$E$4,0),0)/100*8760/10^3</f>
        <v>2645.52</v>
      </c>
      <c r="BQ35" s="40">
        <f>BG35*VLOOKUP(BQ$12,別紙!$B$4:$E$10,MATCH("設備利用率",別紙!$B$4:$E$4,0),0)/100*8760/10^3</f>
        <v>0</v>
      </c>
      <c r="BR35" s="40">
        <f>BH35*VLOOKUP(BR$12,別紙!$B$4:$E$10,MATCH("設備利用率",別紙!$B$4:$E$4,0),0)/100*8760/10^3</f>
        <v>82149.17760000001</v>
      </c>
      <c r="BS35" s="40">
        <f>BI35*VLOOKUP(BS$12,別紙!$B$4:$E$10,MATCH("設備利用率",別紙!$B$4:$E$4,0),0)/100*8760/10^3</f>
        <v>0</v>
      </c>
      <c r="BT35" s="40">
        <f>BJ35*VLOOKUP(BT$12,別紙!$B$4:$E$10,MATCH("設備利用率",別紙!$B$4:$E$4,0),0)/100*8760/10^3</f>
        <v>0</v>
      </c>
      <c r="BU35" s="40">
        <f t="shared" si="6"/>
        <v>85429.549078800017</v>
      </c>
      <c r="BV35" s="42"/>
      <c r="BW35" s="38" t="str">
        <f t="shared" si="7"/>
        <v>43507</v>
      </c>
      <c r="BX35" s="38" t="str">
        <f t="shared" si="8"/>
        <v>水上村</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8847.720261253884</v>
      </c>
      <c r="BZ35" s="42"/>
      <c r="CA35" s="38" t="str">
        <f t="shared" si="9"/>
        <v>43507</v>
      </c>
      <c r="CB35" s="38" t="str">
        <f t="shared" si="10"/>
        <v>水上村</v>
      </c>
      <c r="CC35" s="260">
        <f t="shared" si="11"/>
        <v>7.1753113802676877E-2</v>
      </c>
      <c r="CD35" s="260">
        <f t="shared" si="16"/>
        <v>0.29900583674478437</v>
      </c>
      <c r="CE35" s="260">
        <f t="shared" si="17"/>
        <v>0</v>
      </c>
      <c r="CF35" s="260">
        <f t="shared" si="18"/>
        <v>9.2847846873899655</v>
      </c>
      <c r="CG35" s="260">
        <f t="shared" si="19"/>
        <v>0</v>
      </c>
      <c r="CH35" s="260">
        <f t="shared" si="20"/>
        <v>0</v>
      </c>
      <c r="CI35" s="260">
        <f t="shared" si="12"/>
        <v>9.6555436379374271</v>
      </c>
      <c r="CK35" s="20" t="str">
        <f t="shared" si="13"/>
        <v>43507</v>
      </c>
      <c r="CL35" s="20" t="str">
        <f t="shared" si="14"/>
        <v>水上村</v>
      </c>
      <c r="CM35" s="20">
        <f>VLOOKUP($CK35&amp;"_"&amp;$AZ$7,データシート1!$A:$BS,MATCH("ca_太陽光発電（10kW未満）",データシート1!$A$1:$BS$1,0),0)</f>
        <v>95</v>
      </c>
      <c r="CN35" s="20">
        <f>VLOOKUP($CK35&amp;"_"&amp;$AZ$5,データシート1!$A:$BS,MATCH("ab_家庭",データシート1!$A$1:$BS$1,0),0)</f>
        <v>866</v>
      </c>
      <c r="CO35" s="260">
        <f t="shared" si="15"/>
        <v>0.10969976905311778</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05327</v>
      </c>
      <c r="AY36" s="20" t="str">
        <f>IF(IFERROR(比較地域マスタ!$Z29,"")=0,"",IFERROR(比較地域マスタ!$Z29,""))</f>
        <v>上小阿仁村</v>
      </c>
      <c r="BC36" s="960" t="str">
        <f t="shared" si="0"/>
        <v>05327</v>
      </c>
      <c r="BD36" s="123" t="str">
        <f t="shared" si="2"/>
        <v>上小阿仁村</v>
      </c>
      <c r="BE36" s="40">
        <f>VLOOKUP($BC36&amp;"_"&amp;$AZ$7,データシート1!$A:$BS,MATCH("cb_"&amp;BE$12,データシート1!$A$1:$BS$1,0),0)</f>
        <v>61.9</v>
      </c>
      <c r="BF36" s="40">
        <f>VLOOKUP($BC36&amp;"_"&amp;$AZ$7,データシート1!$A:$BS,MATCH("cb_"&amp;BF$12,データシート1!$A$1:$BS$1,0),0)</f>
        <v>811.5</v>
      </c>
      <c r="BG36" s="40">
        <f>VLOOKUP($BC36&amp;"_"&amp;$AZ$7,データシート1!$A:$BS,MATCH("cb_"&amp;BG$12,データシート1!$A$1:$BS$1,0),0)</f>
        <v>0</v>
      </c>
      <c r="BH36" s="40">
        <f>VLOOKUP($BC36&amp;"_"&amp;$AZ$7,データシート1!$A:$BS,MATCH("cb_"&amp;BH$12,データシート1!$A$1:$BS$1,0),0)</f>
        <v>450</v>
      </c>
      <c r="BI36" s="40">
        <f>VLOOKUP($BC36&amp;"_"&amp;$AZ$7,データシート1!$A:$BS,MATCH("cb_"&amp;BI$12,データシート1!$A$1:$BS$1,0),0)</f>
        <v>0</v>
      </c>
      <c r="BJ36" s="40">
        <f>VLOOKUP($BC36&amp;"_"&amp;$AZ$7,データシート1!$A:$BS,MATCH("cb_"&amp;BJ$12,データシート1!$A$1:$BS$1,0),0)</f>
        <v>0</v>
      </c>
      <c r="BK36" s="40">
        <f t="shared" si="3"/>
        <v>1323.4</v>
      </c>
      <c r="BL36" s="42"/>
      <c r="BM36" s="960" t="str">
        <f t="shared" si="4"/>
        <v>05327</v>
      </c>
      <c r="BN36" s="123" t="str">
        <f t="shared" si="5"/>
        <v>上小阿仁村</v>
      </c>
      <c r="BO36" s="40">
        <f>BE36*VLOOKUP(BO$12,別紙!$B$4:$E$10,MATCH("設備利用率",別紙!$B$4:$E$4,0),0)/100*8760/10^3</f>
        <v>74.287428000000006</v>
      </c>
      <c r="BP36" s="40">
        <f>BF36*VLOOKUP(BP$12,別紙!$B$4:$E$10,MATCH("設備利用率",別紙!$B$4:$E$4,0),0)/100*8760/10^3</f>
        <v>1073.41974</v>
      </c>
      <c r="BQ36" s="40">
        <f>BG36*VLOOKUP(BQ$12,別紙!$B$4:$E$10,MATCH("設備利用率",別紙!$B$4:$E$4,0),0)/100*8760/10^3</f>
        <v>0</v>
      </c>
      <c r="BR36" s="40">
        <f>BH36*VLOOKUP(BR$12,別紙!$B$4:$E$10,MATCH("設備利用率",別紙!$B$4:$E$4,0),0)/100*8760/10^3</f>
        <v>2365.1999999999998</v>
      </c>
      <c r="BS36" s="40">
        <f>BI36*VLOOKUP(BS$12,別紙!$B$4:$E$10,MATCH("設備利用率",別紙!$B$4:$E$4,0),0)/100*8760/10^3</f>
        <v>0</v>
      </c>
      <c r="BT36" s="40">
        <f>BJ36*VLOOKUP(BT$12,別紙!$B$4:$E$10,MATCH("設備利用率",別紙!$B$4:$E$4,0),0)/100*8760/10^3</f>
        <v>0</v>
      </c>
      <c r="BU36" s="40">
        <f t="shared" si="6"/>
        <v>3512.9071679999997</v>
      </c>
      <c r="BV36" s="42"/>
      <c r="BW36" s="38" t="str">
        <f t="shared" si="7"/>
        <v>05327</v>
      </c>
      <c r="BX36" s="38" t="str">
        <f t="shared" si="8"/>
        <v>上小阿仁村</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11644.258177302552</v>
      </c>
      <c r="BZ36" s="42"/>
      <c r="CA36" s="38" t="str">
        <f t="shared" si="9"/>
        <v>05327</v>
      </c>
      <c r="CB36" s="38" t="str">
        <f t="shared" si="10"/>
        <v>上小阿仁村</v>
      </c>
      <c r="CC36" s="260">
        <f t="shared" si="11"/>
        <v>6.37974758622271E-3</v>
      </c>
      <c r="CD36" s="260">
        <f t="shared" si="16"/>
        <v>9.2184467542325038E-2</v>
      </c>
      <c r="CE36" s="260">
        <f t="shared" si="17"/>
        <v>0</v>
      </c>
      <c r="CF36" s="260">
        <f t="shared" si="18"/>
        <v>0.20312156978882012</v>
      </c>
      <c r="CG36" s="260">
        <f t="shared" si="19"/>
        <v>0</v>
      </c>
      <c r="CH36" s="260">
        <f t="shared" si="20"/>
        <v>0</v>
      </c>
      <c r="CI36" s="260">
        <f t="shared" si="12"/>
        <v>0.30168578491736786</v>
      </c>
      <c r="CK36" s="20" t="str">
        <f t="shared" si="13"/>
        <v>05327</v>
      </c>
      <c r="CL36" s="20" t="str">
        <f t="shared" si="14"/>
        <v>上小阿仁村</v>
      </c>
      <c r="CM36" s="20">
        <f>VLOOKUP($CK36&amp;"_"&amp;$AZ$7,データシート1!$A:$BS,MATCH("ca_太陽光発電（10kW未満）",データシート1!$A$1:$BS$1,0),0)</f>
        <v>10</v>
      </c>
      <c r="CN36" s="20">
        <f>VLOOKUP($CK36&amp;"_"&amp;$AZ$5,データシート1!$A:$BS,MATCH("ab_家庭",データシート1!$A$1:$BS$1,0),0)</f>
        <v>1077</v>
      </c>
      <c r="CO36" s="260">
        <f t="shared" si="15"/>
        <v>9.285051067780872E-3</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01398</v>
      </c>
      <c r="AY37" s="20" t="str">
        <f>IF(IFERROR(比較地域マスタ!$Z30,"")=0,"",IFERROR(比較地域マスタ!$Z30,""))</f>
        <v>喜茂別町</v>
      </c>
      <c r="BC37" s="960" t="str">
        <f t="shared" si="0"/>
        <v>01398</v>
      </c>
      <c r="BD37" s="123" t="str">
        <f t="shared" si="2"/>
        <v>喜茂別町</v>
      </c>
      <c r="BE37" s="40">
        <f>VLOOKUP($BC37&amp;"_"&amp;$AZ$7,データシート1!$A:$BS,MATCH("cb_"&amp;BE$12,データシート1!$A$1:$BS$1,0),0)</f>
        <v>18.18</v>
      </c>
      <c r="BF37" s="40">
        <f>VLOOKUP($BC37&amp;"_"&amp;$AZ$7,データシート1!$A:$BS,MATCH("cb_"&amp;BF$12,データシート1!$A$1:$BS$1,0),0)</f>
        <v>0</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18.18</v>
      </c>
      <c r="BL37" s="42"/>
      <c r="BM37" s="960" t="str">
        <f t="shared" si="4"/>
        <v>01398</v>
      </c>
      <c r="BN37" s="123" t="str">
        <f t="shared" si="5"/>
        <v>喜茂別町</v>
      </c>
      <c r="BO37" s="40">
        <f>BE37*VLOOKUP(BO$12,別紙!$B$4:$E$10,MATCH("設備利用率",別紙!$B$4:$E$4,0),0)/100*8760/10^3</f>
        <v>21.818181599999996</v>
      </c>
      <c r="BP37" s="40">
        <f>BF37*VLOOKUP(BP$12,別紙!$B$4:$E$10,MATCH("設備利用率",別紙!$B$4:$E$4,0),0)/100*8760/10^3</f>
        <v>0</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21.818181599999996</v>
      </c>
      <c r="BV37" s="42"/>
      <c r="BW37" s="38" t="str">
        <f t="shared" si="7"/>
        <v>01398</v>
      </c>
      <c r="BX37" s="38" t="str">
        <f t="shared" si="8"/>
        <v>喜茂別町</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9609.920668426148</v>
      </c>
      <c r="BZ37" s="42"/>
      <c r="CA37" s="38" t="str">
        <f t="shared" si="9"/>
        <v>01398</v>
      </c>
      <c r="CB37" s="38" t="str">
        <f t="shared" si="10"/>
        <v>喜茂別町</v>
      </c>
      <c r="CC37" s="260">
        <f t="shared" si="11"/>
        <v>2.2703810315192995E-3</v>
      </c>
      <c r="CD37" s="260">
        <f t="shared" si="16"/>
        <v>0</v>
      </c>
      <c r="CE37" s="260">
        <f t="shared" si="17"/>
        <v>0</v>
      </c>
      <c r="CF37" s="260">
        <f t="shared" si="18"/>
        <v>0</v>
      </c>
      <c r="CG37" s="260">
        <f t="shared" si="19"/>
        <v>0</v>
      </c>
      <c r="CH37" s="260">
        <f t="shared" si="20"/>
        <v>0</v>
      </c>
      <c r="CI37" s="260">
        <f t="shared" si="12"/>
        <v>2.2703810315192995E-3</v>
      </c>
      <c r="CK37" s="20" t="str">
        <f t="shared" si="13"/>
        <v>01398</v>
      </c>
      <c r="CL37" s="20" t="str">
        <f t="shared" si="14"/>
        <v>喜茂別町</v>
      </c>
      <c r="CM37" s="20">
        <f>VLOOKUP($CK37&amp;"_"&amp;$AZ$7,データシート1!$A:$BS,MATCH("ca_太陽光発電（10kW未満）",データシート1!$A$1:$BS$1,0),0)</f>
        <v>3</v>
      </c>
      <c r="CN37" s="20">
        <f>VLOOKUP($CK37&amp;"_"&amp;$AZ$5,データシート1!$A:$BS,MATCH("ab_家庭",データシート1!$A$1:$BS$1,0),0)</f>
        <v>1222</v>
      </c>
      <c r="CO37" s="260">
        <f t="shared" si="15"/>
        <v>2.4549918166939444E-3</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26463</v>
      </c>
      <c r="AY38" s="20" t="str">
        <f>IF(IFERROR(比較地域マスタ!$Z31,"")=0,"",IFERROR(比較地域マスタ!$Z31,""))</f>
        <v>伊根町</v>
      </c>
      <c r="BC38" s="960" t="str">
        <f t="shared" si="0"/>
        <v>26463</v>
      </c>
      <c r="BD38" s="123" t="str">
        <f t="shared" si="2"/>
        <v>伊根町</v>
      </c>
      <c r="BE38" s="40">
        <f>VLOOKUP($BC38&amp;"_"&amp;$AZ$7,データシート1!$A:$BS,MATCH("cb_"&amp;BE$12,データシート1!$A$1:$BS$1,0),0)</f>
        <v>98.9</v>
      </c>
      <c r="BF38" s="40">
        <f>VLOOKUP($BC38&amp;"_"&amp;$AZ$7,データシート1!$A:$BS,MATCH("cb_"&amp;BF$12,データシート1!$A$1:$BS$1,0),0)</f>
        <v>24.9</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123.80000000000001</v>
      </c>
      <c r="BL38" s="42"/>
      <c r="BM38" s="960" t="str">
        <f t="shared" si="4"/>
        <v>26463</v>
      </c>
      <c r="BN38" s="123" t="str">
        <f t="shared" si="5"/>
        <v>伊根町</v>
      </c>
      <c r="BO38" s="40">
        <f>BE38*VLOOKUP(BO$12,別紙!$B$4:$E$10,MATCH("設備利用率",別紙!$B$4:$E$4,0),0)/100*8760/10^3</f>
        <v>118.691868</v>
      </c>
      <c r="BP38" s="40">
        <f>BF38*VLOOKUP(BP$12,別紙!$B$4:$E$10,MATCH("設備利用率",別紙!$B$4:$E$4,0),0)/100*8760/10^3</f>
        <v>32.936723999999998</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151.628592</v>
      </c>
      <c r="BV38" s="42"/>
      <c r="BW38" s="38" t="str">
        <f t="shared" si="7"/>
        <v>26463</v>
      </c>
      <c r="BX38" s="38" t="str">
        <f t="shared" si="8"/>
        <v>伊根町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9415.7785573162218</v>
      </c>
      <c r="BZ38" s="42"/>
      <c r="CA38" s="38" t="str">
        <f t="shared" si="9"/>
        <v>26463</v>
      </c>
      <c r="CB38" s="38" t="str">
        <f t="shared" si="10"/>
        <v>伊根町</v>
      </c>
      <c r="CC38" s="260">
        <f t="shared" si="11"/>
        <v>1.2605635028212762E-2</v>
      </c>
      <c r="CD38" s="260">
        <f t="shared" si="16"/>
        <v>3.4980351119671986E-3</v>
      </c>
      <c r="CE38" s="260">
        <f t="shared" si="17"/>
        <v>0</v>
      </c>
      <c r="CF38" s="260">
        <f t="shared" si="18"/>
        <v>0</v>
      </c>
      <c r="CG38" s="260">
        <f t="shared" si="19"/>
        <v>0</v>
      </c>
      <c r="CH38" s="260">
        <f t="shared" si="20"/>
        <v>0</v>
      </c>
      <c r="CI38" s="260">
        <f t="shared" si="12"/>
        <v>1.6103670140179962E-2</v>
      </c>
      <c r="CK38" s="20" t="str">
        <f t="shared" si="13"/>
        <v>26463</v>
      </c>
      <c r="CL38" s="20" t="str">
        <f t="shared" si="14"/>
        <v>伊根町</v>
      </c>
      <c r="CM38" s="20">
        <f>VLOOKUP($CK38&amp;"_"&amp;$AZ$7,データシート1!$A:$BS,MATCH("ca_太陽光発電（10kW未満）",データシート1!$A$1:$BS$1,0),0)</f>
        <v>18</v>
      </c>
      <c r="CN38" s="20">
        <f>VLOOKUP($CK38&amp;"_"&amp;$AZ$5,データシート1!$A:$BS,MATCH("ab_家庭",データシート1!$A$1:$BS$1,0),0)</f>
        <v>901</v>
      </c>
      <c r="CO38" s="260">
        <f t="shared" si="15"/>
        <v>1.9977802441731411E-2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01396</v>
      </c>
      <c r="AY39" s="20" t="str">
        <f>IF(IFERROR(比較地域マスタ!$Z32,"")=0,"",IFERROR(比較地域マスタ!$Z32,""))</f>
        <v>真狩村</v>
      </c>
      <c r="BC39" s="960" t="str">
        <f t="shared" si="0"/>
        <v>01396</v>
      </c>
      <c r="BD39" s="123" t="str">
        <f t="shared" si="2"/>
        <v>真狩村</v>
      </c>
      <c r="BE39" s="40">
        <f>VLOOKUP($BC39&amp;"_"&amp;$AZ$7,データシート1!$A:$BS,MATCH("cb_"&amp;BE$12,データシート1!$A$1:$BS$1,0),0)</f>
        <v>70.599999999999994</v>
      </c>
      <c r="BF39" s="40">
        <f>VLOOKUP($BC39&amp;"_"&amp;$AZ$7,データシート1!$A:$BS,MATCH("cb_"&amp;BF$12,データシート1!$A$1:$BS$1,0),0)</f>
        <v>750</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820.6</v>
      </c>
      <c r="BL39" s="42"/>
      <c r="BM39" s="960" t="str">
        <f t="shared" si="4"/>
        <v>01396</v>
      </c>
      <c r="BN39" s="123" t="str">
        <f t="shared" si="5"/>
        <v>真狩村</v>
      </c>
      <c r="BO39" s="40">
        <f>BE39*VLOOKUP(BO$12,別紙!$B$4:$E$10,MATCH("設備利用率",別紙!$B$4:$E$4,0),0)/100*8760/10^3</f>
        <v>84.728471999999982</v>
      </c>
      <c r="BP39" s="40">
        <f>BF39*VLOOKUP(BP$12,別紙!$B$4:$E$10,MATCH("設備利用率",別紙!$B$4:$E$4,0),0)/100*8760/10^3</f>
        <v>992.07</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1076.7984719999999</v>
      </c>
      <c r="BV39" s="42"/>
      <c r="BW39" s="38" t="str">
        <f t="shared" si="7"/>
        <v>01396</v>
      </c>
      <c r="BX39" s="38" t="str">
        <f t="shared" si="8"/>
        <v>真狩村</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8858.1395167602186</v>
      </c>
      <c r="BZ39" s="42"/>
      <c r="CA39" s="38" t="str">
        <f t="shared" si="9"/>
        <v>01396</v>
      </c>
      <c r="CB39" s="38" t="str">
        <f t="shared" si="10"/>
        <v>真狩村</v>
      </c>
      <c r="CC39" s="260">
        <f t="shared" si="11"/>
        <v>9.5650414897719537E-3</v>
      </c>
      <c r="CD39" s="260">
        <f t="shared" si="16"/>
        <v>0.11199530083297224</v>
      </c>
      <c r="CE39" s="260">
        <f t="shared" si="17"/>
        <v>0</v>
      </c>
      <c r="CF39" s="260">
        <f t="shared" si="18"/>
        <v>0</v>
      </c>
      <c r="CG39" s="260">
        <f t="shared" si="19"/>
        <v>0</v>
      </c>
      <c r="CH39" s="260">
        <f t="shared" si="20"/>
        <v>0</v>
      </c>
      <c r="CI39" s="260">
        <f t="shared" si="12"/>
        <v>0.12156034232274419</v>
      </c>
      <c r="CK39" s="20" t="str">
        <f t="shared" si="13"/>
        <v>01396</v>
      </c>
      <c r="CL39" s="20" t="str">
        <f t="shared" si="14"/>
        <v>真狩村</v>
      </c>
      <c r="CM39" s="20">
        <f>VLOOKUP($CK39&amp;"_"&amp;$AZ$7,データシート1!$A:$BS,MATCH("ca_太陽光発電（10kW未満）",データシート1!$A$1:$BS$1,0),0)</f>
        <v>11</v>
      </c>
      <c r="CN39" s="20">
        <f>VLOOKUP($CK39&amp;"_"&amp;$AZ$5,データシート1!$A:$BS,MATCH("ab_家庭",データシート1!$A$1:$BS$1,0),0)</f>
        <v>941</v>
      </c>
      <c r="CO39" s="260">
        <f t="shared" si="15"/>
        <v>1.1689691817215728E-2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40448</v>
      </c>
      <c r="AY40" s="20" t="str">
        <f>IF(IFERROR(比較地域マスタ!$Z33,"")=0,"",IFERROR(比較地域マスタ!$Z33,""))</f>
        <v>東峰村</v>
      </c>
      <c r="BC40" s="960" t="str">
        <f t="shared" si="0"/>
        <v>40448</v>
      </c>
      <c r="BD40" s="123" t="str">
        <f t="shared" si="2"/>
        <v>東峰村</v>
      </c>
      <c r="BE40" s="40">
        <f>VLOOKUP($BC40&amp;"_"&amp;$AZ$7,データシート1!$A:$BS,MATCH("cb_"&amp;BE$12,データシート1!$A$1:$BS$1,0),0)</f>
        <v>330.84999999999997</v>
      </c>
      <c r="BF40" s="40">
        <f>VLOOKUP($BC40&amp;"_"&amp;$AZ$7,データシート1!$A:$BS,MATCH("cb_"&amp;BF$12,データシート1!$A$1:$BS$1,0),0)</f>
        <v>2641.6800000000007</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2972.5300000000007</v>
      </c>
      <c r="BL40" s="42"/>
      <c r="BM40" s="960" t="str">
        <f t="shared" si="4"/>
        <v>40448</v>
      </c>
      <c r="BN40" s="123" t="str">
        <f t="shared" si="5"/>
        <v>東峰村</v>
      </c>
      <c r="BO40" s="40">
        <f>BE40*VLOOKUP(BO$12,別紙!$B$4:$E$10,MATCH("設備利用率",別紙!$B$4:$E$4,0),0)/100*8760/10^3</f>
        <v>397.05970199999996</v>
      </c>
      <c r="BP40" s="40">
        <f>BF40*VLOOKUP(BP$12,別紙!$B$4:$E$10,MATCH("設備利用率",別紙!$B$4:$E$4,0),0)/100*8760/10^3</f>
        <v>3494.3086368000004</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3891.3683388000004</v>
      </c>
      <c r="BV40" s="42"/>
      <c r="BW40" s="38" t="str">
        <f t="shared" si="7"/>
        <v>40448</v>
      </c>
      <c r="BX40" s="38" t="str">
        <f t="shared" si="8"/>
        <v>東峰村</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9361.8247337410849</v>
      </c>
      <c r="BZ40" s="42"/>
      <c r="CA40" s="38" t="str">
        <f t="shared" si="9"/>
        <v>40448</v>
      </c>
      <c r="CB40" s="38" t="str">
        <f t="shared" si="10"/>
        <v>東峰村</v>
      </c>
      <c r="CC40" s="260">
        <f t="shared" si="11"/>
        <v>4.2412639981279664E-2</v>
      </c>
      <c r="CD40" s="260">
        <f t="shared" si="16"/>
        <v>0.37325080699343932</v>
      </c>
      <c r="CE40" s="260">
        <f t="shared" si="17"/>
        <v>0</v>
      </c>
      <c r="CF40" s="260">
        <f t="shared" si="18"/>
        <v>0</v>
      </c>
      <c r="CG40" s="260">
        <f t="shared" si="19"/>
        <v>0</v>
      </c>
      <c r="CH40" s="260">
        <f t="shared" si="20"/>
        <v>0</v>
      </c>
      <c r="CI40" s="260">
        <f t="shared" si="12"/>
        <v>0.41566344697471902</v>
      </c>
      <c r="CK40" s="20" t="str">
        <f t="shared" si="13"/>
        <v>40448</v>
      </c>
      <c r="CL40" s="20" t="str">
        <f t="shared" si="14"/>
        <v>東峰村</v>
      </c>
      <c r="CM40" s="20">
        <f>VLOOKUP($CK40&amp;"_"&amp;$AZ$7,データシート1!$A:$BS,MATCH("ca_太陽光発電（10kW未満）",データシート1!$A$1:$BS$1,0),0)</f>
        <v>64</v>
      </c>
      <c r="CN40" s="20">
        <f>VLOOKUP($CK40&amp;"_"&amp;$AZ$5,データシート1!$A:$BS,MATCH("ab_家庭",データシート1!$A$1:$BS$1,0),0)</f>
        <v>836</v>
      </c>
      <c r="CO40" s="260">
        <f t="shared" si="15"/>
        <v>7.6555023923444973E-2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01518</v>
      </c>
      <c r="AY41" s="20" t="str">
        <f>IF(IFERROR(比較地域マスタ!$Z34,"")=0,"",IFERROR(比較地域マスタ!$Z34,""))</f>
        <v>利尻町</v>
      </c>
      <c r="BC41" s="960" t="str">
        <f t="shared" si="0"/>
        <v>01518</v>
      </c>
      <c r="BD41" s="123" t="str">
        <f t="shared" si="2"/>
        <v>利尻町</v>
      </c>
      <c r="BE41" s="40">
        <f>VLOOKUP($BC41&amp;"_"&amp;$AZ$7,データシート1!$A:$BS,MATCH("cb_"&amp;BE$12,データシート1!$A$1:$BS$1,0),0)</f>
        <v>0</v>
      </c>
      <c r="BF41" s="40">
        <f>VLOOKUP($BC41&amp;"_"&amp;$AZ$7,データシート1!$A:$BS,MATCH("cb_"&amp;BF$12,データシート1!$A$1:$BS$1,0),0)</f>
        <v>10</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10</v>
      </c>
      <c r="BL41" s="42"/>
      <c r="BM41" s="960" t="str">
        <f t="shared" si="4"/>
        <v>01518</v>
      </c>
      <c r="BN41" s="123" t="str">
        <f t="shared" si="5"/>
        <v>利尻町</v>
      </c>
      <c r="BO41" s="40">
        <f>BE41*VLOOKUP(BO$12,別紙!$B$4:$E$10,MATCH("設備利用率",別紙!$B$4:$E$4,0),0)/100*8760/10^3</f>
        <v>0</v>
      </c>
      <c r="BP41" s="40">
        <f>BF41*VLOOKUP(BP$12,別紙!$B$4:$E$10,MATCH("設備利用率",別紙!$B$4:$E$4,0),0)/100*8760/10^3</f>
        <v>13.227600000000001</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13.227600000000001</v>
      </c>
      <c r="BV41" s="42"/>
      <c r="BW41" s="38" t="str">
        <f t="shared" si="7"/>
        <v>01518</v>
      </c>
      <c r="BX41" s="38" t="str">
        <f t="shared" si="8"/>
        <v>利尻町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10405.772891707515</v>
      </c>
      <c r="BZ41" s="42"/>
      <c r="CA41" s="38" t="str">
        <f t="shared" si="9"/>
        <v>01518</v>
      </c>
      <c r="CB41" s="38" t="str">
        <f t="shared" si="10"/>
        <v>利尻町</v>
      </c>
      <c r="CC41" s="260">
        <f t="shared" si="11"/>
        <v>0</v>
      </c>
      <c r="CD41" s="260">
        <f t="shared" si="16"/>
        <v>1.2711790020461847E-3</v>
      </c>
      <c r="CE41" s="260">
        <f t="shared" si="17"/>
        <v>0</v>
      </c>
      <c r="CF41" s="260">
        <f t="shared" si="18"/>
        <v>0</v>
      </c>
      <c r="CG41" s="260">
        <f t="shared" si="19"/>
        <v>0</v>
      </c>
      <c r="CH41" s="260">
        <f t="shared" si="20"/>
        <v>0</v>
      </c>
      <c r="CI41" s="260">
        <f t="shared" si="12"/>
        <v>1.2711790020461847E-3</v>
      </c>
      <c r="CK41" s="20" t="str">
        <f t="shared" si="13"/>
        <v>01518</v>
      </c>
      <c r="CL41" s="20" t="str">
        <f t="shared" si="14"/>
        <v>利尻町</v>
      </c>
      <c r="CM41" s="20">
        <f>VLOOKUP($CK41&amp;"_"&amp;$AZ$7,データシート1!$A:$BS,MATCH("ca_太陽光発電（10kW未満）",データシート1!$A$1:$BS$1,0),0)</f>
        <v>0</v>
      </c>
      <c r="CN41" s="20">
        <f>VLOOKUP($CK41&amp;"_"&amp;$AZ$5,データシート1!$A:$BS,MATCH("ab_家庭",データシート1!$A$1:$BS$1,0),0)</f>
        <v>1032</v>
      </c>
      <c r="CO41" s="260">
        <f t="shared" si="15"/>
        <v>0</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18208</v>
      </c>
      <c r="AY72" s="20" t="str">
        <f>IF(IFERROR(比較地域マスタ!$AE7,"")=0,"",IFERROR(比較地域マスタ!$AE7,""))</f>
        <v>あわら市</v>
      </c>
      <c r="AZ72" s="18"/>
      <c r="BA72" s="24">
        <v>1</v>
      </c>
      <c r="BB72" s="24">
        <v>1</v>
      </c>
      <c r="BC72" s="20" t="str">
        <f>AX72</f>
        <v>18208</v>
      </c>
      <c r="BD72" s="20" t="str">
        <f>AY72</f>
        <v>あわら市</v>
      </c>
      <c r="BE72" s="953">
        <f>VLOOKUP(BC72&amp;"_令和4年度",データシート3!A:AB,MATCH("ea_"&amp;"太陽光（建物系）"&amp;"_年間発電",データシート3!$A$1:$AB$1,0),0)/10^3+VLOOKUP(BC72&amp;"_令和4年度",データシート3!A:AB,MATCH("ea_"&amp;"太陽光（土地系）"&amp;"_年間発電",データシート3!$A$1:$AB$1,0),0)/10^3</f>
        <v>959356.92499999993</v>
      </c>
      <c r="BF72" s="953">
        <f>VLOOKUP(BC72&amp;"_令和4年度",データシート3!A:AB,MATCH("ea_"&amp;"風力（陸上）"&amp;"_年間発電",データシート3!$A$1:$AB$1,0),0)/10^3</f>
        <v>104272.65700000002</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1063629.5819999999</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283506.22042911494</v>
      </c>
      <c r="BK72" s="953">
        <f t="shared" ref="BK72:BK103" si="21">BI72-BJ72</f>
        <v>780123.36157088494</v>
      </c>
      <c r="BL72" s="953">
        <f t="shared" ref="BL72:BL103" si="22">IF(BK72&gt;0,0,BK72)</f>
        <v>0</v>
      </c>
      <c r="BM72" s="953">
        <f t="shared" ref="BM72:BM103" si="23">IF(BK72&gt;0,BK72,0)</f>
        <v>780123.36157088494</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18382</v>
      </c>
      <c r="AY73" s="20" t="str">
        <f>IF(IFERROR(比較地域マスタ!$AE8,"")=0,"",IFERROR(比較地域マスタ!$AE8,""))</f>
        <v>池田町</v>
      </c>
      <c r="AZ73" s="18"/>
      <c r="BA73" s="24">
        <v>2</v>
      </c>
      <c r="BB73" s="24">
        <v>1</v>
      </c>
      <c r="BC73" s="20" t="str">
        <f t="shared" ref="BC73:BC136" si="24">AX73</f>
        <v>18382</v>
      </c>
      <c r="BD73" s="20" t="str">
        <f t="shared" ref="BD73:BD136" si="25">AY73</f>
        <v>池田町</v>
      </c>
      <c r="BE73" s="953">
        <f>VLOOKUP(BC73&amp;"_令和4年度",データシート3!A:AB,MATCH("ea_"&amp;"太陽光（建物系）"&amp;"_年間発電",データシート3!$A$1:$AB$1,0),0)/10^3+VLOOKUP(BC73&amp;"_令和4年度",データシート3!A:AB,MATCH("ea_"&amp;"太陽光（土地系）"&amp;"_年間発電",データシート3!$A$1:$AB$1,0),0)/10^3</f>
        <v>135081.33499999999</v>
      </c>
      <c r="BF73" s="953">
        <f>VLOOKUP(BC73&amp;"_令和4年度",データシート3!A:AB,MATCH("ea_"&amp;"風力（陸上）"&amp;"_年間発電",データシート3!$A$1:$AB$1,0),0)/10^3</f>
        <v>484355.56199999992</v>
      </c>
      <c r="BG73" s="953">
        <f>VLOOKUP(BC73&amp;"_令和4年度",データシート3!A:AB,MATCH("ea_"&amp;"中小水（河川）"&amp;"_年間発電",データシート3!$A$1:$AB$1,0),0)/10^3+VLOOKUP(BC73&amp;"_令和4年度",データシート3!A:AB,MATCH("ea_"&amp;"中小水（農業用水路）"&amp;"_年間発電",データシート3!$A$1:$AB$1,0),0)/10^3</f>
        <v>58377.40400000001</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677814.30099999986</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13855.197371277525</v>
      </c>
      <c r="BK73" s="953">
        <f t="shared" si="21"/>
        <v>663959.10362872237</v>
      </c>
      <c r="BL73" s="953">
        <f t="shared" si="22"/>
        <v>0</v>
      </c>
      <c r="BM73" s="953">
        <f t="shared" si="23"/>
        <v>663959.10362872237</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18322</v>
      </c>
      <c r="AY74" s="20" t="str">
        <f>IF(IFERROR(比較地域マスタ!$AE9,"")=0,"",IFERROR(比較地域マスタ!$AE9,""))</f>
        <v>永平寺町</v>
      </c>
      <c r="AZ74" s="18"/>
      <c r="BA74" s="24">
        <v>3</v>
      </c>
      <c r="BB74" s="24">
        <v>1</v>
      </c>
      <c r="BC74" s="20" t="str">
        <f t="shared" si="24"/>
        <v>18322</v>
      </c>
      <c r="BD74" s="20" t="str">
        <f t="shared" si="25"/>
        <v>永平寺町</v>
      </c>
      <c r="BE74" s="953">
        <f>VLOOKUP(BC74&amp;"_令和4年度",データシート3!A:AB,MATCH("ea_"&amp;"太陽光（建物系）"&amp;"_年間発電",データシート3!$A$1:$AB$1,0),0)/10^3+VLOOKUP(BC74&amp;"_令和4年度",データシート3!A:AB,MATCH("ea_"&amp;"太陽光（土地系）"&amp;"_年間発電",データシート3!$A$1:$AB$1,0),0)/10^3</f>
        <v>271393.12400000007</v>
      </c>
      <c r="BF74" s="953">
        <f>VLOOKUP(BC74&amp;"_令和4年度",データシート3!A:AB,MATCH("ea_"&amp;"風力（陸上）"&amp;"_年間発電",データシート3!$A$1:$AB$1,0),0)/10^3</f>
        <v>140853.114</v>
      </c>
      <c r="BG74" s="953">
        <f>VLOOKUP(BC74&amp;"_令和4年度",データシート3!A:AB,MATCH("ea_"&amp;"中小水（河川）"&amp;"_年間発電",データシート3!$A$1:$AB$1,0),0)/10^3+VLOOKUP(BC74&amp;"_令和4年度",データシート3!A:AB,MATCH("ea_"&amp;"中小水（農業用水路）"&amp;"_年間発電",データシート3!$A$1:$AB$1,0),0)/10^3</f>
        <v>32227.162</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444473.40000000008</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116070.58571674125</v>
      </c>
      <c r="BK74" s="953">
        <f t="shared" si="21"/>
        <v>328402.81428325886</v>
      </c>
      <c r="BL74" s="953">
        <f t="shared" si="22"/>
        <v>0</v>
      </c>
      <c r="BM74" s="953">
        <f t="shared" si="23"/>
        <v>328402.81428325886</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18209</v>
      </c>
      <c r="AY75" s="20" t="str">
        <f>IF(IFERROR(比較地域マスタ!$AE10,"")=0,"",IFERROR(比較地域マスタ!$AE10,""))</f>
        <v>越前市</v>
      </c>
      <c r="AZ75" s="18"/>
      <c r="BA75" s="24">
        <v>4</v>
      </c>
      <c r="BB75" s="24">
        <v>1</v>
      </c>
      <c r="BC75" s="20" t="str">
        <f t="shared" si="24"/>
        <v>18209</v>
      </c>
      <c r="BD75" s="20" t="str">
        <f t="shared" si="25"/>
        <v>越前市</v>
      </c>
      <c r="BE75" s="953">
        <f>VLOOKUP(BC75&amp;"_令和4年度",データシート3!A:AB,MATCH("ea_"&amp;"太陽光（建物系）"&amp;"_年間発電",データシート3!$A$1:$AB$1,0),0)/10^3+VLOOKUP(BC75&amp;"_令和4年度",データシート3!A:AB,MATCH("ea_"&amp;"太陽光（土地系）"&amp;"_年間発電",データシート3!$A$1:$AB$1,0),0)/10^3</f>
        <v>1390620.0110000002</v>
      </c>
      <c r="BF75" s="953">
        <f>VLOOKUP(BC75&amp;"_令和4年度",データシート3!A:AB,MATCH("ea_"&amp;"風力（陸上）"&amp;"_年間発電",データシート3!$A$1:$AB$1,0),0)/10^3</f>
        <v>253023.93</v>
      </c>
      <c r="BG75" s="953">
        <f>VLOOKUP(BC75&amp;"_令和4年度",データシート3!A:AB,MATCH("ea_"&amp;"中小水（河川）"&amp;"_年間発電",データシート3!$A$1:$AB$1,0),0)/10^3+VLOOKUP(BC75&amp;"_令和4年度",データシート3!A:AB,MATCH("ea_"&amp;"中小水（農業用水路）"&amp;"_年間発電",データシート3!$A$1:$AB$1,0),0)/10^3</f>
        <v>1230.5</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1644874.4410000001</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1091239.6573472505</v>
      </c>
      <c r="BK75" s="953">
        <f t="shared" si="21"/>
        <v>553634.78365274961</v>
      </c>
      <c r="BL75" s="953">
        <f t="shared" si="22"/>
        <v>0</v>
      </c>
      <c r="BM75" s="953">
        <f t="shared" si="23"/>
        <v>553634.78365274961</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18423</v>
      </c>
      <c r="AY76" s="20" t="str">
        <f>IF(IFERROR(比較地域マスタ!$AE11,"")=0,"",IFERROR(比較地域マスタ!$AE11,""))</f>
        <v>越前町</v>
      </c>
      <c r="AZ76" s="18"/>
      <c r="BA76" s="24">
        <v>5</v>
      </c>
      <c r="BB76" s="24">
        <v>1</v>
      </c>
      <c r="BC76" s="20" t="str">
        <f t="shared" si="24"/>
        <v>18423</v>
      </c>
      <c r="BD76" s="20" t="str">
        <f t="shared" si="25"/>
        <v>越前町</v>
      </c>
      <c r="BE76" s="953">
        <f>VLOOKUP(BC76&amp;"_令和4年度",データシート3!A:AB,MATCH("ea_"&amp;"太陽光（建物系）"&amp;"_年間発電",データシート3!$A$1:$AB$1,0),0)/10^3+VLOOKUP(BC76&amp;"_令和4年度",データシート3!A:AB,MATCH("ea_"&amp;"太陽光（土地系）"&amp;"_年間発電",データシート3!$A$1:$AB$1,0),0)/10^3</f>
        <v>391187.18200000003</v>
      </c>
      <c r="BF76" s="953">
        <f>VLOOKUP(BC76&amp;"_令和4年度",データシート3!A:AB,MATCH("ea_"&amp;"風力（陸上）"&amp;"_年間発電",データシート3!$A$1:$AB$1,0),0)/10^3</f>
        <v>328830.61499999993</v>
      </c>
      <c r="BG76" s="953">
        <f>VLOOKUP(BC76&amp;"_令和4年度",データシート3!A:AB,MATCH("ea_"&amp;"中小水（河川）"&amp;"_年間発電",データシート3!$A$1:$AB$1,0),0)/10^3+VLOOKUP(BC76&amp;"_令和4年度",データシート3!A:AB,MATCH("ea_"&amp;"中小水（農業用水路）"&amp;"_年間発電",データシート3!$A$1:$AB$1,0),0)/10^3</f>
        <v>9046.7309999999998</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729064.52800000005</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140134.10145592428</v>
      </c>
      <c r="BK76" s="953">
        <f t="shared" si="21"/>
        <v>588930.42654407583</v>
      </c>
      <c r="BL76" s="953">
        <f t="shared" si="22"/>
        <v>0</v>
      </c>
      <c r="BM76" s="953">
        <f t="shared" si="23"/>
        <v>588930.42654407583</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18483</v>
      </c>
      <c r="AY77" s="20" t="str">
        <f>IF(IFERROR(比較地域マスタ!$AE12,"")=0,"",IFERROR(比較地域マスタ!$AE12,""))</f>
        <v>おおい町</v>
      </c>
      <c r="AZ77" s="18"/>
      <c r="BA77" s="24">
        <v>6</v>
      </c>
      <c r="BB77" s="24">
        <v>1</v>
      </c>
      <c r="BC77" s="20" t="str">
        <f t="shared" si="24"/>
        <v>18483</v>
      </c>
      <c r="BD77" s="20" t="str">
        <f t="shared" si="25"/>
        <v>おおい町</v>
      </c>
      <c r="BE77" s="953">
        <f>VLOOKUP(BC77&amp;"_令和4年度",データシート3!A:AB,MATCH("ea_"&amp;"太陽光（建物系）"&amp;"_年間発電",データシート3!$A$1:$AB$1,0),0)/10^3+VLOOKUP(BC77&amp;"_令和4年度",データシート3!A:AB,MATCH("ea_"&amp;"太陽光（土地系）"&amp;"_年間発電",データシート3!$A$1:$AB$1,0),0)/10^3</f>
        <v>208585.43199999997</v>
      </c>
      <c r="BF77" s="953">
        <f>VLOOKUP(BC77&amp;"_令和4年度",データシート3!A:AB,MATCH("ea_"&amp;"風力（陸上）"&amp;"_年間発電",データシート3!$A$1:$AB$1,0),0)/10^3</f>
        <v>791437.38600000017</v>
      </c>
      <c r="BG77" s="953">
        <f>VLOOKUP(BC77&amp;"_令和4年度",データシート3!A:AB,MATCH("ea_"&amp;"中小水（河川）"&amp;"_年間発電",データシート3!$A$1:$AB$1,0),0)/10^3+VLOOKUP(BC77&amp;"_令和4年度",データシート3!A:AB,MATCH("ea_"&amp;"中小水（農業用水路）"&amp;"_年間発電",データシート3!$A$1:$AB$1,0),0)/10^3</f>
        <v>10622.902</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1010645.7200000002</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52139.897514629127</v>
      </c>
      <c r="BK77" s="953">
        <f t="shared" si="21"/>
        <v>958505.82248537103</v>
      </c>
      <c r="BL77" s="953">
        <f t="shared" si="22"/>
        <v>0</v>
      </c>
      <c r="BM77" s="953">
        <f t="shared" si="23"/>
        <v>958505.82248537103</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18205</v>
      </c>
      <c r="AY78" s="20" t="str">
        <f>IF(IFERROR(比較地域マスタ!$AE13,"")=0,"",IFERROR(比較地域マスタ!$AE13,""))</f>
        <v>大野市</v>
      </c>
      <c r="AZ78" s="18"/>
      <c r="BA78" s="24">
        <v>7</v>
      </c>
      <c r="BB78" s="24">
        <v>1</v>
      </c>
      <c r="BC78" s="20" t="str">
        <f t="shared" si="24"/>
        <v>18205</v>
      </c>
      <c r="BD78" s="20" t="str">
        <f t="shared" si="25"/>
        <v>大野市</v>
      </c>
      <c r="BE78" s="953">
        <f>VLOOKUP(BC78&amp;"_令和4年度",データシート3!A:AB,MATCH("ea_"&amp;"太陽光（建物系）"&amp;"_年間発電",データシート3!$A$1:$AB$1,0),0)/10^3+VLOOKUP(BC78&amp;"_令和4年度",データシート3!A:AB,MATCH("ea_"&amp;"太陽光（土地系）"&amp;"_年間発電",データシート3!$A$1:$AB$1,0),0)/10^3</f>
        <v>1325992.4920000001</v>
      </c>
      <c r="BF78" s="953">
        <f>VLOOKUP(BC78&amp;"_令和4年度",データシート3!A:AB,MATCH("ea_"&amp;"風力（陸上）"&amp;"_年間発電",データシート3!$A$1:$AB$1,0),0)/10^3</f>
        <v>1840311.8770000001</v>
      </c>
      <c r="BG78" s="953">
        <f>VLOOKUP(BC78&amp;"_令和4年度",データシート3!A:AB,MATCH("ea_"&amp;"中小水（河川）"&amp;"_年間発電",データシート3!$A$1:$AB$1,0),0)/10^3+VLOOKUP(BC78&amp;"_令和4年度",データシート3!A:AB,MATCH("ea_"&amp;"中小水（農業用水路）"&amp;"_年間発電",データシート3!$A$1:$AB$1,0),0)/10^3</f>
        <v>285089.6425685499</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93.206000000000003</v>
      </c>
      <c r="BI78" s="953">
        <f t="shared" si="26"/>
        <v>3451487.2175685498</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214094.26520180047</v>
      </c>
      <c r="BK78" s="953">
        <f t="shared" si="21"/>
        <v>3237392.9523667493</v>
      </c>
      <c r="BL78" s="953">
        <f t="shared" si="22"/>
        <v>0</v>
      </c>
      <c r="BM78" s="953">
        <f t="shared" si="23"/>
        <v>3237392.9523667493</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18204</v>
      </c>
      <c r="AY79" s="20" t="str">
        <f>IF(IFERROR(比較地域マスタ!$AE14,"")=0,"",IFERROR(比較地域マスタ!$AE14,""))</f>
        <v>小浜市</v>
      </c>
      <c r="AZ79" s="18"/>
      <c r="BA79" s="24">
        <v>8</v>
      </c>
      <c r="BB79" s="24">
        <v>1</v>
      </c>
      <c r="BC79" s="20" t="str">
        <f t="shared" si="24"/>
        <v>18204</v>
      </c>
      <c r="BD79" s="20" t="str">
        <f t="shared" si="25"/>
        <v>小浜市</v>
      </c>
      <c r="BE79" s="953">
        <f>VLOOKUP(BC79&amp;"_令和4年度",データシート3!A:AB,MATCH("ea_"&amp;"太陽光（建物系）"&amp;"_年間発電",データシート3!$A$1:$AB$1,0),0)/10^3+VLOOKUP(BC79&amp;"_令和4年度",データシート3!A:AB,MATCH("ea_"&amp;"太陽光（土地系）"&amp;"_年間発電",データシート3!$A$1:$AB$1,0),0)/10^3</f>
        <v>354965.62599999993</v>
      </c>
      <c r="BF79" s="953">
        <f>VLOOKUP(BC79&amp;"_令和4年度",データシート3!A:AB,MATCH("ea_"&amp;"風力（陸上）"&amp;"_年間発電",データシート3!$A$1:$AB$1,0),0)/10^3</f>
        <v>530412.10900000017</v>
      </c>
      <c r="BG79" s="953">
        <f>VLOOKUP(BC79&amp;"_令和4年度",データシート3!A:AB,MATCH("ea_"&amp;"中小水（河川）"&amp;"_年間発電",データシート3!$A$1:$AB$1,0),0)/10^3+VLOOKUP(BC79&amp;"_令和4年度",データシート3!A:AB,MATCH("ea_"&amp;"中小水（農業用水路）"&amp;"_年間発電",データシート3!$A$1:$AB$1,0),0)/10^3</f>
        <v>6587.4719999999998</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891965.20700000005</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217197.2681845389</v>
      </c>
      <c r="BK79" s="953">
        <f t="shared" si="21"/>
        <v>674767.93881546112</v>
      </c>
      <c r="BL79" s="953">
        <f>IF(BK79&gt;0,0,BK79)</f>
        <v>0</v>
      </c>
      <c r="BM79" s="953">
        <f>IF(BK79&gt;0,BK79,0)</f>
        <v>674767.93881546112</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18206</v>
      </c>
      <c r="AY80" s="20" t="str">
        <f>IF(IFERROR(比較地域マスタ!$AE15,"")=0,"",IFERROR(比較地域マスタ!$AE15,""))</f>
        <v>勝山市</v>
      </c>
      <c r="AZ80" s="18"/>
      <c r="BA80" s="24">
        <v>9</v>
      </c>
      <c r="BB80" s="24">
        <v>1</v>
      </c>
      <c r="BC80" s="20" t="str">
        <f t="shared" si="24"/>
        <v>18206</v>
      </c>
      <c r="BD80" s="20" t="str">
        <f t="shared" si="25"/>
        <v>勝山市</v>
      </c>
      <c r="BE80" s="953">
        <f>VLOOKUP(BC80&amp;"_令和4年度",データシート3!A:AB,MATCH("ea_"&amp;"太陽光（建物系）"&amp;"_年間発電",データシート3!$A$1:$AB$1,0),0)/10^3+VLOOKUP(BC80&amp;"_令和4年度",データシート3!A:AB,MATCH("ea_"&amp;"太陽光（土地系）"&amp;"_年間発電",データシート3!$A$1:$AB$1,0),0)/10^3</f>
        <v>602528.29099999997</v>
      </c>
      <c r="BF80" s="953">
        <f>VLOOKUP(BC80&amp;"_令和4年度",データシート3!A:AB,MATCH("ea_"&amp;"風力（陸上）"&amp;"_年間発電",データシート3!$A$1:$AB$1,0),0)/10^3</f>
        <v>204533.13200000004</v>
      </c>
      <c r="BG80" s="953">
        <f>VLOOKUP(BC80&amp;"_令和4年度",データシート3!A:AB,MATCH("ea_"&amp;"中小水（河川）"&amp;"_年間発電",データシート3!$A$1:$AB$1,0),0)/10^3+VLOOKUP(BC80&amp;"_令和4年度",データシート3!A:AB,MATCH("ea_"&amp;"中小水（農業用水路）"&amp;"_年間発電",データシート3!$A$1:$AB$1,0),0)/10^3</f>
        <v>95910.694000000003</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4.415</v>
      </c>
      <c r="BI80" s="953">
        <f t="shared" si="26"/>
        <v>902976.53200000001</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162959.86437008152</v>
      </c>
      <c r="BK80" s="953">
        <f t="shared" si="21"/>
        <v>740016.66762991855</v>
      </c>
      <c r="BL80" s="953">
        <f t="shared" si="22"/>
        <v>0</v>
      </c>
      <c r="BM80" s="953">
        <f t="shared" si="23"/>
        <v>740016.66762991855</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18210</v>
      </c>
      <c r="AY81" s="20" t="str">
        <f>IF(IFERROR(比較地域マスタ!$AE16,"")=0,"",IFERROR(比較地域マスタ!$AE16,""))</f>
        <v>坂井市</v>
      </c>
      <c r="AZ81" s="18"/>
      <c r="BA81" s="24">
        <v>10</v>
      </c>
      <c r="BB81" s="24">
        <v>1</v>
      </c>
      <c r="BC81" s="20" t="str">
        <f t="shared" si="24"/>
        <v>18210</v>
      </c>
      <c r="BD81" s="20" t="str">
        <f t="shared" si="25"/>
        <v>坂井市</v>
      </c>
      <c r="BE81" s="953">
        <f>VLOOKUP(BC81&amp;"_令和4年度",データシート3!A:AB,MATCH("ea_"&amp;"太陽光（建物系）"&amp;"_年間発電",データシート3!$A$1:$AB$1,0),0)/10^3+VLOOKUP(BC81&amp;"_令和4年度",データシート3!A:AB,MATCH("ea_"&amp;"太陽光（土地系）"&amp;"_年間発電",データシート3!$A$1:$AB$1,0),0)/10^3</f>
        <v>1300483.3089999999</v>
      </c>
      <c r="BF81" s="953">
        <f>VLOOKUP(BC81&amp;"_令和4年度",データシート3!A:AB,MATCH("ea_"&amp;"風力（陸上）"&amp;"_年間発電",データシート3!$A$1:$AB$1,0),0)/10^3</f>
        <v>257458.81899999999</v>
      </c>
      <c r="BG81" s="953">
        <f>VLOOKUP(BC81&amp;"_令和4年度",データシート3!A:AB,MATCH("ea_"&amp;"中小水（河川）"&amp;"_年間発電",データシート3!$A$1:$AB$1,0),0)/10^3+VLOOKUP(BC81&amp;"_令和4年度",データシート3!A:AB,MATCH("ea_"&amp;"中小水（農業用水路）"&amp;"_年間発電",データシート3!$A$1:$AB$1,0),0)/10^3</f>
        <v>26729.044999999998</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15.698</v>
      </c>
      <c r="BI81" s="953">
        <f t="shared" si="26"/>
        <v>1584686.8709999998</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758381.95730822696</v>
      </c>
      <c r="BK81" s="953">
        <f t="shared" si="21"/>
        <v>826304.91369177285</v>
      </c>
      <c r="BL81" s="953">
        <f t="shared" si="22"/>
        <v>0</v>
      </c>
      <c r="BM81" s="953">
        <f t="shared" si="23"/>
        <v>826304.91369177285</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18207</v>
      </c>
      <c r="AY82" s="20" t="str">
        <f>IF(IFERROR(比較地域マスタ!$AE17,"")=0,"",IFERROR(比較地域マスタ!$AE17,""))</f>
        <v>鯖江市</v>
      </c>
      <c r="AZ82" s="18"/>
      <c r="BA82" s="24">
        <v>11</v>
      </c>
      <c r="BB82" s="24">
        <v>1</v>
      </c>
      <c r="BC82" s="20" t="str">
        <f t="shared" si="24"/>
        <v>18207</v>
      </c>
      <c r="BD82" s="20" t="str">
        <f t="shared" si="25"/>
        <v>鯖江市</v>
      </c>
      <c r="BE82" s="953">
        <f>VLOOKUP(BC82&amp;"_令和4年度",データシート3!A:AB,MATCH("ea_"&amp;"太陽光（建物系）"&amp;"_年間発電",データシート3!$A$1:$AB$1,0),0)/10^3+VLOOKUP(BC82&amp;"_令和4年度",データシート3!A:AB,MATCH("ea_"&amp;"太陽光（土地系）"&amp;"_年間発電",データシート3!$A$1:$AB$1,0),0)/10^3</f>
        <v>857404.92599999998</v>
      </c>
      <c r="BF82" s="953">
        <f>VLOOKUP(BC82&amp;"_令和4年度",データシート3!A:AB,MATCH("ea_"&amp;"風力（陸上）"&amp;"_年間発電",データシート3!$A$1:$AB$1,0),0)/10^3</f>
        <v>10245.431</v>
      </c>
      <c r="BG82" s="953">
        <f>VLOOKUP(BC82&amp;"_令和4年度",データシート3!A:AB,MATCH("ea_"&amp;"中小水（河川）"&amp;"_年間発電",データシート3!$A$1:$AB$1,0),0)/10^3+VLOOKUP(BC82&amp;"_令和4年度",データシート3!A:AB,MATCH("ea_"&amp;"中小水（農業用水路）"&amp;"_年間発電",データシート3!$A$1:$AB$1,0),0)/10^3</f>
        <v>205.66</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867856.01699999999</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550050.03340987093</v>
      </c>
      <c r="BK82" s="953">
        <f t="shared" si="21"/>
        <v>317805.98359012906</v>
      </c>
      <c r="BL82" s="953">
        <f t="shared" si="22"/>
        <v>0</v>
      </c>
      <c r="BM82" s="953">
        <f t="shared" si="23"/>
        <v>317805.98359012906</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18481</v>
      </c>
      <c r="AY83" s="20" t="str">
        <f>IF(IFERROR(比較地域マスタ!$AE18,"")=0,"",IFERROR(比較地域マスタ!$AE18,""))</f>
        <v>高浜町</v>
      </c>
      <c r="AZ83" s="18"/>
      <c r="BA83" s="24">
        <v>12</v>
      </c>
      <c r="BB83" s="24">
        <v>1</v>
      </c>
      <c r="BC83" s="20" t="str">
        <f t="shared" si="24"/>
        <v>18481</v>
      </c>
      <c r="BD83" s="20" t="str">
        <f t="shared" si="25"/>
        <v>高浜町</v>
      </c>
      <c r="BE83" s="953">
        <f>VLOOKUP(BC83&amp;"_令和4年度",データシート3!A:AB,MATCH("ea_"&amp;"太陽光（建物系）"&amp;"_年間発電",データシート3!$A$1:$AB$1,0),0)/10^3+VLOOKUP(BC83&amp;"_令和4年度",データシート3!A:AB,MATCH("ea_"&amp;"太陽光（土地系）"&amp;"_年間発電",データシート3!$A$1:$AB$1,0),0)/10^3</f>
        <v>154621.78700000001</v>
      </c>
      <c r="BF83" s="953">
        <f>VLOOKUP(BC83&amp;"_令和4年度",データシート3!A:AB,MATCH("ea_"&amp;"風力（陸上）"&amp;"_年間発電",データシート3!$A$1:$AB$1,0),0)/10^3</f>
        <v>139924.83199999997</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294546.61899999995</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68633.255462313697</v>
      </c>
      <c r="BK83" s="953">
        <f t="shared" si="21"/>
        <v>225913.36353768624</v>
      </c>
      <c r="BL83" s="953">
        <f t="shared" si="22"/>
        <v>0</v>
      </c>
      <c r="BM83" s="953">
        <f t="shared" si="23"/>
        <v>225913.36353768624</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18202</v>
      </c>
      <c r="AY84" s="20" t="str">
        <f>IF(IFERROR(比較地域マスタ!$AE19,"")=0,"",IFERROR(比較地域マスタ!$AE19,""))</f>
        <v>敦賀市</v>
      </c>
      <c r="AZ84" s="18"/>
      <c r="BA84" s="24">
        <v>13</v>
      </c>
      <c r="BB84" s="24">
        <v>1</v>
      </c>
      <c r="BC84" s="20" t="str">
        <f t="shared" si="24"/>
        <v>18202</v>
      </c>
      <c r="BD84" s="20" t="str">
        <f t="shared" si="25"/>
        <v>敦賀市</v>
      </c>
      <c r="BE84" s="953">
        <f>VLOOKUP(BC84&amp;"_令和4年度",データシート3!A:AB,MATCH("ea_"&amp;"太陽光（建物系）"&amp;"_年間発電",データシート3!$A$1:$AB$1,0),0)/10^3+VLOOKUP(BC84&amp;"_令和4年度",データシート3!A:AB,MATCH("ea_"&amp;"太陽光（土地系）"&amp;"_年間発電",データシート3!$A$1:$AB$1,0),0)/10^3</f>
        <v>489001.47400000005</v>
      </c>
      <c r="BF84" s="953">
        <f>VLOOKUP(BC84&amp;"_令和4年度",データシート3!A:AB,MATCH("ea_"&amp;"風力（陸上）"&amp;"_年間発電",データシート3!$A$1:$AB$1,0),0)/10^3</f>
        <v>997355.13699999999</v>
      </c>
      <c r="BG84" s="953">
        <f>VLOOKUP(BC84&amp;"_令和4年度",データシート3!A:AB,MATCH("ea_"&amp;"中小水（河川）"&amp;"_年間発電",データシート3!$A$1:$AB$1,0),0)/10^3+VLOOKUP(BC84&amp;"_令和4年度",データシート3!A:AB,MATCH("ea_"&amp;"中小水（農業用水路）"&amp;"_年間発電",データシート3!$A$1:$AB$1,0),0)/10^3</f>
        <v>26691.065999999999</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1513047.6770000001</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550095.42466389912</v>
      </c>
      <c r="BK84" s="953">
        <f t="shared" si="21"/>
        <v>962952.25233610102</v>
      </c>
      <c r="BL84" s="953">
        <f t="shared" si="22"/>
        <v>0</v>
      </c>
      <c r="BM84" s="953">
        <f t="shared" si="23"/>
        <v>962952.25233610102</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18201</v>
      </c>
      <c r="AY85" s="20" t="str">
        <f>IF(IFERROR(比較地域マスタ!$AE20,"")=0,"",IFERROR(比較地域マスタ!$AE20,""))</f>
        <v>福井市</v>
      </c>
      <c r="AZ85" s="18"/>
      <c r="BA85" s="24">
        <v>14</v>
      </c>
      <c r="BB85" s="24">
        <v>1</v>
      </c>
      <c r="BC85" s="20" t="str">
        <f t="shared" si="24"/>
        <v>18201</v>
      </c>
      <c r="BD85" s="20" t="str">
        <f t="shared" si="25"/>
        <v>福井市</v>
      </c>
      <c r="BE85" s="953">
        <f>VLOOKUP(BC85&amp;"_令和4年度",データシート3!A:AB,MATCH("ea_"&amp;"太陽光（建物系）"&amp;"_年間発電",データシート3!$A$1:$AB$1,0),0)/10^3+VLOOKUP(BC85&amp;"_令和4年度",データシート3!A:AB,MATCH("ea_"&amp;"太陽光（土地系）"&amp;"_年間発電",データシート3!$A$1:$AB$1,0),0)/10^3</f>
        <v>2219387.3160000001</v>
      </c>
      <c r="BF85" s="953">
        <f>VLOOKUP(BC85&amp;"_令和4年度",データシート3!A:AB,MATCH("ea_"&amp;"風力（陸上）"&amp;"_年間発電",データシート3!$A$1:$AB$1,0),0)/10^3</f>
        <v>902975.97400000016</v>
      </c>
      <c r="BG85" s="953">
        <f>VLOOKUP(BC85&amp;"_令和4年度",データシート3!A:AB,MATCH("ea_"&amp;"中小水（河川）"&amp;"_年間発電",データシート3!$A$1:$AB$1,0),0)/10^3+VLOOKUP(BC85&amp;"_令和4年度",データシート3!A:AB,MATCH("ea_"&amp;"中小水（農業用水路）"&amp;"_年間発電",データシート3!$A$1:$AB$1,0),0)/10^3</f>
        <v>28732.233533319999</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8.83</v>
      </c>
      <c r="BI85" s="953">
        <f t="shared" si="26"/>
        <v>3151104.3535333201</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2180142.6748844166</v>
      </c>
      <c r="BK85" s="953">
        <f t="shared" si="21"/>
        <v>970961.6786489035</v>
      </c>
      <c r="BL85" s="953">
        <f t="shared" si="22"/>
        <v>0</v>
      </c>
      <c r="BM85" s="953">
        <f t="shared" si="23"/>
        <v>970961.6786489035</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18404</v>
      </c>
      <c r="AY86" s="20" t="str">
        <f>IF(IFERROR(比較地域マスタ!$AE21,"")=0,"",IFERROR(比較地域マスタ!$AE21,""))</f>
        <v>南越前町</v>
      </c>
      <c r="AZ86" s="18"/>
      <c r="BA86" s="24">
        <v>15</v>
      </c>
      <c r="BB86" s="24">
        <v>1</v>
      </c>
      <c r="BC86" s="20" t="str">
        <f t="shared" si="24"/>
        <v>18404</v>
      </c>
      <c r="BD86" s="20" t="str">
        <f t="shared" si="25"/>
        <v>南越前町</v>
      </c>
      <c r="BE86" s="953">
        <f>VLOOKUP(BC86&amp;"_令和4年度",データシート3!A:AB,MATCH("ea_"&amp;"太陽光（建物系）"&amp;"_年間発電",データシート3!$A$1:$AB$1,0),0)/10^3+VLOOKUP(BC86&amp;"_令和4年度",データシート3!A:AB,MATCH("ea_"&amp;"太陽光（土地系）"&amp;"_年間発電",データシート3!$A$1:$AB$1,0),0)/10^3</f>
        <v>316037.37800000003</v>
      </c>
      <c r="BF86" s="953">
        <f>VLOOKUP(BC86&amp;"_令和4年度",データシート3!A:AB,MATCH("ea_"&amp;"風力（陸上）"&amp;"_年間発電",データシート3!$A$1:$AB$1,0),0)/10^3</f>
        <v>886022.04099999997</v>
      </c>
      <c r="BG86" s="953">
        <f>VLOOKUP(BC86&amp;"_令和4年度",データシート3!A:AB,MATCH("ea_"&amp;"中小水（河川）"&amp;"_年間発電",データシート3!$A$1:$AB$1,0),0)/10^3+VLOOKUP(BC86&amp;"_令和4年度",データシート3!A:AB,MATCH("ea_"&amp;"中小水（農業用水路）"&amp;"_年間発電",データシート3!$A$1:$AB$1,0),0)/10^3</f>
        <v>86129.357000000004</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1288188.7760000001</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52402.207299499059</v>
      </c>
      <c r="BK86" s="953">
        <f t="shared" si="21"/>
        <v>1235786.568700501</v>
      </c>
      <c r="BL86" s="953">
        <f t="shared" si="22"/>
        <v>0</v>
      </c>
      <c r="BM86" s="953">
        <f t="shared" si="23"/>
        <v>1235786.568700501</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18442</v>
      </c>
      <c r="AY87" s="20" t="str">
        <f>IF(IFERROR(比較地域マスタ!$AE22,"")=0,"",IFERROR(比較地域マスタ!$AE22,""))</f>
        <v>美浜町</v>
      </c>
      <c r="AZ87" s="18"/>
      <c r="BA87" s="24">
        <v>16</v>
      </c>
      <c r="BB87" s="24">
        <v>1</v>
      </c>
      <c r="BC87" s="20" t="str">
        <f t="shared" si="24"/>
        <v>18442</v>
      </c>
      <c r="BD87" s="20" t="str">
        <f t="shared" si="25"/>
        <v>美浜町</v>
      </c>
      <c r="BE87" s="953">
        <f>VLOOKUP(BC87&amp;"_令和4年度",データシート3!A:AB,MATCH("ea_"&amp;"太陽光（建物系）"&amp;"_年間発電",データシート3!$A$1:$AB$1,0),0)/10^3+VLOOKUP(BC87&amp;"_令和4年度",データシート3!A:AB,MATCH("ea_"&amp;"太陽光（土地系）"&amp;"_年間発電",データシート3!$A$1:$AB$1,0),0)/10^3</f>
        <v>232680.52599999995</v>
      </c>
      <c r="BF87" s="953">
        <f>VLOOKUP(BC87&amp;"_令和4年度",データシート3!A:AB,MATCH("ea_"&amp;"風力（陸上）"&amp;"_年間発電",データシート3!$A$1:$AB$1,0),0)/10^3</f>
        <v>738864.27399999998</v>
      </c>
      <c r="BG87" s="953">
        <f>VLOOKUP(BC87&amp;"_令和4年度",データシート3!A:AB,MATCH("ea_"&amp;"中小水（河川）"&amp;"_年間発電",データシート3!$A$1:$AB$1,0),0)/10^3+VLOOKUP(BC87&amp;"_令和4年度",データシート3!A:AB,MATCH("ea_"&amp;"中小水（農業用水路）"&amp;"_年間発電",データシート3!$A$1:$AB$1,0),0)/10^3</f>
        <v>18035.363000000001</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989580.16299999994</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63099.928729507199</v>
      </c>
      <c r="BK87" s="953">
        <f t="shared" si="21"/>
        <v>926480.2342704928</v>
      </c>
      <c r="BL87" s="953">
        <f t="shared" si="22"/>
        <v>0</v>
      </c>
      <c r="BM87" s="953">
        <f t="shared" si="23"/>
        <v>926480.2342704928</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18501</v>
      </c>
      <c r="AY88" s="20" t="str">
        <f>IF(IFERROR(比較地域マスタ!$AE23,"")=0,"",IFERROR(比較地域マスタ!$AE23,""))</f>
        <v>若狭町</v>
      </c>
      <c r="AZ88" s="18"/>
      <c r="BA88" s="24">
        <v>17</v>
      </c>
      <c r="BB88" s="24">
        <v>1</v>
      </c>
      <c r="BC88" s="20" t="str">
        <f t="shared" si="24"/>
        <v>18501</v>
      </c>
      <c r="BD88" s="20" t="str">
        <f t="shared" si="25"/>
        <v>若狭町</v>
      </c>
      <c r="BE88" s="953">
        <f>VLOOKUP(BC88&amp;"_令和4年度",データシート3!A:AB,MATCH("ea_"&amp;"太陽光（建物系）"&amp;"_年間発電",データシート3!$A$1:$AB$1,0),0)/10^3+VLOOKUP(BC88&amp;"_令和4年度",データシート3!A:AB,MATCH("ea_"&amp;"太陽光（土地系）"&amp;"_年間発電",データシート3!$A$1:$AB$1,0),0)/10^3</f>
        <v>475088.83900000004</v>
      </c>
      <c r="BF88" s="953">
        <f>VLOOKUP(BC88&amp;"_令和4年度",データシート3!A:AB,MATCH("ea_"&amp;"風力（陸上）"&amp;"_年間発電",データシート3!$A$1:$AB$1,0),0)/10^3</f>
        <v>420552.81900000002</v>
      </c>
      <c r="BG88" s="953">
        <f>VLOOKUP(BC88&amp;"_令和4年度",データシート3!A:AB,MATCH("ea_"&amp;"中小水（河川）"&amp;"_年間発電",データシート3!$A$1:$AB$1,0),0)/10^3+VLOOKUP(BC88&amp;"_令和4年度",データシート3!A:AB,MATCH("ea_"&amp;"中小水（農業用水路）"&amp;"_年間発電",データシート3!$A$1:$AB$1,0),0)/10^3</f>
        <v>5470.97</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901112.62800000003</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150757.44037289667</v>
      </c>
      <c r="BK88" s="953">
        <f t="shared" si="21"/>
        <v>750355.18762710341</v>
      </c>
      <c r="BL88" s="953">
        <f t="shared" si="22"/>
        <v>0</v>
      </c>
      <c r="BM88" s="953">
        <f t="shared" si="23"/>
        <v>750355.18762710341</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f>比較地域マスタ!AD24</f>
        <v>0</v>
      </c>
      <c r="AY89" s="20" t="str">
        <f>IF(IFERROR(比較地域マスタ!$AE24,"")=0,"",IFERROR(比較地域マスタ!$AE24,""))</f>
        <v/>
      </c>
      <c r="AZ89" s="18"/>
      <c r="BA89" s="24">
        <v>18</v>
      </c>
      <c r="BB89" s="24">
        <v>1</v>
      </c>
      <c r="BC89" s="20">
        <f t="shared" si="24"/>
        <v>0</v>
      </c>
      <c r="BD89" s="20" t="str">
        <f t="shared" si="25"/>
        <v/>
      </c>
      <c r="BE89" s="953" t="e">
        <f>VLOOKUP(BC89&amp;"_令和4年度",データシート3!A:AB,MATCH("ea_"&amp;"太陽光（建物系）"&amp;"_年間発電",データシート3!$A$1:$AB$1,0),0)/10^3+VLOOKUP(BC89&amp;"_令和4年度",データシート3!A:AB,MATCH("ea_"&amp;"太陽光（土地系）"&amp;"_年間発電",データシート3!$A$1:$AB$1,0),0)/10^3</f>
        <v>#N/A</v>
      </c>
      <c r="BF89" s="953" t="e">
        <f>VLOOKUP(BC89&amp;"_令和4年度",データシート3!A:AB,MATCH("ea_"&amp;"風力（陸上）"&amp;"_年間発電",データシート3!$A$1:$AB$1,0),0)/10^3</f>
        <v>#N/A</v>
      </c>
      <c r="BG89" s="953" t="e">
        <f>VLOOKUP(BC89&amp;"_令和4年度",データシート3!A:AB,MATCH("ea_"&amp;"中小水（河川）"&amp;"_年間発電",データシート3!$A$1:$AB$1,0),0)/10^3+VLOOKUP(BC89&amp;"_令和4年度",データシート3!A:AB,MATCH("ea_"&amp;"中小水（農業用水路）"&amp;"_年間発電",データシート3!$A$1:$AB$1,0),0)/10^3</f>
        <v>#N/A</v>
      </c>
      <c r="BH89" s="953" t="e">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#N/A</v>
      </c>
      <c r="BI89" s="953" t="e">
        <f t="shared" si="26"/>
        <v>#N/A</v>
      </c>
      <c r="BJ89" s="953" t="e">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#N/A</v>
      </c>
      <c r="BK89" s="953" t="e">
        <f t="shared" si="21"/>
        <v>#N/A</v>
      </c>
      <c r="BL89" s="953" t="e">
        <f t="shared" si="22"/>
        <v>#N/A</v>
      </c>
      <c r="BM89" s="953" t="e">
        <f t="shared" si="23"/>
        <v>#N/A</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f>比較地域マスタ!AD25</f>
        <v>0</v>
      </c>
      <c r="AY90" s="20" t="str">
        <f>IF(IFERROR(比較地域マスタ!$AE25,"")=0,"",IFERROR(比較地域マスタ!$AE25,""))</f>
        <v/>
      </c>
      <c r="AZ90" s="18"/>
      <c r="BA90" s="24">
        <v>19</v>
      </c>
      <c r="BB90" s="24">
        <v>1</v>
      </c>
      <c r="BC90" s="20">
        <f t="shared" si="24"/>
        <v>0</v>
      </c>
      <c r="BD90" s="20" t="str">
        <f t="shared" si="25"/>
        <v/>
      </c>
      <c r="BE90" s="953" t="e">
        <f>VLOOKUP(BC90&amp;"_令和4年度",データシート3!A:AB,MATCH("ea_"&amp;"太陽光（建物系）"&amp;"_年間発電",データシート3!$A$1:$AB$1,0),0)/10^3+VLOOKUP(BC90&amp;"_令和4年度",データシート3!A:AB,MATCH("ea_"&amp;"太陽光（土地系）"&amp;"_年間発電",データシート3!$A$1:$AB$1,0),0)/10^3</f>
        <v>#N/A</v>
      </c>
      <c r="BF90" s="953" t="e">
        <f>VLOOKUP(BC90&amp;"_令和4年度",データシート3!A:AB,MATCH("ea_"&amp;"風力（陸上）"&amp;"_年間発電",データシート3!$A$1:$AB$1,0),0)/10^3</f>
        <v>#N/A</v>
      </c>
      <c r="BG90" s="953" t="e">
        <f>VLOOKUP(BC90&amp;"_令和4年度",データシート3!A:AB,MATCH("ea_"&amp;"中小水（河川）"&amp;"_年間発電",データシート3!$A$1:$AB$1,0),0)/10^3+VLOOKUP(BC90&amp;"_令和4年度",データシート3!A:AB,MATCH("ea_"&amp;"中小水（農業用水路）"&amp;"_年間発電",データシート3!$A$1:$AB$1,0),0)/10^3</f>
        <v>#N/A</v>
      </c>
      <c r="BH90" s="953" t="e">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#N/A</v>
      </c>
      <c r="BI90" s="953" t="e">
        <f t="shared" si="26"/>
        <v>#N/A</v>
      </c>
      <c r="BJ90" s="953" t="e">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#N/A</v>
      </c>
      <c r="BK90" s="953" t="e">
        <f t="shared" si="21"/>
        <v>#N/A</v>
      </c>
      <c r="BL90" s="953" t="e">
        <f t="shared" si="22"/>
        <v>#N/A</v>
      </c>
      <c r="BM90" s="953" t="e">
        <f t="shared" si="23"/>
        <v>#N/A</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f>比較地域マスタ!AD26</f>
        <v>0</v>
      </c>
      <c r="AY91" s="20" t="str">
        <f>IF(IFERROR(比較地域マスタ!$AE26,"")=0,"",IFERROR(比較地域マスタ!$AE26,""))</f>
        <v/>
      </c>
      <c r="BA91" s="24">
        <v>20</v>
      </c>
      <c r="BB91" s="24">
        <v>1</v>
      </c>
      <c r="BC91" s="20">
        <f t="shared" si="24"/>
        <v>0</v>
      </c>
      <c r="BD91" s="20" t="str">
        <f t="shared" si="25"/>
        <v/>
      </c>
      <c r="BE91" s="953" t="e">
        <f>VLOOKUP(BC91&amp;"_令和4年度",データシート3!A:AB,MATCH("ea_"&amp;"太陽光（建物系）"&amp;"_年間発電",データシート3!$A$1:$AB$1,0),0)/10^3+VLOOKUP(BC91&amp;"_令和4年度",データシート3!A:AB,MATCH("ea_"&amp;"太陽光（土地系）"&amp;"_年間発電",データシート3!$A$1:$AB$1,0),0)/10^3</f>
        <v>#N/A</v>
      </c>
      <c r="BF91" s="953" t="e">
        <f>VLOOKUP(BC91&amp;"_令和4年度",データシート3!A:AB,MATCH("ea_"&amp;"風力（陸上）"&amp;"_年間発電",データシート3!$A$1:$AB$1,0),0)/10^3</f>
        <v>#N/A</v>
      </c>
      <c r="BG91" s="953" t="e">
        <f>VLOOKUP(BC91&amp;"_令和4年度",データシート3!A:AB,MATCH("ea_"&amp;"中小水（河川）"&amp;"_年間発電",データシート3!$A$1:$AB$1,0),0)/10^3+VLOOKUP(BC91&amp;"_令和4年度",データシート3!A:AB,MATCH("ea_"&amp;"中小水（農業用水路）"&amp;"_年間発電",データシート3!$A$1:$AB$1,0),0)/10^3</f>
        <v>#N/A</v>
      </c>
      <c r="BH91" s="953" t="e">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#N/A</v>
      </c>
      <c r="BI91" s="953" t="e">
        <f t="shared" si="26"/>
        <v>#N/A</v>
      </c>
      <c r="BJ91" s="953" t="e">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#N/A</v>
      </c>
      <c r="BK91" s="953" t="e">
        <f t="shared" si="21"/>
        <v>#N/A</v>
      </c>
      <c r="BL91" s="953" t="e">
        <f t="shared" si="22"/>
        <v>#N/A</v>
      </c>
      <c r="BM91" s="953" t="e">
        <f t="shared" si="23"/>
        <v>#N/A</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f>比較地域マスタ!AD27</f>
        <v>0</v>
      </c>
      <c r="AY92" s="20" t="str">
        <f>IF(IFERROR(比較地域マスタ!$AE27,"")=0,"",IFERROR(比較地域マスタ!$AE27,""))</f>
        <v/>
      </c>
      <c r="AZ92" s="18"/>
      <c r="BA92" s="24">
        <v>21</v>
      </c>
      <c r="BB92" s="24">
        <v>1</v>
      </c>
      <c r="BC92" s="20">
        <f t="shared" si="24"/>
        <v>0</v>
      </c>
      <c r="BD92" s="20" t="str">
        <f t="shared" si="25"/>
        <v/>
      </c>
      <c r="BE92" s="953" t="e">
        <f>VLOOKUP(BC92&amp;"_令和4年度",データシート3!A:AB,MATCH("ea_"&amp;"太陽光（建物系）"&amp;"_年間発電",データシート3!$A$1:$AB$1,0),0)/10^3+VLOOKUP(BC92&amp;"_令和4年度",データシート3!A:AB,MATCH("ea_"&amp;"太陽光（土地系）"&amp;"_年間発電",データシート3!$A$1:$AB$1,0),0)/10^3</f>
        <v>#N/A</v>
      </c>
      <c r="BF92" s="953" t="e">
        <f>VLOOKUP(BC92&amp;"_令和4年度",データシート3!A:AB,MATCH("ea_"&amp;"風力（陸上）"&amp;"_年間発電",データシート3!$A$1:$AB$1,0),0)/10^3</f>
        <v>#N/A</v>
      </c>
      <c r="BG92" s="953" t="e">
        <f>VLOOKUP(BC92&amp;"_令和4年度",データシート3!A:AB,MATCH("ea_"&amp;"中小水（河川）"&amp;"_年間発電",データシート3!$A$1:$AB$1,0),0)/10^3+VLOOKUP(BC92&amp;"_令和4年度",データシート3!A:AB,MATCH("ea_"&amp;"中小水（農業用水路）"&amp;"_年間発電",データシート3!$A$1:$AB$1,0),0)/10^3</f>
        <v>#N/A</v>
      </c>
      <c r="BH92" s="953" t="e">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#N/A</v>
      </c>
      <c r="BI92" s="953" t="e">
        <f t="shared" si="26"/>
        <v>#N/A</v>
      </c>
      <c r="BJ92" s="953" t="e">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#N/A</v>
      </c>
      <c r="BK92" s="953" t="e">
        <f>BI92-BJ92</f>
        <v>#N/A</v>
      </c>
      <c r="BL92" s="953" t="e">
        <f t="shared" si="22"/>
        <v>#N/A</v>
      </c>
      <c r="BM92" s="953" t="e">
        <f t="shared" si="23"/>
        <v>#N/A</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f>比較地域マスタ!AD28</f>
        <v>0</v>
      </c>
      <c r="AY93" s="20" t="str">
        <f>IF(IFERROR(比較地域マスタ!$AE28,"")=0,"",IFERROR(比較地域マスタ!$AE28,""))</f>
        <v/>
      </c>
      <c r="AZ93" s="18"/>
      <c r="BA93" s="24">
        <v>22</v>
      </c>
      <c r="BB93" s="24">
        <v>1</v>
      </c>
      <c r="BC93" s="20">
        <f t="shared" si="24"/>
        <v>0</v>
      </c>
      <c r="BD93" s="20" t="str">
        <f t="shared" si="25"/>
        <v/>
      </c>
      <c r="BE93" s="953" t="e">
        <f>VLOOKUP(BC93&amp;"_令和4年度",データシート3!A:AB,MATCH("ea_"&amp;"太陽光（建物系）"&amp;"_年間発電",データシート3!$A$1:$AB$1,0),0)/10^3+VLOOKUP(BC93&amp;"_令和4年度",データシート3!A:AB,MATCH("ea_"&amp;"太陽光（土地系）"&amp;"_年間発電",データシート3!$A$1:$AB$1,0),0)/10^3</f>
        <v>#N/A</v>
      </c>
      <c r="BF93" s="953" t="e">
        <f>VLOOKUP(BC93&amp;"_令和4年度",データシート3!A:AB,MATCH("ea_"&amp;"風力（陸上）"&amp;"_年間発電",データシート3!$A$1:$AB$1,0),0)/10^3</f>
        <v>#N/A</v>
      </c>
      <c r="BG93" s="953" t="e">
        <f>VLOOKUP(BC93&amp;"_令和4年度",データシート3!A:AB,MATCH("ea_"&amp;"中小水（河川）"&amp;"_年間発電",データシート3!$A$1:$AB$1,0),0)/10^3+VLOOKUP(BC93&amp;"_令和4年度",データシート3!A:AB,MATCH("ea_"&amp;"中小水（農業用水路）"&amp;"_年間発電",データシート3!$A$1:$AB$1,0),0)/10^3</f>
        <v>#N/A</v>
      </c>
      <c r="BH93" s="953" t="e">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#N/A</v>
      </c>
      <c r="BI93" s="953" t="e">
        <f t="shared" si="26"/>
        <v>#N/A</v>
      </c>
      <c r="BJ93" s="953" t="e">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#N/A</v>
      </c>
      <c r="BK93" s="953" t="e">
        <f t="shared" si="21"/>
        <v>#N/A</v>
      </c>
      <c r="BL93" s="953" t="e">
        <f t="shared" si="22"/>
        <v>#N/A</v>
      </c>
      <c r="BM93" s="953" t="e">
        <f t="shared" si="23"/>
        <v>#N/A</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f>比較地域マスタ!AD29</f>
        <v>0</v>
      </c>
      <c r="AY94" s="20" t="str">
        <f>IF(IFERROR(比較地域マスタ!$AE29,"")=0,"",IFERROR(比較地域マスタ!$AE29,""))</f>
        <v/>
      </c>
      <c r="AZ94" s="18"/>
      <c r="BA94" s="24">
        <v>23</v>
      </c>
      <c r="BB94" s="24">
        <v>1</v>
      </c>
      <c r="BC94" s="20">
        <f t="shared" si="24"/>
        <v>0</v>
      </c>
      <c r="BD94" s="20" t="str">
        <f t="shared" si="25"/>
        <v/>
      </c>
      <c r="BE94" s="953" t="e">
        <f>VLOOKUP(BC94&amp;"_令和4年度",データシート3!A:AB,MATCH("ea_"&amp;"太陽光（建物系）"&amp;"_年間発電",データシート3!$A$1:$AB$1,0),0)/10^3+VLOOKUP(BC94&amp;"_令和4年度",データシート3!A:AB,MATCH("ea_"&amp;"太陽光（土地系）"&amp;"_年間発電",データシート3!$A$1:$AB$1,0),0)/10^3</f>
        <v>#N/A</v>
      </c>
      <c r="BF94" s="953" t="e">
        <f>VLOOKUP(BC94&amp;"_令和4年度",データシート3!A:AB,MATCH("ea_"&amp;"風力（陸上）"&amp;"_年間発電",データシート3!$A$1:$AB$1,0),0)/10^3</f>
        <v>#N/A</v>
      </c>
      <c r="BG94" s="953" t="e">
        <f>VLOOKUP(BC94&amp;"_令和4年度",データシート3!A:AB,MATCH("ea_"&amp;"中小水（河川）"&amp;"_年間発電",データシート3!$A$1:$AB$1,0),0)/10^3+VLOOKUP(BC94&amp;"_令和4年度",データシート3!A:AB,MATCH("ea_"&amp;"中小水（農業用水路）"&amp;"_年間発電",データシート3!$A$1:$AB$1,0),0)/10^3</f>
        <v>#N/A</v>
      </c>
      <c r="BH94" s="953" t="e">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#N/A</v>
      </c>
      <c r="BI94" s="953" t="e">
        <f t="shared" si="26"/>
        <v>#N/A</v>
      </c>
      <c r="BJ94" s="953" t="e">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#N/A</v>
      </c>
      <c r="BK94" s="953" t="e">
        <f t="shared" si="21"/>
        <v>#N/A</v>
      </c>
      <c r="BL94" s="953" t="e">
        <f t="shared" si="22"/>
        <v>#N/A</v>
      </c>
      <c r="BM94" s="953" t="e">
        <f t="shared" si="23"/>
        <v>#N/A</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f>比較地域マスタ!AD30</f>
        <v>0</v>
      </c>
      <c r="AY95" s="20" t="str">
        <f>IF(IFERROR(比較地域マスタ!$AE30,"")=0,"",IFERROR(比較地域マスタ!$AE30,""))</f>
        <v/>
      </c>
      <c r="AZ95" s="18"/>
      <c r="BA95" s="24">
        <v>24</v>
      </c>
      <c r="BB95" s="24">
        <v>1</v>
      </c>
      <c r="BC95" s="20">
        <f t="shared" si="24"/>
        <v>0</v>
      </c>
      <c r="BD95" s="20" t="str">
        <f t="shared" si="25"/>
        <v/>
      </c>
      <c r="BE95" s="953" t="e">
        <f>VLOOKUP(BC95&amp;"_令和4年度",データシート3!A:AB,MATCH("ea_"&amp;"太陽光（建物系）"&amp;"_年間発電",データシート3!$A$1:$AB$1,0),0)/10^3+VLOOKUP(BC95&amp;"_令和4年度",データシート3!A:AB,MATCH("ea_"&amp;"太陽光（土地系）"&amp;"_年間発電",データシート3!$A$1:$AB$1,0),0)/10^3</f>
        <v>#N/A</v>
      </c>
      <c r="BF95" s="953" t="e">
        <f>VLOOKUP(BC95&amp;"_令和4年度",データシート3!A:AB,MATCH("ea_"&amp;"風力（陸上）"&amp;"_年間発電",データシート3!$A$1:$AB$1,0),0)/10^3</f>
        <v>#N/A</v>
      </c>
      <c r="BG95" s="953" t="e">
        <f>VLOOKUP(BC95&amp;"_令和4年度",データシート3!A:AB,MATCH("ea_"&amp;"中小水（河川）"&amp;"_年間発電",データシート3!$A$1:$AB$1,0),0)/10^3+VLOOKUP(BC95&amp;"_令和4年度",データシート3!A:AB,MATCH("ea_"&amp;"中小水（農業用水路）"&amp;"_年間発電",データシート3!$A$1:$AB$1,0),0)/10^3</f>
        <v>#N/A</v>
      </c>
      <c r="BH95" s="953" t="e">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#N/A</v>
      </c>
      <c r="BI95" s="953" t="e">
        <f t="shared" si="26"/>
        <v>#N/A</v>
      </c>
      <c r="BJ95" s="953" t="e">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#N/A</v>
      </c>
      <c r="BK95" s="953" t="e">
        <f t="shared" si="21"/>
        <v>#N/A</v>
      </c>
      <c r="BL95" s="953" t="e">
        <f t="shared" si="22"/>
        <v>#N/A</v>
      </c>
      <c r="BM95" s="953" t="e">
        <f t="shared" si="23"/>
        <v>#N/A</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f>比較地域マスタ!AD31</f>
        <v>0</v>
      </c>
      <c r="AY96" s="20" t="str">
        <f>IF(IFERROR(比較地域マスタ!$AE31,"")=0,"",IFERROR(比較地域マスタ!$AE31,""))</f>
        <v/>
      </c>
      <c r="AZ96" s="18"/>
      <c r="BA96" s="24">
        <v>25</v>
      </c>
      <c r="BB96" s="24">
        <v>1</v>
      </c>
      <c r="BC96" s="20">
        <f t="shared" si="24"/>
        <v>0</v>
      </c>
      <c r="BD96" s="20" t="str">
        <f t="shared" si="25"/>
        <v/>
      </c>
      <c r="BE96" s="953" t="e">
        <f>VLOOKUP(BC96&amp;"_令和4年度",データシート3!A:AB,MATCH("ea_"&amp;"太陽光（建物系）"&amp;"_年間発電",データシート3!$A$1:$AB$1,0),0)/10^3+VLOOKUP(BC96&amp;"_令和4年度",データシート3!A:AB,MATCH("ea_"&amp;"太陽光（土地系）"&amp;"_年間発電",データシート3!$A$1:$AB$1,0),0)/10^3</f>
        <v>#N/A</v>
      </c>
      <c r="BF96" s="953" t="e">
        <f>VLOOKUP(BC96&amp;"_令和4年度",データシート3!A:AB,MATCH("ea_"&amp;"風力（陸上）"&amp;"_年間発電",データシート3!$A$1:$AB$1,0),0)/10^3</f>
        <v>#N/A</v>
      </c>
      <c r="BG96" s="953" t="e">
        <f>VLOOKUP(BC96&amp;"_令和4年度",データシート3!A:AB,MATCH("ea_"&amp;"中小水（河川）"&amp;"_年間発電",データシート3!$A$1:$AB$1,0),0)/10^3+VLOOKUP(BC96&amp;"_令和4年度",データシート3!A:AB,MATCH("ea_"&amp;"中小水（農業用水路）"&amp;"_年間発電",データシート3!$A$1:$AB$1,0),0)/10^3</f>
        <v>#N/A</v>
      </c>
      <c r="BH96" s="953" t="e">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#N/A</v>
      </c>
      <c r="BI96" s="953" t="e">
        <f t="shared" si="26"/>
        <v>#N/A</v>
      </c>
      <c r="BJ96" s="953" t="e">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#N/A</v>
      </c>
      <c r="BK96" s="953" t="e">
        <f t="shared" si="21"/>
        <v>#N/A</v>
      </c>
      <c r="BL96" s="953" t="e">
        <f t="shared" si="22"/>
        <v>#N/A</v>
      </c>
      <c r="BM96" s="953" t="e">
        <f t="shared" si="23"/>
        <v>#N/A</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f>比較地域マスタ!AD32</f>
        <v>0</v>
      </c>
      <c r="AY97" s="20" t="str">
        <f>IF(IFERROR(比較地域マスタ!$AE32,"")=0,"",IFERROR(比較地域マスタ!$AE32,""))</f>
        <v/>
      </c>
      <c r="AZ97" s="18"/>
      <c r="BA97" s="24">
        <v>26</v>
      </c>
      <c r="BB97" s="24">
        <v>1</v>
      </c>
      <c r="BC97" s="20">
        <f t="shared" si="24"/>
        <v>0</v>
      </c>
      <c r="BD97" s="20" t="str">
        <f t="shared" si="25"/>
        <v/>
      </c>
      <c r="BE97" s="953" t="e">
        <f>VLOOKUP(BC97&amp;"_令和4年度",データシート3!A:AB,MATCH("ea_"&amp;"太陽光（建物系）"&amp;"_年間発電",データシート3!$A$1:$AB$1,0),0)/10^3+VLOOKUP(BC97&amp;"_令和4年度",データシート3!A:AB,MATCH("ea_"&amp;"太陽光（土地系）"&amp;"_年間発電",データシート3!$A$1:$AB$1,0),0)/10^3</f>
        <v>#N/A</v>
      </c>
      <c r="BF97" s="953" t="e">
        <f>VLOOKUP(BC97&amp;"_令和4年度",データシート3!A:AB,MATCH("ea_"&amp;"風力（陸上）"&amp;"_年間発電",データシート3!$A$1:$AB$1,0),0)/10^3</f>
        <v>#N/A</v>
      </c>
      <c r="BG97" s="953" t="e">
        <f>VLOOKUP(BC97&amp;"_令和4年度",データシート3!A:AB,MATCH("ea_"&amp;"中小水（河川）"&amp;"_年間発電",データシート3!$A$1:$AB$1,0),0)/10^3+VLOOKUP(BC97&amp;"_令和4年度",データシート3!A:AB,MATCH("ea_"&amp;"中小水（農業用水路）"&amp;"_年間発電",データシート3!$A$1:$AB$1,0),0)/10^3</f>
        <v>#N/A</v>
      </c>
      <c r="BH97" s="953" t="e">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#N/A</v>
      </c>
      <c r="BI97" s="953" t="e">
        <f t="shared" si="26"/>
        <v>#N/A</v>
      </c>
      <c r="BJ97" s="953" t="e">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#N/A</v>
      </c>
      <c r="BK97" s="953" t="e">
        <f t="shared" si="21"/>
        <v>#N/A</v>
      </c>
      <c r="BL97" s="953" t="e">
        <f t="shared" si="22"/>
        <v>#N/A</v>
      </c>
      <c r="BM97" s="953" t="e">
        <f t="shared" si="23"/>
        <v>#N/A</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池田町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18382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0</v>
      </c>
      <c r="N7" s="787">
        <f t="shared" si="2"/>
        <v>0</v>
      </c>
      <c r="O7" s="787">
        <f>SUM(O8:O13)</f>
        <v>0</v>
      </c>
      <c r="P7" s="787">
        <f t="shared" si="2"/>
        <v>0</v>
      </c>
      <c r="Q7" s="788">
        <f>SUM(Q8:Q13)</f>
        <v>0</v>
      </c>
      <c r="R7" s="1028">
        <f t="shared" si="2"/>
        <v>0</v>
      </c>
      <c r="S7" s="1029">
        <f t="shared" si="2"/>
        <v>0</v>
      </c>
      <c r="T7" s="1029">
        <f t="shared" si="2"/>
        <v>0</v>
      </c>
      <c r="U7" s="1029">
        <f t="shared" si="2"/>
        <v>0</v>
      </c>
      <c r="V7" s="1029">
        <f t="shared" si="2"/>
        <v>0</v>
      </c>
      <c r="W7" s="1029">
        <f t="shared" si="2"/>
        <v>0</v>
      </c>
      <c r="X7" s="1029">
        <f t="shared" si="2"/>
        <v>0</v>
      </c>
      <c r="Y7" s="1029">
        <f t="shared" si="2"/>
        <v>0</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2024-03-14T13:31:39Z</dcterms:created>
  <dcterms:modified xsi:type="dcterms:W3CDTF">2024-03-14T13:31:39Z</dcterms:modified>
  <cp:category/>
  <cp:contentStatus/>
</cp:coreProperties>
</file>